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은주자료\3.이사회-2014(46차~)\"/>
    </mc:Choice>
  </mc:AlternateContent>
  <xr:revisionPtr revIDLastSave="0" documentId="13_ncr:1_{5522A606-9614-48B6-ADEA-77B38047383E}" xr6:coauthVersionLast="41" xr6:coauthVersionMax="41" xr10:uidLastSave="{00000000-0000-0000-0000-000000000000}"/>
  <bookViews>
    <workbookView xWindow="-120" yWindow="-120" windowWidth="29040" windowHeight="15750" tabRatio="819" firstSheet="1" activeTab="5" xr2:uid="{00000000-000D-0000-FFFF-FFFF00000000}"/>
  </bookViews>
  <sheets>
    <sheet name="명시이월사업조서표지" sheetId="7" state="hidden" r:id="rId1"/>
    <sheet name="예산총칙" sheetId="65" r:id="rId2"/>
    <sheet name="예산총괄표" sheetId="66" r:id="rId3"/>
    <sheet name="세입총괄표" sheetId="67" r:id="rId4"/>
    <sheet name="세출총괄표" sheetId="68" r:id="rId5"/>
    <sheet name="세입" sheetId="64" r:id="rId6"/>
    <sheet name="세출" sheetId="61" r:id="rId7"/>
  </sheets>
  <externalReferences>
    <externalReference r:id="rId8"/>
  </externalReferences>
  <definedNames>
    <definedName name="_xlnm._FilterDatabase" localSheetId="6" hidden="1">세출!$B$1:$AE$379</definedName>
    <definedName name="_xlnm.Print_Area" localSheetId="0">명시이월사업조서표지!$A$1:$G$23</definedName>
    <definedName name="_xlnm.Print_Area" localSheetId="5">세입!$A$1:$X$268</definedName>
    <definedName name="_xlnm.Print_Area" localSheetId="3">세입총괄표!$A$1:$V$21</definedName>
    <definedName name="_xlnm.Print_Area" localSheetId="6">세출!$B$1:$AD$630</definedName>
    <definedName name="_xlnm.Print_Area" localSheetId="4">세출총괄표!$A$1:$U$24</definedName>
    <definedName name="_xlnm.Print_Area" localSheetId="2">예산총괄표!$A$1:$G$16</definedName>
    <definedName name="_xlnm.Print_Area" localSheetId="1">예산총칙!$A$1:$F$28</definedName>
    <definedName name="_xlnm.Print_Titles" localSheetId="5">세입!$3:$4</definedName>
    <definedName name="_xlnm.Print_Titles" localSheetId="6">세출!$3:$4</definedName>
  </definedNames>
  <calcPr calcId="181029"/>
</workbook>
</file>

<file path=xl/calcChain.xml><?xml version="1.0" encoding="utf-8"?>
<calcChain xmlns="http://schemas.openxmlformats.org/spreadsheetml/2006/main">
  <c r="F24" i="68" l="1"/>
  <c r="E23" i="68"/>
  <c r="F23" i="68" s="1"/>
  <c r="D23" i="68"/>
  <c r="F22" i="68"/>
  <c r="E21" i="68"/>
  <c r="F21" i="68" s="1"/>
  <c r="D21" i="68"/>
  <c r="F20" i="68"/>
  <c r="E19" i="68"/>
  <c r="F19" i="68" s="1"/>
  <c r="D19" i="68"/>
  <c r="F18" i="68"/>
  <c r="F17" i="68"/>
  <c r="F16" i="68"/>
  <c r="F15" i="68" s="1"/>
  <c r="E16" i="68"/>
  <c r="D16" i="68"/>
  <c r="E15" i="68"/>
  <c r="D15" i="68"/>
  <c r="F14" i="68"/>
  <c r="E13" i="68"/>
  <c r="E6" i="68" s="1"/>
  <c r="E5" i="68" s="1"/>
  <c r="D13" i="68"/>
  <c r="F12" i="68"/>
  <c r="F11" i="68"/>
  <c r="F10" i="68"/>
  <c r="E10" i="68"/>
  <c r="D10" i="68"/>
  <c r="F9" i="68"/>
  <c r="F8" i="68"/>
  <c r="E7" i="68"/>
  <c r="D7" i="68"/>
  <c r="D6" i="68" s="1"/>
  <c r="D5" i="68" s="1"/>
  <c r="H2" i="68"/>
  <c r="F21" i="67"/>
  <c r="F20" i="67"/>
  <c r="F19" i="67" s="1"/>
  <c r="F18" i="67" s="1"/>
  <c r="E19" i="67"/>
  <c r="D19" i="67"/>
  <c r="D18" i="67" s="1"/>
  <c r="V18" i="67"/>
  <c r="U18" i="67"/>
  <c r="T18" i="67"/>
  <c r="S18" i="67"/>
  <c r="R18" i="67"/>
  <c r="Q18" i="67"/>
  <c r="P18" i="67"/>
  <c r="O18" i="67"/>
  <c r="N18" i="67"/>
  <c r="M18" i="67"/>
  <c r="L18" i="67"/>
  <c r="K18" i="67"/>
  <c r="J18" i="67"/>
  <c r="I18" i="67"/>
  <c r="H18" i="67"/>
  <c r="G18" i="67"/>
  <c r="E18" i="67"/>
  <c r="F17" i="67"/>
  <c r="F16" i="67"/>
  <c r="F13" i="67" s="1"/>
  <c r="F15" i="67"/>
  <c r="F14" i="67"/>
  <c r="E13" i="67"/>
  <c r="D13" i="67"/>
  <c r="F12" i="67"/>
  <c r="F11" i="67"/>
  <c r="F10" i="67"/>
  <c r="F7" i="67" s="1"/>
  <c r="F9" i="67"/>
  <c r="F8" i="67"/>
  <c r="E7" i="67"/>
  <c r="E6" i="67" s="1"/>
  <c r="E5" i="67" s="1"/>
  <c r="D7" i="67"/>
  <c r="D6" i="67"/>
  <c r="F6" i="67" s="1"/>
  <c r="F5" i="67" s="1"/>
  <c r="F16" i="66"/>
  <c r="F15" i="66"/>
  <c r="F14" i="66"/>
  <c r="F13" i="66"/>
  <c r="F11" i="66"/>
  <c r="F10" i="66"/>
  <c r="D9" i="66"/>
  <c r="B9" i="66"/>
  <c r="F8" i="66"/>
  <c r="F6" i="66"/>
  <c r="F5" i="66"/>
  <c r="F4" i="66"/>
  <c r="D4" i="66"/>
  <c r="B4" i="66"/>
  <c r="F13" i="65"/>
  <c r="C13" i="65"/>
  <c r="F8" i="65"/>
  <c r="C8" i="65"/>
  <c r="C7" i="65"/>
  <c r="F9" i="66" l="1"/>
  <c r="F7" i="65"/>
  <c r="D5" i="67"/>
  <c r="F13" i="68"/>
  <c r="F7" i="68"/>
  <c r="F6" i="68" s="1"/>
  <c r="F5" i="68" s="1"/>
  <c r="AD378" i="61" l="1"/>
  <c r="AD599" i="61"/>
  <c r="AD413" i="61"/>
  <c r="AD467" i="61" l="1"/>
  <c r="AD602" i="61" l="1"/>
  <c r="X252" i="64" l="1"/>
  <c r="X251" i="64"/>
  <c r="AD557" i="61" l="1"/>
  <c r="AD558" i="61"/>
  <c r="AD469" i="61" l="1"/>
  <c r="AD376" i="61" l="1"/>
  <c r="AD609" i="61" l="1"/>
  <c r="H9" i="61"/>
  <c r="G9" i="61"/>
  <c r="AD559" i="61" l="1"/>
  <c r="X268" i="64"/>
  <c r="X264" i="64"/>
  <c r="F264" i="64"/>
  <c r="F263" i="64" s="1"/>
  <c r="F262" i="64" s="1"/>
  <c r="F256" i="64" s="1"/>
  <c r="F255" i="64" s="1"/>
  <c r="G263" i="64"/>
  <c r="G262" i="64" s="1"/>
  <c r="X261" i="64"/>
  <c r="X260" i="64"/>
  <c r="H259" i="64"/>
  <c r="H258" i="64"/>
  <c r="H257" i="64" s="1"/>
  <c r="G258" i="64"/>
  <c r="G257" i="64" s="1"/>
  <c r="G256" i="64" s="1"/>
  <c r="G255" i="64" s="1"/>
  <c r="F258" i="64"/>
  <c r="F257" i="64"/>
  <c r="X254" i="64"/>
  <c r="X249" i="64" s="1"/>
  <c r="X253" i="64"/>
  <c r="X250" i="64"/>
  <c r="X248" i="64"/>
  <c r="X247" i="64"/>
  <c r="X246" i="64"/>
  <c r="X245" i="64"/>
  <c r="X244" i="64"/>
  <c r="X243" i="64"/>
  <c r="X242" i="64"/>
  <c r="X240" i="64"/>
  <c r="X238" i="64"/>
  <c r="X236" i="64"/>
  <c r="X235" i="64"/>
  <c r="X234" i="64"/>
  <c r="X233" i="64"/>
  <c r="X230" i="64"/>
  <c r="X229" i="64"/>
  <c r="X228" i="64"/>
  <c r="X227" i="64"/>
  <c r="X226" i="64"/>
  <c r="X225" i="64"/>
  <c r="X224" i="64"/>
  <c r="G218" i="64"/>
  <c r="G217" i="64"/>
  <c r="X216" i="64"/>
  <c r="X215" i="64" s="1"/>
  <c r="F215" i="64" s="1"/>
  <c r="H215" i="64" s="1"/>
  <c r="X213" i="64"/>
  <c r="F213" i="64" s="1"/>
  <c r="H213" i="64"/>
  <c r="G212" i="64"/>
  <c r="G211" i="64" s="1"/>
  <c r="X210" i="64"/>
  <c r="X208" i="64" s="1"/>
  <c r="F208" i="64" s="1"/>
  <c r="X209" i="64"/>
  <c r="G207" i="64"/>
  <c r="G206" i="64" s="1"/>
  <c r="F205" i="64"/>
  <c r="H205" i="64" s="1"/>
  <c r="X204" i="64"/>
  <c r="X203" i="64"/>
  <c r="X202" i="64"/>
  <c r="X201" i="64"/>
  <c r="X200" i="64" s="1"/>
  <c r="X197" i="64" s="1"/>
  <c r="F197" i="64" s="1"/>
  <c r="G196" i="64"/>
  <c r="G195" i="64" s="1"/>
  <c r="X193" i="64"/>
  <c r="X189" i="64"/>
  <c r="F189" i="64" s="1"/>
  <c r="G188" i="64"/>
  <c r="X187" i="64"/>
  <c r="X186" i="64" s="1"/>
  <c r="X185" i="64"/>
  <c r="X184" i="64"/>
  <c r="X183" i="64"/>
  <c r="X182" i="64"/>
  <c r="X181" i="64"/>
  <c r="X180" i="64"/>
  <c r="X179" i="64"/>
  <c r="X176" i="64"/>
  <c r="X175" i="64" s="1"/>
  <c r="F175" i="64"/>
  <c r="G174" i="64"/>
  <c r="G173" i="64"/>
  <c r="X172" i="64"/>
  <c r="X171" i="64"/>
  <c r="X169" i="64"/>
  <c r="X168" i="64"/>
  <c r="X167" i="64"/>
  <c r="X166" i="64" s="1"/>
  <c r="G164" i="64"/>
  <c r="G163" i="64"/>
  <c r="X162" i="64"/>
  <c r="X161" i="64"/>
  <c r="X160" i="64"/>
  <c r="X159" i="64"/>
  <c r="X158" i="64"/>
  <c r="X157" i="64"/>
  <c r="X156" i="64"/>
  <c r="X155" i="64"/>
  <c r="X154" i="64"/>
  <c r="X153" i="64"/>
  <c r="X152" i="64"/>
  <c r="X151" i="64"/>
  <c r="X150" i="64"/>
  <c r="X149" i="64"/>
  <c r="X147" i="64"/>
  <c r="X146" i="64"/>
  <c r="H146" i="64"/>
  <c r="F146" i="64"/>
  <c r="X145" i="64"/>
  <c r="X143" i="64"/>
  <c r="X142" i="64"/>
  <c r="X141" i="64"/>
  <c r="X139" i="64"/>
  <c r="X138" i="64"/>
  <c r="X135" i="64"/>
  <c r="X134" i="64" s="1"/>
  <c r="X133" i="64"/>
  <c r="X132" i="64"/>
  <c r="X131" i="64"/>
  <c r="X128" i="64" s="1"/>
  <c r="X130" i="64"/>
  <c r="X129" i="64"/>
  <c r="X127" i="64"/>
  <c r="X126" i="64" s="1"/>
  <c r="X125" i="64"/>
  <c r="X124" i="64"/>
  <c r="X123" i="64"/>
  <c r="X122" i="64"/>
  <c r="X119" i="64"/>
  <c r="X118" i="64"/>
  <c r="X117" i="64"/>
  <c r="X115" i="64" s="1"/>
  <c r="F115" i="64" s="1"/>
  <c r="H115" i="64" s="1"/>
  <c r="X116" i="64"/>
  <c r="X114" i="64"/>
  <c r="X113" i="64"/>
  <c r="X112" i="64"/>
  <c r="X111" i="64"/>
  <c r="X110" i="64"/>
  <c r="X109" i="64"/>
  <c r="X108" i="64"/>
  <c r="X107" i="64"/>
  <c r="X106" i="64"/>
  <c r="X105" i="64"/>
  <c r="X104" i="64"/>
  <c r="X103" i="64"/>
  <c r="G101" i="64"/>
  <c r="X100" i="64"/>
  <c r="X98" i="64" s="1"/>
  <c r="F98" i="64" s="1"/>
  <c r="H98" i="64" s="1"/>
  <c r="X99" i="64"/>
  <c r="X97" i="64"/>
  <c r="X96" i="64"/>
  <c r="X95" i="64"/>
  <c r="X94" i="64" s="1"/>
  <c r="F94" i="64" s="1"/>
  <c r="H94" i="64" s="1"/>
  <c r="X93" i="64"/>
  <c r="X92" i="64"/>
  <c r="X91" i="64" s="1"/>
  <c r="F91" i="64"/>
  <c r="H91" i="64" s="1"/>
  <c r="X90" i="64"/>
  <c r="X88" i="64" s="1"/>
  <c r="X89" i="64"/>
  <c r="F88" i="64"/>
  <c r="H88" i="64" s="1"/>
  <c r="X87" i="64"/>
  <c r="X86" i="64"/>
  <c r="F86" i="64"/>
  <c r="H86" i="64" s="1"/>
  <c r="X85" i="64"/>
  <c r="X84" i="64"/>
  <c r="X83" i="64"/>
  <c r="X82" i="64"/>
  <c r="X81" i="64" s="1"/>
  <c r="F81" i="64" s="1"/>
  <c r="H81" i="64" s="1"/>
  <c r="X80" i="64"/>
  <c r="X77" i="64" s="1"/>
  <c r="F77" i="64" s="1"/>
  <c r="H77" i="64" s="1"/>
  <c r="X79" i="64"/>
  <c r="X78" i="64"/>
  <c r="X76" i="64"/>
  <c r="X74" i="64" s="1"/>
  <c r="X75" i="64"/>
  <c r="X73" i="64"/>
  <c r="X72" i="64"/>
  <c r="X71" i="64" s="1"/>
  <c r="X70" i="64" s="1"/>
  <c r="F70" i="64" s="1"/>
  <c r="H70" i="64" s="1"/>
  <c r="X69" i="64"/>
  <c r="X68" i="64"/>
  <c r="X66" i="64"/>
  <c r="X65" i="64"/>
  <c r="X62" i="64" s="1"/>
  <c r="F62" i="64" s="1"/>
  <c r="H62" i="64" s="1"/>
  <c r="X64" i="64"/>
  <c r="X63" i="64"/>
  <c r="X61" i="64"/>
  <c r="X60" i="64"/>
  <c r="F60" i="64"/>
  <c r="H60" i="64" s="1"/>
  <c r="X59" i="64"/>
  <c r="X58" i="64"/>
  <c r="F58" i="64"/>
  <c r="H58" i="64" s="1"/>
  <c r="X57" i="64"/>
  <c r="X56" i="64"/>
  <c r="X54" i="64"/>
  <c r="X53" i="64" s="1"/>
  <c r="F53" i="64" s="1"/>
  <c r="H53" i="64" s="1"/>
  <c r="X52" i="64"/>
  <c r="X51" i="64" s="1"/>
  <c r="F51" i="64" s="1"/>
  <c r="G50" i="64"/>
  <c r="G18" i="64" s="1"/>
  <c r="X49" i="64"/>
  <c r="X48" i="64"/>
  <c r="X47" i="64"/>
  <c r="X46" i="64"/>
  <c r="X45" i="64"/>
  <c r="X43" i="64"/>
  <c r="X42" i="64"/>
  <c r="X41" i="64"/>
  <c r="X40" i="64"/>
  <c r="X39" i="64"/>
  <c r="X38" i="64" s="1"/>
  <c r="X37" i="64"/>
  <c r="X36" i="64"/>
  <c r="X35" i="64"/>
  <c r="X34" i="64"/>
  <c r="X33" i="64"/>
  <c r="X32" i="64"/>
  <c r="X31" i="64"/>
  <c r="X30" i="64"/>
  <c r="X29" i="64"/>
  <c r="X27" i="64"/>
  <c r="X25" i="64"/>
  <c r="X23" i="64"/>
  <c r="X22" i="64"/>
  <c r="G19" i="64"/>
  <c r="X17" i="64"/>
  <c r="X16" i="64"/>
  <c r="X15" i="64"/>
  <c r="X14" i="64"/>
  <c r="X13" i="64"/>
  <c r="X12" i="64"/>
  <c r="G9" i="64"/>
  <c r="G8" i="64"/>
  <c r="G7" i="64" s="1"/>
  <c r="X232" i="64" l="1"/>
  <c r="X121" i="64"/>
  <c r="X120" i="64" s="1"/>
  <c r="F120" i="64" s="1"/>
  <c r="H120" i="64" s="1"/>
  <c r="X170" i="64"/>
  <c r="X165" i="64" s="1"/>
  <c r="X220" i="64"/>
  <c r="X219" i="64" s="1"/>
  <c r="X21" i="64"/>
  <c r="X20" i="64" s="1"/>
  <c r="X148" i="64"/>
  <c r="F148" i="64" s="1"/>
  <c r="H148" i="64" s="1"/>
  <c r="X178" i="64"/>
  <c r="H208" i="64"/>
  <c r="H207" i="64" s="1"/>
  <c r="H206" i="64" s="1"/>
  <c r="F207" i="64"/>
  <c r="F206" i="64" s="1"/>
  <c r="F20" i="64"/>
  <c r="X177" i="64"/>
  <c r="F196" i="64"/>
  <c r="F195" i="64" s="1"/>
  <c r="H197" i="64"/>
  <c r="H196" i="64" s="1"/>
  <c r="H195" i="64" s="1"/>
  <c r="H51" i="64"/>
  <c r="H50" i="64" s="1"/>
  <c r="F212" i="64"/>
  <c r="F211" i="64" s="1"/>
  <c r="H175" i="64"/>
  <c r="H189" i="64"/>
  <c r="H188" i="64" s="1"/>
  <c r="F188" i="64"/>
  <c r="H212" i="64"/>
  <c r="H211" i="64" s="1"/>
  <c r="X237" i="64"/>
  <c r="F237" i="64" s="1"/>
  <c r="H237" i="64" s="1"/>
  <c r="H264" i="64"/>
  <c r="H263" i="64" s="1"/>
  <c r="H262" i="64" s="1"/>
  <c r="H256" i="64" s="1"/>
  <c r="H255" i="64" s="1"/>
  <c r="Y50" i="64"/>
  <c r="G194" i="64"/>
  <c r="G6" i="64" s="1"/>
  <c r="G5" i="64" s="1"/>
  <c r="X11" i="64"/>
  <c r="X10" i="64" s="1"/>
  <c r="X44" i="64"/>
  <c r="F44" i="64" s="1"/>
  <c r="H44" i="64" s="1"/>
  <c r="X55" i="64"/>
  <c r="F55" i="64" s="1"/>
  <c r="H55" i="64" s="1"/>
  <c r="X67" i="64"/>
  <c r="F67" i="64" s="1"/>
  <c r="H67" i="64" s="1"/>
  <c r="X102" i="64"/>
  <c r="X140" i="64"/>
  <c r="X137" i="64" s="1"/>
  <c r="X136" i="64" s="1"/>
  <c r="F136" i="64" s="1"/>
  <c r="H136" i="64" s="1"/>
  <c r="Y188" i="64"/>
  <c r="X259" i="64"/>
  <c r="Y255" i="64" s="1"/>
  <c r="F177" i="64" l="1"/>
  <c r="Y173" i="64"/>
  <c r="F102" i="64"/>
  <c r="Y101" i="64"/>
  <c r="Y8" i="64"/>
  <c r="F10" i="64"/>
  <c r="Y217" i="64"/>
  <c r="F219" i="64"/>
  <c r="H20" i="64"/>
  <c r="H19" i="64" s="1"/>
  <c r="F19" i="64"/>
  <c r="Y194" i="64"/>
  <c r="Y19" i="64"/>
  <c r="Y163" i="64"/>
  <c r="F165" i="64"/>
  <c r="F50" i="64"/>
  <c r="H219" i="64" l="1"/>
  <c r="F218" i="64"/>
  <c r="F217" i="64"/>
  <c r="F194" i="64" s="1"/>
  <c r="F164" i="64"/>
  <c r="F163" i="64" s="1"/>
  <c r="H165" i="64"/>
  <c r="H164" i="64" s="1"/>
  <c r="H163" i="64" s="1"/>
  <c r="H102" i="64"/>
  <c r="H101" i="64" s="1"/>
  <c r="F101" i="64"/>
  <c r="F18" i="64"/>
  <c r="F9" i="64"/>
  <c r="F8" i="64" s="1"/>
  <c r="H10" i="64"/>
  <c r="H9" i="64" s="1"/>
  <c r="H8" i="64" s="1"/>
  <c r="Y18" i="64"/>
  <c r="Y7" i="64" s="1"/>
  <c r="Y6" i="64" s="1"/>
  <c r="Y5" i="64" s="1"/>
  <c r="H18" i="64"/>
  <c r="AD268" i="64"/>
  <c r="H177" i="64"/>
  <c r="H174" i="64" s="1"/>
  <c r="H173" i="64" s="1"/>
  <c r="F174" i="64"/>
  <c r="F173" i="64" s="1"/>
  <c r="F7" i="64" l="1"/>
  <c r="F6" i="64" s="1"/>
  <c r="F5" i="64" s="1"/>
  <c r="H217" i="64"/>
  <c r="H194" i="64" s="1"/>
  <c r="H218" i="64"/>
  <c r="H7" i="64"/>
  <c r="H6" i="64" l="1"/>
  <c r="H5" i="64" s="1"/>
  <c r="AD431" i="61" l="1"/>
  <c r="AD556" i="61" l="1"/>
  <c r="AD555" i="61"/>
  <c r="AD554" i="61" l="1"/>
  <c r="AD278" i="61"/>
  <c r="AD277" i="61" s="1"/>
  <c r="AD379" i="61" l="1"/>
  <c r="AD532" i="61" l="1"/>
  <c r="AD533" i="61"/>
  <c r="AD539" i="61"/>
  <c r="AD540" i="61"/>
  <c r="AD534" i="61"/>
  <c r="AD535" i="61"/>
  <c r="AD536" i="61"/>
  <c r="AD541" i="61"/>
  <c r="AD537" i="61"/>
  <c r="AD468" i="61" l="1"/>
  <c r="AD466" i="61"/>
  <c r="AD465" i="61"/>
  <c r="AD464" i="61"/>
  <c r="AD463" i="61"/>
  <c r="AD462" i="61"/>
  <c r="AD461" i="61"/>
  <c r="AD460" i="61"/>
  <c r="AD459" i="61"/>
  <c r="AD608" i="61"/>
  <c r="AD601" i="61"/>
  <c r="AD600" i="61" l="1"/>
  <c r="AD430" i="61"/>
  <c r="AD597" i="61"/>
  <c r="AD538" i="61" l="1"/>
  <c r="AD531" i="61"/>
  <c r="AD530" i="61" l="1"/>
  <c r="AD248" i="61"/>
  <c r="AD339" i="61" l="1"/>
  <c r="H574" i="61" l="1"/>
  <c r="H573" i="61" s="1"/>
  <c r="AD618" i="61"/>
  <c r="AD617" i="61"/>
  <c r="I608" i="61"/>
  <c r="I607" i="61" s="1"/>
  <c r="I606" i="61" s="1"/>
  <c r="I605" i="61" s="1"/>
  <c r="H607" i="61"/>
  <c r="H606" i="61" s="1"/>
  <c r="H605" i="61" s="1"/>
  <c r="G607" i="61"/>
  <c r="G606" i="61" s="1"/>
  <c r="G605" i="61" s="1"/>
  <c r="AD616" i="61" l="1"/>
  <c r="AD338" i="61" l="1"/>
  <c r="AD570" i="61" l="1"/>
  <c r="AD569" i="61"/>
  <c r="AD567" i="61" l="1"/>
  <c r="AD456" i="61" l="1"/>
  <c r="AD455" i="61"/>
  <c r="AD454" i="61"/>
  <c r="AD453" i="61"/>
  <c r="AD452" i="61"/>
  <c r="AD451" i="61"/>
  <c r="AD450" i="61"/>
  <c r="AD449" i="61"/>
  <c r="AD448" i="61"/>
  <c r="AD447" i="61"/>
  <c r="AD446" i="61"/>
  <c r="AD445" i="61"/>
  <c r="AD444" i="61"/>
  <c r="AD443" i="61"/>
  <c r="AD442" i="61"/>
  <c r="AD441" i="61" l="1"/>
  <c r="AD598" i="61" l="1"/>
  <c r="AD481" i="61" l="1"/>
  <c r="AD480" i="61" s="1"/>
  <c r="AD418" i="61" l="1"/>
  <c r="AD411" i="61"/>
  <c r="AD342" i="61"/>
  <c r="AD412" i="61"/>
  <c r="AD416" i="61"/>
  <c r="AD417" i="61"/>
  <c r="AD391" i="61"/>
  <c r="AD390" i="61" s="1"/>
  <c r="AD336" i="61"/>
  <c r="AD630" i="61"/>
  <c r="AD629" i="61" s="1"/>
  <c r="AD628" i="61" s="1"/>
  <c r="AD626" i="61"/>
  <c r="AD625" i="61" s="1"/>
  <c r="AD624" i="61"/>
  <c r="AD623" i="61" s="1"/>
  <c r="AD470" i="61" l="1"/>
  <c r="AD604" i="61"/>
  <c r="AD577" i="61"/>
  <c r="AD576" i="61" s="1"/>
  <c r="AD575" i="61" s="1"/>
  <c r="AD419" i="61" l="1"/>
  <c r="AD414" i="61"/>
  <c r="AD415" i="61"/>
  <c r="AD343" i="61" l="1"/>
  <c r="AD603" i="61"/>
  <c r="AD410" i="61"/>
  <c r="AD409" i="61" s="1"/>
  <c r="AD458" i="61"/>
  <c r="AD596" i="61" l="1"/>
  <c r="AD566" i="61"/>
  <c r="AD565" i="61" s="1"/>
  <c r="AD475" i="61"/>
  <c r="AD474" i="61" s="1"/>
  <c r="AD473" i="61"/>
  <c r="AD472" i="61" s="1"/>
  <c r="AD335" i="61"/>
  <c r="H280" i="61"/>
  <c r="G280" i="61"/>
  <c r="AD439" i="61"/>
  <c r="AD438" i="61"/>
  <c r="AD457" i="61"/>
  <c r="AD440" i="61" s="1"/>
  <c r="AD429" i="61"/>
  <c r="AD428" i="61" s="1"/>
  <c r="AD384" i="61"/>
  <c r="AD383" i="61" s="1"/>
  <c r="AD437" i="61" l="1"/>
  <c r="AD471" i="61"/>
  <c r="AD377" i="61" l="1"/>
  <c r="AD375" i="61"/>
  <c r="AD341" i="61"/>
  <c r="AD337" i="61"/>
  <c r="AD374" i="61" l="1"/>
  <c r="AD340" i="61"/>
  <c r="AD334" i="61" s="1"/>
  <c r="AD256" i="61" l="1"/>
  <c r="AD137" i="61" l="1"/>
  <c r="AD136" i="61" s="1"/>
  <c r="AD263" i="61"/>
  <c r="AD262" i="61" s="1"/>
  <c r="AD259" i="61" l="1"/>
  <c r="AD258" i="61" s="1"/>
  <c r="AD232" i="61"/>
  <c r="AD231" i="61" s="1"/>
  <c r="AD261" i="61"/>
  <c r="AD260" i="61" s="1"/>
  <c r="AD255" i="61" l="1"/>
  <c r="AD252" i="61"/>
  <c r="AD251" i="61"/>
  <c r="AD250" i="61"/>
  <c r="AD247" i="61"/>
  <c r="AD246" i="61"/>
  <c r="AD244" i="61"/>
  <c r="AD242" i="61"/>
  <c r="AD241" i="61" s="1"/>
  <c r="AD240" i="61"/>
  <c r="AD236" i="61"/>
  <c r="AD237" i="61"/>
  <c r="AD238" i="61"/>
  <c r="AD235" i="61"/>
  <c r="AD171" i="61"/>
  <c r="AD170" i="61"/>
  <c r="AD168" i="61"/>
  <c r="AD167" i="61"/>
  <c r="AD160" i="61"/>
  <c r="AD161" i="61"/>
  <c r="AD162" i="61"/>
  <c r="AD163" i="61"/>
  <c r="AD164" i="61"/>
  <c r="AD165" i="61"/>
  <c r="AD159" i="61"/>
  <c r="H627" i="61"/>
  <c r="H619" i="61"/>
  <c r="H612" i="61"/>
  <c r="H579" i="61"/>
  <c r="H578" i="61" s="1"/>
  <c r="H572" i="61" s="1"/>
  <c r="H561" i="61"/>
  <c r="H560" i="61" s="1"/>
  <c r="H495" i="61"/>
  <c r="H494" i="61" s="1"/>
  <c r="H487" i="61"/>
  <c r="H482" i="61"/>
  <c r="H476" i="61"/>
  <c r="H265" i="61"/>
  <c r="H8" i="61" s="1"/>
  <c r="AD127" i="61"/>
  <c r="AD126" i="61" s="1"/>
  <c r="AD121" i="61"/>
  <c r="AD120" i="61" s="1"/>
  <c r="AD112" i="61"/>
  <c r="AD111" i="61" s="1"/>
  <c r="AD103" i="61"/>
  <c r="AD102" i="61" s="1"/>
  <c r="AD249" i="61" l="1"/>
  <c r="AD166" i="61"/>
  <c r="H611" i="61"/>
  <c r="H610" i="61" s="1"/>
  <c r="H571" i="61" s="1"/>
  <c r="AD169" i="61"/>
  <c r="AD245" i="61"/>
  <c r="AD158" i="61"/>
  <c r="AD243" i="61"/>
  <c r="H279" i="61"/>
  <c r="H7" i="61" s="1"/>
  <c r="H493" i="61"/>
  <c r="AD234" i="61"/>
  <c r="AD239" i="61"/>
  <c r="H6" i="61" l="1"/>
  <c r="AD233" i="61"/>
  <c r="AD157" i="61"/>
  <c r="H5" i="61" l="1"/>
  <c r="AD98" i="61" l="1"/>
  <c r="AD97" i="61" s="1"/>
  <c r="AD65" i="61" l="1"/>
  <c r="AD58" i="61"/>
  <c r="AD91" i="61"/>
  <c r="AD90" i="61"/>
  <c r="AD55" i="61"/>
  <c r="AD54" i="61"/>
  <c r="AD44" i="61"/>
  <c r="AD45" i="61"/>
  <c r="AD89" i="61" l="1"/>
  <c r="AD43" i="61"/>
  <c r="AD53" i="61"/>
  <c r="I628" i="61" l="1"/>
  <c r="G627" i="61"/>
  <c r="AD622" i="61"/>
  <c r="AD621" i="61" s="1"/>
  <c r="AD620" i="61" s="1"/>
  <c r="I620" i="61"/>
  <c r="G619" i="61"/>
  <c r="AD615" i="61"/>
  <c r="I613" i="61"/>
  <c r="G612" i="61"/>
  <c r="AD595" i="61"/>
  <c r="AD594" i="61"/>
  <c r="AD593" i="61"/>
  <c r="AD592" i="61"/>
  <c r="AD591" i="61"/>
  <c r="AD590" i="61"/>
  <c r="AD589" i="61"/>
  <c r="AD588" i="61"/>
  <c r="AD587" i="61"/>
  <c r="AD586" i="61"/>
  <c r="AD585" i="61"/>
  <c r="AD584" i="61"/>
  <c r="AD583" i="61"/>
  <c r="AD582" i="61"/>
  <c r="I580" i="61"/>
  <c r="I579" i="61" s="1"/>
  <c r="I578" i="61" s="1"/>
  <c r="G579" i="61"/>
  <c r="G578" i="61" s="1"/>
  <c r="I575" i="61"/>
  <c r="I574" i="61" s="1"/>
  <c r="I573" i="61" s="1"/>
  <c r="G574" i="61"/>
  <c r="G573" i="61" s="1"/>
  <c r="AD568" i="61"/>
  <c r="I567" i="61"/>
  <c r="AD564" i="61"/>
  <c r="AD563" i="61" s="1"/>
  <c r="AD562" i="61" s="1"/>
  <c r="I562" i="61"/>
  <c r="G561" i="61"/>
  <c r="AD553" i="61"/>
  <c r="AD552" i="61"/>
  <c r="AD551" i="61"/>
  <c r="AD550" i="61"/>
  <c r="AD549" i="61"/>
  <c r="AD548" i="61"/>
  <c r="AD547" i="61"/>
  <c r="AD546" i="61"/>
  <c r="AD545" i="61"/>
  <c r="AD544" i="61"/>
  <c r="I542" i="61"/>
  <c r="AD529" i="61"/>
  <c r="AD528" i="61"/>
  <c r="AD527" i="61"/>
  <c r="AD526" i="61"/>
  <c r="AD525" i="61"/>
  <c r="AD524" i="61"/>
  <c r="AD523" i="61"/>
  <c r="AD522" i="61"/>
  <c r="AD521" i="61"/>
  <c r="AD520" i="61"/>
  <c r="AD519" i="61"/>
  <c r="AD518" i="61"/>
  <c r="AD517" i="61"/>
  <c r="AD516" i="61"/>
  <c r="AD515" i="61"/>
  <c r="AD514" i="61"/>
  <c r="AD513" i="61"/>
  <c r="AD512" i="61"/>
  <c r="AD511" i="61"/>
  <c r="AD510" i="61"/>
  <c r="AD509" i="61"/>
  <c r="AD508" i="61"/>
  <c r="AD507" i="61"/>
  <c r="AD506" i="61"/>
  <c r="AD505" i="61"/>
  <c r="AD504" i="61"/>
  <c r="AD503" i="61"/>
  <c r="AD502" i="61"/>
  <c r="AD501" i="61"/>
  <c r="AD500" i="61"/>
  <c r="AD499" i="61"/>
  <c r="AD498" i="61"/>
  <c r="I496" i="61"/>
  <c r="G495" i="61"/>
  <c r="AD492" i="61"/>
  <c r="AD491" i="61"/>
  <c r="AD490" i="61"/>
  <c r="AD489" i="61" s="1"/>
  <c r="I488" i="61"/>
  <c r="I487" i="61" s="1"/>
  <c r="G487" i="61"/>
  <c r="AD486" i="61"/>
  <c r="AD485" i="61" s="1"/>
  <c r="I485" i="61"/>
  <c r="AD484" i="61"/>
  <c r="AD483" i="61" s="1"/>
  <c r="I483" i="61"/>
  <c r="G482" i="61"/>
  <c r="AD479" i="61"/>
  <c r="AD478" i="61" s="1"/>
  <c r="AD477" i="61" s="1"/>
  <c r="I477" i="61"/>
  <c r="G476" i="61"/>
  <c r="I471" i="61"/>
  <c r="I440" i="61"/>
  <c r="AD436" i="61"/>
  <c r="AD435" i="61"/>
  <c r="AD434" i="61"/>
  <c r="I432" i="61"/>
  <c r="AD427" i="61"/>
  <c r="AD426" i="61"/>
  <c r="AD425" i="61"/>
  <c r="AD424" i="61"/>
  <c r="AD423" i="61"/>
  <c r="AD422" i="61"/>
  <c r="I420" i="61"/>
  <c r="M408" i="61"/>
  <c r="AD408" i="61" s="1"/>
  <c r="M407" i="61"/>
  <c r="AD407" i="61" s="1"/>
  <c r="M406" i="61"/>
  <c r="AD406" i="61" s="1"/>
  <c r="AD405" i="61"/>
  <c r="AD404" i="61"/>
  <c r="M403" i="61"/>
  <c r="AD403" i="61" s="1"/>
  <c r="M402" i="61"/>
  <c r="AD402" i="61" s="1"/>
  <c r="AD401" i="61"/>
  <c r="AD400" i="61"/>
  <c r="AD399" i="61"/>
  <c r="M398" i="61"/>
  <c r="AD398" i="61" s="1"/>
  <c r="M397" i="61"/>
  <c r="AD397" i="61" s="1"/>
  <c r="M396" i="61"/>
  <c r="AD396" i="61" s="1"/>
  <c r="M395" i="61"/>
  <c r="AD395" i="61" s="1"/>
  <c r="M394" i="61"/>
  <c r="AD394" i="61" s="1"/>
  <c r="I392" i="61"/>
  <c r="AD389" i="61"/>
  <c r="AD388" i="61"/>
  <c r="AD387" i="61"/>
  <c r="I385" i="61"/>
  <c r="AD382" i="61"/>
  <c r="AD381" i="61" s="1"/>
  <c r="AD380" i="61" s="1"/>
  <c r="I380" i="61"/>
  <c r="AD373" i="61"/>
  <c r="AD372" i="61"/>
  <c r="AD371" i="61"/>
  <c r="AD370" i="61"/>
  <c r="AD369" i="61"/>
  <c r="AD368" i="61"/>
  <c r="AD367" i="61"/>
  <c r="AD366" i="61"/>
  <c r="AD365" i="61"/>
  <c r="AD364" i="61"/>
  <c r="AD363" i="61"/>
  <c r="AD362" i="61"/>
  <c r="AD361" i="61"/>
  <c r="AG361" i="61" s="1"/>
  <c r="AD360" i="61"/>
  <c r="AD359" i="61"/>
  <c r="AD358" i="61"/>
  <c r="AD357" i="61"/>
  <c r="AD356" i="61"/>
  <c r="AD355" i="61"/>
  <c r="AD354" i="61"/>
  <c r="AD353" i="61"/>
  <c r="AD352" i="61"/>
  <c r="AD351" i="61"/>
  <c r="AD350" i="61"/>
  <c r="AD349" i="61"/>
  <c r="AD348" i="61"/>
  <c r="AD347" i="61"/>
  <c r="AD346" i="61"/>
  <c r="I344" i="61"/>
  <c r="AD333" i="61"/>
  <c r="AD332" i="61"/>
  <c r="AD331" i="61"/>
  <c r="AD330" i="61"/>
  <c r="AD329" i="61"/>
  <c r="AD328" i="61"/>
  <c r="AD327" i="61"/>
  <c r="AD326" i="61"/>
  <c r="AD325" i="61"/>
  <c r="AD324" i="61"/>
  <c r="AD323" i="61"/>
  <c r="AD322" i="61"/>
  <c r="AD321" i="61"/>
  <c r="AD320" i="61"/>
  <c r="AD319" i="61"/>
  <c r="AD318" i="61"/>
  <c r="AD317" i="61"/>
  <c r="AD316" i="61"/>
  <c r="AD315" i="61"/>
  <c r="AD314" i="61"/>
  <c r="AD313" i="61"/>
  <c r="AD312" i="61"/>
  <c r="AD311" i="61"/>
  <c r="AD310" i="61"/>
  <c r="M309" i="61"/>
  <c r="AD309" i="61" s="1"/>
  <c r="AD308" i="61"/>
  <c r="AD307" i="61"/>
  <c r="AD306" i="61"/>
  <c r="AD305" i="61"/>
  <c r="AD304" i="61"/>
  <c r="AD303" i="61"/>
  <c r="AD302" i="61"/>
  <c r="AD301" i="61"/>
  <c r="AD300" i="61"/>
  <c r="AD299" i="61"/>
  <c r="AD298" i="61"/>
  <c r="AD297" i="61"/>
  <c r="AD296" i="61"/>
  <c r="AD295" i="61"/>
  <c r="AD294" i="61"/>
  <c r="AD293" i="61"/>
  <c r="AD292" i="61"/>
  <c r="AD291" i="61"/>
  <c r="AD290" i="61"/>
  <c r="AD289" i="61"/>
  <c r="AD288" i="61"/>
  <c r="AD287" i="61"/>
  <c r="AD286" i="61"/>
  <c r="AD285" i="61"/>
  <c r="AD284" i="61"/>
  <c r="AD283" i="61"/>
  <c r="I281" i="61"/>
  <c r="AD276" i="61"/>
  <c r="AD275" i="61" s="1"/>
  <c r="AD274" i="61" s="1"/>
  <c r="I274" i="61"/>
  <c r="I266" i="61"/>
  <c r="G265" i="61"/>
  <c r="I262" i="61"/>
  <c r="I255" i="61"/>
  <c r="AD254" i="61"/>
  <c r="AD253" i="61" s="1"/>
  <c r="I253" i="61"/>
  <c r="AD230" i="61"/>
  <c r="AD229" i="61"/>
  <c r="AD228" i="61"/>
  <c r="AD227" i="61"/>
  <c r="AD225" i="61"/>
  <c r="AD224" i="61"/>
  <c r="AD222" i="61"/>
  <c r="AD221" i="61"/>
  <c r="AD220" i="61"/>
  <c r="AD217" i="61"/>
  <c r="AD216" i="61"/>
  <c r="AD215" i="61"/>
  <c r="AD213" i="61"/>
  <c r="AD212" i="61"/>
  <c r="AD211" i="61"/>
  <c r="AD209" i="61"/>
  <c r="AD208" i="61"/>
  <c r="AD207" i="61"/>
  <c r="AD206" i="61"/>
  <c r="M202" i="61"/>
  <c r="AD202" i="61" s="1"/>
  <c r="M201" i="61"/>
  <c r="AD201" i="61" s="1"/>
  <c r="M200" i="61"/>
  <c r="AD200" i="61" s="1"/>
  <c r="M199" i="61"/>
  <c r="AD199" i="61" s="1"/>
  <c r="AD196" i="61"/>
  <c r="AD195" i="61"/>
  <c r="AD193" i="61"/>
  <c r="AD192" i="61"/>
  <c r="AD190" i="61"/>
  <c r="AD189" i="61"/>
  <c r="AD187" i="61"/>
  <c r="AD186" i="61" s="1"/>
  <c r="AD184" i="61"/>
  <c r="AD183" i="61"/>
  <c r="AD181" i="61"/>
  <c r="AD180" i="61"/>
  <c r="AD179" i="61"/>
  <c r="AD178" i="61"/>
  <c r="AD177" i="61"/>
  <c r="AD176" i="61"/>
  <c r="AD175" i="61"/>
  <c r="I172" i="61"/>
  <c r="M155" i="61"/>
  <c r="AD155" i="61" s="1"/>
  <c r="M154" i="61"/>
  <c r="AD154" i="61" s="1"/>
  <c r="M151" i="61"/>
  <c r="AD151" i="61" s="1"/>
  <c r="M150" i="61"/>
  <c r="AD150" i="61" s="1"/>
  <c r="AD147" i="61"/>
  <c r="AD146" i="61"/>
  <c r="AD145" i="61"/>
  <c r="AD144" i="61"/>
  <c r="AD143" i="61"/>
  <c r="AD142" i="61"/>
  <c r="AD141" i="61"/>
  <c r="I138" i="61"/>
  <c r="AD135" i="61"/>
  <c r="AD134" i="61"/>
  <c r="I132" i="61"/>
  <c r="AD131" i="61"/>
  <c r="AD130" i="61"/>
  <c r="AD129" i="61"/>
  <c r="I128" i="61"/>
  <c r="AD125" i="61"/>
  <c r="AD124" i="61"/>
  <c r="I122" i="61"/>
  <c r="AD119" i="61"/>
  <c r="AD118" i="61"/>
  <c r="AD117" i="61"/>
  <c r="AD116" i="61"/>
  <c r="AD115" i="61"/>
  <c r="I113" i="61"/>
  <c r="AD110" i="61"/>
  <c r="AD109" i="61"/>
  <c r="AD108" i="61"/>
  <c r="AD107" i="61"/>
  <c r="AD106" i="61"/>
  <c r="I104" i="61"/>
  <c r="AD101" i="61"/>
  <c r="AD100" i="61" s="1"/>
  <c r="AD99" i="61" s="1"/>
  <c r="I99" i="61"/>
  <c r="AD96" i="61"/>
  <c r="AD95" i="61"/>
  <c r="AD94" i="61"/>
  <c r="I92" i="61"/>
  <c r="AD87" i="61"/>
  <c r="AD86" i="61"/>
  <c r="AD85" i="61"/>
  <c r="AD84" i="61"/>
  <c r="AD83" i="61"/>
  <c r="AD82" i="61"/>
  <c r="AD81" i="61"/>
  <c r="AD80" i="61"/>
  <c r="AD79" i="61"/>
  <c r="AD78" i="61"/>
  <c r="AD77" i="61"/>
  <c r="AD76" i="61"/>
  <c r="AD75" i="61"/>
  <c r="AD74" i="61"/>
  <c r="AD73" i="61"/>
  <c r="AD72" i="61"/>
  <c r="AD71" i="61"/>
  <c r="AD70" i="61"/>
  <c r="AD69" i="61"/>
  <c r="AD68" i="61"/>
  <c r="AD67" i="61"/>
  <c r="AD66" i="61"/>
  <c r="AD64" i="61"/>
  <c r="AD63" i="61"/>
  <c r="AD62" i="61"/>
  <c r="AD61" i="61"/>
  <c r="AD60" i="61"/>
  <c r="AD59" i="61"/>
  <c r="I56" i="61"/>
  <c r="AD52" i="61"/>
  <c r="AD51" i="61"/>
  <c r="AD50" i="61"/>
  <c r="AD49" i="61"/>
  <c r="AD48" i="61"/>
  <c r="I46" i="61"/>
  <c r="AD41" i="61"/>
  <c r="AD40" i="61"/>
  <c r="AD39" i="61"/>
  <c r="AD38" i="61"/>
  <c r="AD37" i="61"/>
  <c r="AD36" i="61"/>
  <c r="AD35" i="61"/>
  <c r="AD34" i="61"/>
  <c r="AD33" i="61"/>
  <c r="AD32" i="61"/>
  <c r="AD31" i="61"/>
  <c r="AD30" i="61"/>
  <c r="AD29" i="61"/>
  <c r="AD28" i="61"/>
  <c r="AD27" i="61"/>
  <c r="AD26" i="61"/>
  <c r="AD25" i="61"/>
  <c r="AD24" i="61"/>
  <c r="AD23" i="61"/>
  <c r="AD22" i="61"/>
  <c r="AD21" i="61"/>
  <c r="AD20" i="61"/>
  <c r="AD19" i="61"/>
  <c r="AD18" i="61"/>
  <c r="AD17" i="61"/>
  <c r="AD16" i="61"/>
  <c r="AD15" i="61"/>
  <c r="AD14" i="61"/>
  <c r="AD13" i="61"/>
  <c r="AD12" i="61"/>
  <c r="I10" i="61"/>
  <c r="I9" i="61" l="1"/>
  <c r="AD543" i="61"/>
  <c r="AD542" i="61" s="1"/>
  <c r="I572" i="61"/>
  <c r="AD497" i="61"/>
  <c r="AD496" i="61" s="1"/>
  <c r="G572" i="61"/>
  <c r="G611" i="61"/>
  <c r="G610" i="61" s="1"/>
  <c r="AD614" i="61"/>
  <c r="AD613" i="61" s="1"/>
  <c r="AD433" i="61"/>
  <c r="AD432" i="61" s="1"/>
  <c r="AD386" i="61"/>
  <c r="AD385" i="61" s="1"/>
  <c r="AD421" i="61"/>
  <c r="AD420" i="61" s="1"/>
  <c r="AD393" i="61"/>
  <c r="AD581" i="61"/>
  <c r="AD580" i="61" s="1"/>
  <c r="AD282" i="61"/>
  <c r="AD281" i="61" s="1"/>
  <c r="AD345" i="61"/>
  <c r="AD344" i="61" s="1"/>
  <c r="I280" i="61"/>
  <c r="AD123" i="61"/>
  <c r="AD122" i="61" s="1"/>
  <c r="AD133" i="61"/>
  <c r="AD132" i="61" s="1"/>
  <c r="AD149" i="61"/>
  <c r="AD105" i="61"/>
  <c r="AD104" i="61" s="1"/>
  <c r="AD114" i="61"/>
  <c r="AD113" i="61" s="1"/>
  <c r="AD93" i="61"/>
  <c r="AD92" i="61" s="1"/>
  <c r="AD57" i="61"/>
  <c r="AD56" i="61" s="1"/>
  <c r="AD47" i="61"/>
  <c r="AD46" i="61" s="1"/>
  <c r="AD11" i="61"/>
  <c r="AD10" i="61" s="1"/>
  <c r="I627" i="61"/>
  <c r="AD188" i="61"/>
  <c r="AD194" i="61"/>
  <c r="I476" i="61"/>
  <c r="I612" i="61"/>
  <c r="AD223" i="61"/>
  <c r="AD153" i="61"/>
  <c r="AD488" i="61"/>
  <c r="I482" i="61"/>
  <c r="G8" i="61"/>
  <c r="I561" i="61"/>
  <c r="AD219" i="61"/>
  <c r="AD214" i="61"/>
  <c r="I495" i="61"/>
  <c r="AD140" i="61"/>
  <c r="AD128" i="61"/>
  <c r="AD191" i="61"/>
  <c r="AD210" i="61"/>
  <c r="G494" i="61"/>
  <c r="I494" i="61" s="1"/>
  <c r="AD174" i="61"/>
  <c r="I265" i="61"/>
  <c r="AD182" i="61"/>
  <c r="AD205" i="61"/>
  <c r="I619" i="61"/>
  <c r="AD198" i="61"/>
  <c r="G279" i="61"/>
  <c r="AD226" i="61"/>
  <c r="G560" i="61"/>
  <c r="I560" i="61" s="1"/>
  <c r="I8" i="61" l="1"/>
  <c r="G571" i="61"/>
  <c r="AD139" i="61"/>
  <c r="AD138" i="61" s="1"/>
  <c r="AD218" i="61"/>
  <c r="I611" i="61"/>
  <c r="I610" i="61" s="1"/>
  <c r="I571" i="61" s="1"/>
  <c r="I279" i="61"/>
  <c r="G7" i="61"/>
  <c r="AD204" i="61"/>
  <c r="G493" i="61"/>
  <c r="I493" i="61" s="1"/>
  <c r="I7" i="61" l="1"/>
  <c r="I6" i="61" s="1"/>
  <c r="AD173" i="61"/>
  <c r="G6" i="61"/>
  <c r="G5" i="61" s="1"/>
  <c r="I5" i="61" l="1"/>
  <c r="AD272" i="61" l="1"/>
  <c r="AD270" i="61"/>
  <c r="AD268" i="61"/>
  <c r="AD273" i="61"/>
  <c r="AD271" i="61" l="1"/>
  <c r="AD172" i="61" s="1"/>
  <c r="AD269" i="61" l="1"/>
  <c r="AD267" i="61" l="1"/>
  <c r="AD266" i="61" s="1"/>
  <c r="AD392" i="61"/>
  <c r="AE5" i="61" l="1"/>
</calcChain>
</file>

<file path=xl/sharedStrings.xml><?xml version="1.0" encoding="utf-8"?>
<sst xmlns="http://schemas.openxmlformats.org/spreadsheetml/2006/main" count="5371" uniqueCount="837">
  <si>
    <t>시보조금</t>
  </si>
  <si>
    <t>월</t>
  </si>
  <si>
    <t>210 영업비용</t>
  </si>
  <si>
    <t>211 인력운영비</t>
  </si>
  <si>
    <t>101 인건비</t>
  </si>
  <si>
    <t>ⅹ</t>
  </si>
  <si>
    <t>212 운영경비</t>
  </si>
  <si>
    <t xml:space="preserve"> 명시이월사업조서 </t>
    <phoneticPr fontId="9" type="noConversion"/>
  </si>
  <si>
    <t>ㅇ</t>
  </si>
  <si>
    <t>02 위탁사업비</t>
  </si>
  <si>
    <t>01 자체사업비</t>
  </si>
  <si>
    <t>(단위:천원)</t>
  </si>
  <si>
    <t>예 산 과 목</t>
  </si>
  <si>
    <t>산   출   기   초</t>
  </si>
  <si>
    <t>장</t>
  </si>
  <si>
    <t>관</t>
  </si>
  <si>
    <t>항</t>
  </si>
  <si>
    <t>목</t>
  </si>
  <si>
    <t>세 목</t>
  </si>
  <si>
    <t>합         계</t>
  </si>
  <si>
    <t>200 운영사업비용</t>
  </si>
  <si>
    <t>01 기본급</t>
  </si>
  <si>
    <t>원</t>
  </si>
  <si>
    <t>명</t>
  </si>
  <si>
    <t>=</t>
  </si>
  <si>
    <t>1급</t>
  </si>
  <si>
    <t>3급</t>
  </si>
  <si>
    <t>4급</t>
  </si>
  <si>
    <t>5급</t>
  </si>
  <si>
    <t>6급</t>
  </si>
  <si>
    <t>정액급식비</t>
  </si>
  <si>
    <t>가스</t>
  </si>
  <si>
    <t>보일러</t>
  </si>
  <si>
    <t>가족수당</t>
  </si>
  <si>
    <t xml:space="preserve"> 배우자</t>
  </si>
  <si>
    <t xml:space="preserve"> 직계 존비속</t>
  </si>
  <si>
    <t>1/209</t>
  </si>
  <si>
    <t>일</t>
  </si>
  <si>
    <t>시간</t>
  </si>
  <si>
    <t>6급(기계실)</t>
  </si>
  <si>
    <t>휴일근무수당</t>
  </si>
  <si>
    <t xml:space="preserve"> 토요일</t>
  </si>
  <si>
    <t>회</t>
  </si>
  <si>
    <t xml:space="preserve"> 일요일</t>
  </si>
  <si>
    <t>연봉액</t>
  </si>
  <si>
    <t>계약직다급(수영)</t>
  </si>
  <si>
    <t>성과상여금</t>
  </si>
  <si>
    <t>102 복리후생비</t>
  </si>
  <si>
    <t>01 4대보험</t>
  </si>
  <si>
    <t>산재보험</t>
  </si>
  <si>
    <t>고용보험</t>
  </si>
  <si>
    <t>건강보험</t>
  </si>
  <si>
    <t>국민연금</t>
  </si>
  <si>
    <t>03 직원능력개발비</t>
  </si>
  <si>
    <t>직원교육비</t>
  </si>
  <si>
    <t>201 일반운영비</t>
  </si>
  <si>
    <t>01 일반수용비</t>
  </si>
  <si>
    <t>식</t>
  </si>
  <si>
    <t>화장지 구입비</t>
  </si>
  <si>
    <t>쓰레기봉투 구입비</t>
  </si>
  <si>
    <t>강좌 홍보 현수막 제작</t>
  </si>
  <si>
    <t>신문 및 잡지 구독</t>
  </si>
  <si>
    <t>우산 비닐봉투 구입</t>
  </si>
  <si>
    <t>정수기 종이컵 구입</t>
  </si>
  <si>
    <t>프로그램 운영 
홍보지 제작</t>
  </si>
  <si>
    <t>장비기기검사 수수료</t>
  </si>
  <si>
    <t>사무용품구입비</t>
  </si>
  <si>
    <t>청소용 소모성 물품 구입</t>
  </si>
  <si>
    <t>수영장 소모성 물품 구입</t>
  </si>
  <si>
    <t>헬스장 소모성 물품 구입</t>
  </si>
  <si>
    <t>공연장 소모성 물품 구입</t>
  </si>
  <si>
    <t>방재실 소모성 물품 구입</t>
  </si>
  <si>
    <t>생활체육 운영물품 구입</t>
  </si>
  <si>
    <t>문화강좌 운영물품 구입</t>
  </si>
  <si>
    <t xml:space="preserve">원 </t>
  </si>
  <si>
    <t>사무실
의약품 구입</t>
  </si>
  <si>
    <t>SMS 문자서비스</t>
  </si>
  <si>
    <t>신용카드수수료</t>
  </si>
  <si>
    <t>x</t>
  </si>
  <si>
    <t>수련시설 협회비</t>
  </si>
  <si>
    <t>무인경비용역료</t>
  </si>
  <si>
    <t>개</t>
  </si>
  <si>
    <t>환경개선유지비</t>
  </si>
  <si>
    <t>직원사원증및명함</t>
  </si>
  <si>
    <t>02 공공요금및제세</t>
  </si>
  <si>
    <t>02 공공요금및 제세</t>
  </si>
  <si>
    <t>상수도료</t>
  </si>
  <si>
    <t>도시가스요금</t>
  </si>
  <si>
    <t>전기요금</t>
  </si>
  <si>
    <t>전화료</t>
  </si>
  <si>
    <t>인터넷 사용료</t>
  </si>
  <si>
    <t>가스사고
배상책임보험료</t>
  </si>
  <si>
    <t>자동차보험료</t>
  </si>
  <si>
    <t>자동차세</t>
  </si>
  <si>
    <t>현금출납보험료</t>
  </si>
  <si>
    <t>제증명 및 등기 수수료</t>
  </si>
  <si>
    <t>목적사업 보험료</t>
  </si>
  <si>
    <t>우편료</t>
  </si>
  <si>
    <t>홈페이지 유지보수</t>
  </si>
  <si>
    <t>조달청 이용수수료</t>
  </si>
  <si>
    <t>03 급량비(급식비)</t>
  </si>
  <si>
    <t>야간근무자
급식비</t>
  </si>
  <si>
    <t>04 운영수당</t>
  </si>
  <si>
    <t>05 개설강좌 강사비</t>
  </si>
  <si>
    <t>문화강좌
강사비</t>
  </si>
  <si>
    <t>반</t>
  </si>
  <si>
    <t xml:space="preserve"> </t>
  </si>
  <si>
    <t>연차대직비</t>
  </si>
  <si>
    <t>파트강사료</t>
  </si>
  <si>
    <t>헬스강좌
강사비</t>
  </si>
  <si>
    <t>06 임차료</t>
  </si>
  <si>
    <t>복사기 렌탈비</t>
  </si>
  <si>
    <t>정수기 렌탈비</t>
  </si>
  <si>
    <t>07 차량유지비</t>
  </si>
  <si>
    <t>업무용차량 유지비
(스타렉스)</t>
  </si>
  <si>
    <t>09 시설장비유지비</t>
  </si>
  <si>
    <t>음향기기수리비</t>
  </si>
  <si>
    <t>소방시설보수</t>
  </si>
  <si>
    <t>대</t>
  </si>
  <si>
    <t>엘리베이터 유지보수</t>
  </si>
  <si>
    <t>10 용역비</t>
  </si>
  <si>
    <t>202 여비</t>
  </si>
  <si>
    <t>01 국내여비</t>
  </si>
  <si>
    <t>203 업무추진비</t>
  </si>
  <si>
    <t>01 기관운영업무추진비</t>
  </si>
  <si>
    <t>02 부서운영업무추진비</t>
  </si>
  <si>
    <t>팀</t>
  </si>
  <si>
    <t>206 재료비</t>
  </si>
  <si>
    <t>01 재료비</t>
  </si>
  <si>
    <t>소금</t>
  </si>
  <si>
    <t>kg</t>
  </si>
  <si>
    <t>응집제</t>
  </si>
  <si>
    <t>220 영업외비용</t>
  </si>
  <si>
    <t>215 목적사업비</t>
  </si>
  <si>
    <t xml:space="preserve"> 01 자체사업비</t>
  </si>
  <si>
    <t>221 이전경비</t>
  </si>
  <si>
    <t>301 보상금</t>
  </si>
  <si>
    <t>01 민간인실비보상</t>
  </si>
  <si>
    <t>자원봉사실비보상</t>
  </si>
  <si>
    <t>02 민간인상해보상</t>
  </si>
  <si>
    <t>부상회원치료비</t>
  </si>
  <si>
    <t>300 자본적지출</t>
  </si>
  <si>
    <t>310 고정자산</t>
  </si>
  <si>
    <t>313 시설,기계</t>
  </si>
  <si>
    <t>401시설비</t>
  </si>
  <si>
    <t>01 시설비</t>
  </si>
  <si>
    <t>317 집기비품</t>
  </si>
  <si>
    <t>405 자산취득비</t>
  </si>
  <si>
    <t>01 자산및물품취득비</t>
  </si>
  <si>
    <t>370 유동부채</t>
  </si>
  <si>
    <t>371 유동부채상환금</t>
  </si>
  <si>
    <t>701 보증금반환</t>
  </si>
  <si>
    <t>01 보증금반환</t>
  </si>
  <si>
    <t>사물함보증금 반환</t>
  </si>
  <si>
    <t>702 부가가치세대납</t>
  </si>
  <si>
    <t>01 부가세 대납</t>
  </si>
  <si>
    <t>01 부가세대납</t>
  </si>
  <si>
    <t>부가가치세 대납</t>
  </si>
  <si>
    <t>노래교실</t>
  </si>
  <si>
    <t>증ㆍ감(△)</t>
  </si>
  <si>
    <t>구리시청소년기자단</t>
  </si>
  <si>
    <t>청소년방과후아카데미</t>
  </si>
  <si>
    <t>%</t>
  </si>
  <si>
    <t>시간외근무수당</t>
  </si>
  <si>
    <t>수련관봉투제작</t>
  </si>
  <si>
    <t>강좌운영 물품및 비품수리</t>
  </si>
  <si>
    <t>교통유발부담금</t>
  </si>
  <si>
    <t>정보화강좌
강사비</t>
  </si>
  <si>
    <t>프린터 렌탈비</t>
  </si>
  <si>
    <t>셔틀버스및업무용차량유류대</t>
  </si>
  <si>
    <t>끼.재능
 축제의한마당</t>
  </si>
  <si>
    <t>구리시청소년
 종합예술제</t>
  </si>
  <si>
    <t>청소년운영위원회</t>
  </si>
  <si>
    <t>장기근속수당</t>
  </si>
  <si>
    <t>합            계</t>
  </si>
  <si>
    <t>100 운영사업수익</t>
  </si>
  <si>
    <t>110 영업수익</t>
  </si>
  <si>
    <t>111 시설사용료 수익</t>
  </si>
  <si>
    <t>공연장</t>
  </si>
  <si>
    <t>각종교실</t>
  </si>
  <si>
    <t>112 사업수익</t>
  </si>
  <si>
    <t>201 수영장 운영수익</t>
  </si>
  <si>
    <t>01 수영회원</t>
  </si>
  <si>
    <t xml:space="preserve"> 01  수영회원 (강습료포함)</t>
  </si>
  <si>
    <t>효도수영교실</t>
  </si>
  <si>
    <t>성인</t>
  </si>
  <si>
    <t>청소년</t>
  </si>
  <si>
    <t>어린이</t>
  </si>
  <si>
    <t>202 사회체육수익</t>
  </si>
  <si>
    <t>203 문화강좌 수익</t>
  </si>
  <si>
    <t>01 성인강좌수익</t>
  </si>
  <si>
    <t>02 정보화강좌</t>
  </si>
  <si>
    <t>컴퓨터(화.목)</t>
  </si>
  <si>
    <t>컴퓨터(월.수.금)</t>
  </si>
  <si>
    <t>03 청소년강좌</t>
  </si>
  <si>
    <t>인문교양</t>
  </si>
  <si>
    <t>학습탐구</t>
  </si>
  <si>
    <t xml:space="preserve"> -토요바둑교실</t>
  </si>
  <si>
    <t>미술</t>
  </si>
  <si>
    <t xml:space="preserve"> -소묘와수채화교실</t>
  </si>
  <si>
    <t>04 유아강좌</t>
  </si>
  <si>
    <t>미술활동</t>
  </si>
  <si>
    <t>플릇</t>
  </si>
  <si>
    <t>토요플릇</t>
  </si>
  <si>
    <t>하모니카</t>
  </si>
  <si>
    <t>드럼</t>
  </si>
  <si>
    <t>통기타교실(청소년)</t>
  </si>
  <si>
    <t>통기타교실(성인)</t>
  </si>
  <si>
    <t>오카리나</t>
  </si>
  <si>
    <t>토요통기타(청소년)</t>
  </si>
  <si>
    <t>피아노(주3회)</t>
  </si>
  <si>
    <t>피아노(주2회)</t>
  </si>
  <si>
    <t>113 임대수익</t>
  </si>
  <si>
    <t>301 임대수익</t>
  </si>
  <si>
    <t>01 임대수익</t>
  </si>
  <si>
    <t xml:space="preserve">식당 </t>
  </si>
  <si>
    <t>114 기타사업수익</t>
  </si>
  <si>
    <t>401 관리수익</t>
  </si>
  <si>
    <t>01 임대업체 관리수익</t>
  </si>
  <si>
    <t>임대업체공공요금
(상수도 및 전기요금)</t>
  </si>
  <si>
    <t>02  기타수입</t>
  </si>
  <si>
    <t>신발장사용료</t>
  </si>
  <si>
    <t>회원카드재발급</t>
  </si>
  <si>
    <t>탈의실키분실수수료</t>
  </si>
  <si>
    <t>120 영업외수익</t>
  </si>
  <si>
    <t>121 이월금수익</t>
  </si>
  <si>
    <t>501 이월금</t>
  </si>
  <si>
    <t>순세계잉여금</t>
  </si>
  <si>
    <t>122 이자수익</t>
  </si>
  <si>
    <t>601 이자수익</t>
  </si>
  <si>
    <t>01 예금이자수익</t>
  </si>
  <si>
    <t>정기예금</t>
  </si>
  <si>
    <t>보통예금</t>
  </si>
  <si>
    <t>125 보조금수익</t>
  </si>
  <si>
    <t>701 보조금</t>
  </si>
  <si>
    <t>01 시보조금</t>
  </si>
  <si>
    <t>02 청소년지도사 배치지원</t>
  </si>
  <si>
    <t xml:space="preserve"> 청소년지도사 </t>
  </si>
  <si>
    <t>128 목적사업수익</t>
  </si>
  <si>
    <t>300 자본적수익</t>
  </si>
  <si>
    <t>310 유동부채수입</t>
  </si>
  <si>
    <t>311 보증금수입</t>
  </si>
  <si>
    <t>901 임대보증금</t>
  </si>
  <si>
    <t>312 부가세 예수금</t>
  </si>
  <si>
    <t>905 부가세예수금</t>
  </si>
  <si>
    <t>01 시설사용부가가치세 예수금</t>
  </si>
  <si>
    <t>노래교실(일일입장)</t>
  </si>
  <si>
    <t>토요드럼</t>
  </si>
  <si>
    <t>ⅹ</t>
    <phoneticPr fontId="9" type="noConversion"/>
  </si>
  <si>
    <t>101 사용료 수익</t>
  </si>
  <si>
    <t>월</t>
    <phoneticPr fontId="9" type="noConversion"/>
  </si>
  <si>
    <t>회</t>
    <phoneticPr fontId="9" type="noConversion"/>
  </si>
  <si>
    <t>구리시청소년어울림마당</t>
    <phoneticPr fontId="9" type="noConversion"/>
  </si>
  <si>
    <t>1급</t>
    <phoneticPr fontId="9" type="noConversion"/>
  </si>
  <si>
    <t>3급</t>
    <phoneticPr fontId="9" type="noConversion"/>
  </si>
  <si>
    <t>4급</t>
    <phoneticPr fontId="9" type="noConversion"/>
  </si>
  <si>
    <t>%</t>
    <phoneticPr fontId="9" type="noConversion"/>
  </si>
  <si>
    <t>08 장기근속수당</t>
    <phoneticPr fontId="9" type="noConversion"/>
  </si>
  <si>
    <t>09 자격수당</t>
    <phoneticPr fontId="9" type="noConversion"/>
  </si>
  <si>
    <t>전기안전관리자선임</t>
    <phoneticPr fontId="9" type="noConversion"/>
  </si>
  <si>
    <t>10 가족수당</t>
    <phoneticPr fontId="9" type="noConversion"/>
  </si>
  <si>
    <t>배우자</t>
    <phoneticPr fontId="9" type="noConversion"/>
  </si>
  <si>
    <t>직계 존비속</t>
    <phoneticPr fontId="9" type="noConversion"/>
  </si>
  <si>
    <t>원</t>
    <phoneticPr fontId="9" type="noConversion"/>
  </si>
  <si>
    <t>1/209</t>
    <phoneticPr fontId="9" type="noConversion"/>
  </si>
  <si>
    <t>장기근속수당</t>
    <phoneticPr fontId="9" type="noConversion"/>
  </si>
  <si>
    <t>청소년활동수당</t>
    <phoneticPr fontId="9" type="noConversion"/>
  </si>
  <si>
    <t>소그룹레슨비</t>
    <phoneticPr fontId="9" type="noConversion"/>
  </si>
  <si>
    <t>명</t>
    <phoneticPr fontId="9" type="noConversion"/>
  </si>
  <si>
    <t>추가타임분</t>
    <phoneticPr fontId="9" type="noConversion"/>
  </si>
  <si>
    <t>청소,주차근로자</t>
    <phoneticPr fontId="9" type="noConversion"/>
  </si>
  <si>
    <t>주차</t>
    <phoneticPr fontId="9" type="noConversion"/>
  </si>
  <si>
    <t>청소</t>
    <phoneticPr fontId="9" type="noConversion"/>
  </si>
  <si>
    <t xml:space="preserve">셔틀버스기사 </t>
    <phoneticPr fontId="9" type="noConversion"/>
  </si>
  <si>
    <t>15 연가보상금</t>
    <phoneticPr fontId="9" type="noConversion"/>
  </si>
  <si>
    <t>연가보상금</t>
    <phoneticPr fontId="9" type="noConversion"/>
  </si>
  <si>
    <t>50</t>
    <phoneticPr fontId="9" type="noConversion"/>
  </si>
  <si>
    <t>장기요양보험</t>
    <phoneticPr fontId="9" type="noConversion"/>
  </si>
  <si>
    <t>비누 구입비</t>
    <phoneticPr fontId="9" type="noConversion"/>
  </si>
  <si>
    <t>회원관리카드제작비</t>
    <phoneticPr fontId="9" type="noConversion"/>
  </si>
  <si>
    <t>장</t>
    <phoneticPr fontId="9" type="noConversion"/>
  </si>
  <si>
    <t>소방안전협회 연회비납부</t>
    <phoneticPr fontId="9" type="noConversion"/>
  </si>
  <si>
    <t>젼력기술인협회회비납부</t>
    <phoneticPr fontId="9" type="noConversion"/>
  </si>
  <si>
    <t>생수구입비</t>
    <phoneticPr fontId="9" type="noConversion"/>
  </si>
  <si>
    <t>하이패스충전비</t>
    <phoneticPr fontId="9" type="noConversion"/>
  </si>
  <si>
    <t>이사회참석수당</t>
    <phoneticPr fontId="9" type="noConversion"/>
  </si>
  <si>
    <t>운영위원회</t>
    <phoneticPr fontId="9" type="noConversion"/>
  </si>
  <si>
    <t>장애우풍물</t>
    <phoneticPr fontId="9" type="noConversion"/>
  </si>
  <si>
    <t>방학특강
강사비(문화)</t>
    <phoneticPr fontId="9" type="noConversion"/>
  </si>
  <si>
    <t>사회체육강좌강사비</t>
    <phoneticPr fontId="9" type="noConversion"/>
  </si>
  <si>
    <t>일요일가드근무비(수영)</t>
    <phoneticPr fontId="9" type="noConversion"/>
  </si>
  <si>
    <t>아쿠아로빅강사비</t>
    <phoneticPr fontId="9" type="noConversion"/>
  </si>
  <si>
    <t>타임</t>
    <phoneticPr fontId="9" type="noConversion"/>
  </si>
  <si>
    <t>사회체육강좌강사비(스피닝)</t>
    <phoneticPr fontId="9" type="noConversion"/>
  </si>
  <si>
    <t>피아노 렌탈비</t>
    <phoneticPr fontId="9" type="noConversion"/>
  </si>
  <si>
    <t>물탱크 청소</t>
    <phoneticPr fontId="9" type="noConversion"/>
  </si>
  <si>
    <t>정화조 청소</t>
    <phoneticPr fontId="9" type="noConversion"/>
  </si>
  <si>
    <t>보일러 유지
보수(세관비)</t>
    <phoneticPr fontId="9" type="noConversion"/>
  </si>
  <si>
    <t>식</t>
    <phoneticPr fontId="9" type="noConversion"/>
  </si>
  <si>
    <t>각종밸브유지보수</t>
    <phoneticPr fontId="9" type="noConversion"/>
  </si>
  <si>
    <t>각종배관유지보수</t>
    <phoneticPr fontId="9" type="noConversion"/>
  </si>
  <si>
    <t>대</t>
    <phoneticPr fontId="9" type="noConversion"/>
  </si>
  <si>
    <t>각교실유지보수</t>
    <phoneticPr fontId="9" type="noConversion"/>
  </si>
  <si>
    <t>국내여비</t>
    <phoneticPr fontId="9" type="noConversion"/>
  </si>
  <si>
    <t>기관운영업무추진비</t>
    <phoneticPr fontId="9" type="noConversion"/>
  </si>
  <si>
    <t>부서운영업무추진비</t>
    <phoneticPr fontId="9" type="noConversion"/>
  </si>
  <si>
    <t>통</t>
    <phoneticPr fontId="9" type="noConversion"/>
  </si>
  <si>
    <t>501 행사운영비</t>
    <phoneticPr fontId="9" type="noConversion"/>
  </si>
  <si>
    <t>청소년동아리활동
 지원사업</t>
    <phoneticPr fontId="9" type="noConversion"/>
  </si>
  <si>
    <t>상해보험자기부담금</t>
    <phoneticPr fontId="9" type="noConversion"/>
  </si>
  <si>
    <t>음향장비</t>
    <phoneticPr fontId="9" type="noConversion"/>
  </si>
  <si>
    <t>컴퓨터</t>
    <phoneticPr fontId="9" type="noConversion"/>
  </si>
  <si>
    <t>신설강좌물품구입</t>
    <phoneticPr fontId="9" type="noConversion"/>
  </si>
  <si>
    <t>703 보조사업반환금</t>
    <phoneticPr fontId="9" type="noConversion"/>
  </si>
  <si>
    <t>01 보조사업반환금</t>
    <phoneticPr fontId="9" type="noConversion"/>
  </si>
  <si>
    <t>시간</t>
    <phoneticPr fontId="9" type="noConversion"/>
  </si>
  <si>
    <t>6급(8호봉기준)</t>
    <phoneticPr fontId="9" type="noConversion"/>
  </si>
  <si>
    <t>대직근무비</t>
    <phoneticPr fontId="9" type="noConversion"/>
  </si>
  <si>
    <t>x</t>
    <phoneticPr fontId="9" type="noConversion"/>
  </si>
  <si>
    <t>일</t>
    <phoneticPr fontId="9" type="noConversion"/>
  </si>
  <si>
    <t>01 이월금수익</t>
  </si>
  <si>
    <t>셔틀버스보험료</t>
    <phoneticPr fontId="9" type="noConversion"/>
  </si>
  <si>
    <t>셔틀버스및업무용차량유지보수비</t>
    <phoneticPr fontId="9" type="noConversion"/>
  </si>
  <si>
    <t>강의실 에어컨 크리닝</t>
    <phoneticPr fontId="9" type="noConversion"/>
  </si>
  <si>
    <t>나라사랑캠프</t>
    <phoneticPr fontId="9" type="noConversion"/>
  </si>
  <si>
    <t>(단위:원)</t>
    <phoneticPr fontId="9" type="noConversion"/>
  </si>
  <si>
    <t>4급(11호봉기준)</t>
    <phoneticPr fontId="9" type="noConversion"/>
  </si>
  <si>
    <t>5급(8호봉기준)</t>
    <phoneticPr fontId="9" type="noConversion"/>
  </si>
  <si>
    <t>5급(10호봉기준)</t>
    <phoneticPr fontId="9" type="noConversion"/>
  </si>
  <si>
    <t>6급(9호봉기준)</t>
    <phoneticPr fontId="9" type="noConversion"/>
  </si>
  <si>
    <t>5급(기계실)</t>
    <phoneticPr fontId="9" type="noConversion"/>
  </si>
  <si>
    <t>청소년배치지도사</t>
    <phoneticPr fontId="9" type="noConversion"/>
  </si>
  <si>
    <t>소그룹레슨비(방학특강)</t>
    <phoneticPr fontId="9" type="noConversion"/>
  </si>
  <si>
    <t>소그룹레슨강사비</t>
    <phoneticPr fontId="9" type="noConversion"/>
  </si>
  <si>
    <t>강좌</t>
    <phoneticPr fontId="9" type="noConversion"/>
  </si>
  <si>
    <t>퇴직급여</t>
    <phoneticPr fontId="9" type="noConversion"/>
  </si>
  <si>
    <t>02 청소년지도사 
     배치사업</t>
    <phoneticPr fontId="9" type="noConversion"/>
  </si>
  <si>
    <t>학교연계활동</t>
    <phoneticPr fontId="9" type="noConversion"/>
  </si>
  <si>
    <t>보건관리용역비</t>
    <phoneticPr fontId="9" type="noConversion"/>
  </si>
  <si>
    <t>도시가스요금
(에너지절감시스템)</t>
    <phoneticPr fontId="9" type="noConversion"/>
  </si>
  <si>
    <t>주민세(종업원분)</t>
    <phoneticPr fontId="9" type="noConversion"/>
  </si>
  <si>
    <t>자동차분환경개선부담분</t>
    <phoneticPr fontId="9" type="noConversion"/>
  </si>
  <si>
    <t>주민세(법인균등할)</t>
    <phoneticPr fontId="9" type="noConversion"/>
  </si>
  <si>
    <t>전자결재프로그램유지보수</t>
    <phoneticPr fontId="9" type="noConversion"/>
  </si>
  <si>
    <t>사회체육강좌강사비(기구필라테스)</t>
    <phoneticPr fontId="9" type="noConversion"/>
  </si>
  <si>
    <t>CCTV렌탈비</t>
    <phoneticPr fontId="9" type="noConversion"/>
  </si>
  <si>
    <t>저수조수질검사</t>
    <phoneticPr fontId="9" type="noConversion"/>
  </si>
  <si>
    <t>수영장수질검사</t>
    <phoneticPr fontId="9" type="noConversion"/>
  </si>
  <si>
    <t>레지오넬라살균제</t>
    <phoneticPr fontId="9" type="noConversion"/>
  </si>
  <si>
    <t>느린우체통운영비</t>
    <phoneticPr fontId="9" type="noConversion"/>
  </si>
  <si>
    <t>방과후:시간외근무수당</t>
    <phoneticPr fontId="9" type="noConversion"/>
  </si>
  <si>
    <t>청소년참여기구운영지원</t>
    <phoneticPr fontId="9" type="noConversion"/>
  </si>
  <si>
    <t>토요나들이</t>
    <phoneticPr fontId="9" type="noConversion"/>
  </si>
  <si>
    <t>청소년동아리운영비</t>
    <phoneticPr fontId="9" type="noConversion"/>
  </si>
  <si>
    <t>증ㆍ감(△)</t>
    <phoneticPr fontId="9" type="noConversion"/>
  </si>
  <si>
    <t>01 대관료수익</t>
    <phoneticPr fontId="9" type="noConversion"/>
  </si>
  <si>
    <t>01  대관료</t>
    <phoneticPr fontId="9" type="noConversion"/>
  </si>
  <si>
    <t>오전</t>
    <phoneticPr fontId="9" type="noConversion"/>
  </si>
  <si>
    <t>오후</t>
    <phoneticPr fontId="9" type="noConversion"/>
  </si>
  <si>
    <t>야간</t>
    <phoneticPr fontId="9" type="noConversion"/>
  </si>
  <si>
    <t>추가시간요금</t>
    <phoneticPr fontId="9" type="noConversion"/>
  </si>
  <si>
    <t>조명 및 기자재 요금</t>
    <phoneticPr fontId="9" type="noConversion"/>
  </si>
  <si>
    <t>02 자유수영</t>
    <phoneticPr fontId="9" type="noConversion"/>
  </si>
  <si>
    <t>방송&amp;스트릿댄스</t>
    <phoneticPr fontId="9" type="noConversion"/>
  </si>
  <si>
    <t>테라피요가</t>
    <phoneticPr fontId="9" type="noConversion"/>
  </si>
  <si>
    <t>K-POP댄스</t>
    <phoneticPr fontId="9" type="noConversion"/>
  </si>
  <si>
    <t>다이어트댄스(주2회)</t>
    <phoneticPr fontId="9" type="noConversion"/>
  </si>
  <si>
    <t>다이어트댄스(주3회)</t>
    <phoneticPr fontId="9" type="noConversion"/>
  </si>
  <si>
    <t>스피닝댄스(주5회)</t>
    <phoneticPr fontId="9" type="noConversion"/>
  </si>
  <si>
    <t>기구필라테스(주3회)</t>
    <phoneticPr fontId="9" type="noConversion"/>
  </si>
  <si>
    <t>기구필라테스(주2회)</t>
    <phoneticPr fontId="9" type="noConversion"/>
  </si>
  <si>
    <t>기구필라테스(주1회)</t>
    <phoneticPr fontId="9" type="noConversion"/>
  </si>
  <si>
    <t>01 성인강좌</t>
    <phoneticPr fontId="9" type="noConversion"/>
  </si>
  <si>
    <t>자기표현스피치(기초반)</t>
    <phoneticPr fontId="9" type="noConversion"/>
  </si>
  <si>
    <t>자기표현스피치(트레인)</t>
    <phoneticPr fontId="9" type="noConversion"/>
  </si>
  <si>
    <t>천연비누ㆍ화장품</t>
    <phoneticPr fontId="9" type="noConversion"/>
  </si>
  <si>
    <t>아동심리미술(기초반)</t>
    <phoneticPr fontId="9" type="noConversion"/>
  </si>
  <si>
    <t>아동심리미술(심화반)</t>
    <phoneticPr fontId="9" type="noConversion"/>
  </si>
  <si>
    <t>아동창의미술</t>
    <phoneticPr fontId="9" type="noConversion"/>
  </si>
  <si>
    <t>캘리그라피(일반)</t>
    <phoneticPr fontId="9" type="noConversion"/>
  </si>
  <si>
    <t>연필스케치&amp;보테니컬아트
(기초반)</t>
    <phoneticPr fontId="9" type="noConversion"/>
  </si>
  <si>
    <t>연필스케치&amp;보테니컬아트
(심화반)</t>
    <phoneticPr fontId="9" type="noConversion"/>
  </si>
  <si>
    <t>02 정보화강좌</t>
    <phoneticPr fontId="9" type="noConversion"/>
  </si>
  <si>
    <t>컴퓨터(일반/토요반)</t>
    <phoneticPr fontId="21" type="noConversion"/>
  </si>
  <si>
    <t>컴퓨터(자격증/토요반)</t>
    <phoneticPr fontId="21" type="noConversion"/>
  </si>
  <si>
    <t>03 청소년강좌</t>
    <phoneticPr fontId="9" type="noConversion"/>
  </si>
  <si>
    <t xml:space="preserve"> -스피치1단계</t>
    <phoneticPr fontId="9" type="noConversion"/>
  </si>
  <si>
    <t xml:space="preserve"> -스피치2단계</t>
    <phoneticPr fontId="9" type="noConversion"/>
  </si>
  <si>
    <t xml:space="preserve"> -스피치트레이닝</t>
    <phoneticPr fontId="9" type="noConversion"/>
  </si>
  <si>
    <t xml:space="preserve"> -웅변과리더십</t>
    <phoneticPr fontId="9" type="noConversion"/>
  </si>
  <si>
    <t xml:space="preserve"> -창의미술</t>
    <phoneticPr fontId="9" type="noConversion"/>
  </si>
  <si>
    <t xml:space="preserve"> -멀티클레이</t>
    <phoneticPr fontId="9" type="noConversion"/>
  </si>
  <si>
    <t xml:space="preserve"> -쿠키클레이</t>
    <phoneticPr fontId="9" type="noConversion"/>
  </si>
  <si>
    <t>04 유아강좌</t>
    <phoneticPr fontId="9" type="noConversion"/>
  </si>
  <si>
    <t xml:space="preserve"> -아동심리발달미술</t>
    <phoneticPr fontId="9" type="noConversion"/>
  </si>
  <si>
    <t>05 특화프로그램</t>
    <phoneticPr fontId="21" type="noConversion"/>
  </si>
  <si>
    <t>05 특화프로그램</t>
    <phoneticPr fontId="9" type="noConversion"/>
  </si>
  <si>
    <t>방학특강</t>
    <phoneticPr fontId="9" type="noConversion"/>
  </si>
  <si>
    <t>06 음악강좌
    (1인1악기)</t>
    <phoneticPr fontId="9" type="noConversion"/>
  </si>
  <si>
    <t>06 1인1악기</t>
    <phoneticPr fontId="9" type="noConversion"/>
  </si>
  <si>
    <t>토요바이올린(청소년)</t>
    <phoneticPr fontId="9" type="noConversion"/>
  </si>
  <si>
    <t>ⅹ</t>
    <phoneticPr fontId="21" type="noConversion"/>
  </si>
  <si>
    <t>ㅇ</t>
    <phoneticPr fontId="9" type="noConversion"/>
  </si>
  <si>
    <t>색소폰</t>
    <phoneticPr fontId="9" type="noConversion"/>
  </si>
  <si>
    <t>피아노(주1회)</t>
    <phoneticPr fontId="9" type="noConversion"/>
  </si>
  <si>
    <t>스낵코너</t>
    <phoneticPr fontId="9" type="noConversion"/>
  </si>
  <si>
    <t>클라이밍장</t>
    <phoneticPr fontId="9" type="noConversion"/>
  </si>
  <si>
    <t>02 기타수익</t>
    <phoneticPr fontId="9" type="noConversion"/>
  </si>
  <si>
    <t>사물함사용료</t>
    <phoneticPr fontId="9" type="noConversion"/>
  </si>
  <si>
    <t>법인카드포인트적립금</t>
    <phoneticPr fontId="21" type="noConversion"/>
  </si>
  <si>
    <t>회</t>
    <phoneticPr fontId="21" type="noConversion"/>
  </si>
  <si>
    <t>드라이기 사용료</t>
    <phoneticPr fontId="21" type="noConversion"/>
  </si>
  <si>
    <t>115 지난연도수입(미수금)</t>
    <phoneticPr fontId="9" type="noConversion"/>
  </si>
  <si>
    <t>01 지난연도수입
    (미수금)</t>
    <phoneticPr fontId="9" type="noConversion"/>
  </si>
  <si>
    <t>01 지난연도수입(미수금)</t>
    <phoneticPr fontId="9" type="noConversion"/>
  </si>
  <si>
    <t>지난연도수입(미수금)</t>
    <phoneticPr fontId="21" type="noConversion"/>
  </si>
  <si>
    <t>01 순세계잉여금</t>
    <phoneticPr fontId="9" type="noConversion"/>
  </si>
  <si>
    <t>02 그외수익</t>
    <phoneticPr fontId="9" type="noConversion"/>
  </si>
  <si>
    <t>구리시청소년종합예술제</t>
    <phoneticPr fontId="9" type="noConversion"/>
  </si>
  <si>
    <t>청소년동아리지원사업</t>
    <phoneticPr fontId="9" type="noConversion"/>
  </si>
  <si>
    <t>청소년운영위원회</t>
    <phoneticPr fontId="9" type="noConversion"/>
  </si>
  <si>
    <t>구리시차세대위원회</t>
    <phoneticPr fontId="9" type="noConversion"/>
  </si>
  <si>
    <t>구리시청소년기자단</t>
    <phoneticPr fontId="9" type="noConversion"/>
  </si>
  <si>
    <t>청소년방과후아카데미</t>
    <phoneticPr fontId="9" type="noConversion"/>
  </si>
  <si>
    <t>청소년나라사랑캠프</t>
    <phoneticPr fontId="9" type="noConversion"/>
  </si>
  <si>
    <t>01 사물함보증금</t>
    <phoneticPr fontId="9" type="noConversion"/>
  </si>
  <si>
    <t>사물함보증금</t>
    <phoneticPr fontId="9" type="noConversion"/>
  </si>
  <si>
    <t>신발장보증금</t>
    <phoneticPr fontId="9" type="noConversion"/>
  </si>
  <si>
    <t>부가가치세(시설사용료.수영장수익.사회체육수익.임대수익)</t>
    <phoneticPr fontId="9" type="noConversion"/>
  </si>
  <si>
    <t>소독(화장실환경개선포함)</t>
    <phoneticPr fontId="9" type="noConversion"/>
  </si>
  <si>
    <t>02 직급보조비</t>
    <phoneticPr fontId="9" type="noConversion"/>
  </si>
  <si>
    <t>03 상여금</t>
    <phoneticPr fontId="9" type="noConversion"/>
  </si>
  <si>
    <t>04 직책급업무추진비</t>
    <phoneticPr fontId="9" type="noConversion"/>
  </si>
  <si>
    <t>05 정액급식비</t>
    <phoneticPr fontId="9" type="noConversion"/>
  </si>
  <si>
    <t>06 교통보조금</t>
    <phoneticPr fontId="9" type="noConversion"/>
  </si>
  <si>
    <t>07 청소년활동수당</t>
    <phoneticPr fontId="9" type="noConversion"/>
  </si>
  <si>
    <t>청소년수련활동 인증제운영</t>
    <phoneticPr fontId="9" type="noConversion"/>
  </si>
  <si>
    <t>시간외근무수당</t>
    <phoneticPr fontId="9" type="noConversion"/>
  </si>
  <si>
    <t>연봉액</t>
    <phoneticPr fontId="9" type="noConversion"/>
  </si>
  <si>
    <t>02  직급보조비</t>
    <phoneticPr fontId="9" type="noConversion"/>
  </si>
  <si>
    <t>04  직책급업무추진비</t>
    <phoneticPr fontId="9" type="noConversion"/>
  </si>
  <si>
    <t>07  청소년활동수당</t>
    <phoneticPr fontId="9" type="noConversion"/>
  </si>
  <si>
    <t>산    출    기    초</t>
    <phoneticPr fontId="21" type="noConversion"/>
  </si>
  <si>
    <t>새벽 및 저녁수영교실(성인)</t>
    <phoneticPr fontId="9" type="noConversion"/>
  </si>
  <si>
    <t>주부수영교실(주3회)</t>
    <phoneticPr fontId="9" type="noConversion"/>
  </si>
  <si>
    <t>주부수영교실(주2회)</t>
    <phoneticPr fontId="9" type="noConversion"/>
  </si>
  <si>
    <t>청소년수영교실(주3회)</t>
    <phoneticPr fontId="9" type="noConversion"/>
  </si>
  <si>
    <t>청소년수영교실(주2회)</t>
    <phoneticPr fontId="9" type="noConversion"/>
  </si>
  <si>
    <t>어린이수영교실(주3회)</t>
    <phoneticPr fontId="9" type="noConversion"/>
  </si>
  <si>
    <t>어린이수영교실(주2회)</t>
    <phoneticPr fontId="9" type="noConversion"/>
  </si>
  <si>
    <t>햇살수영</t>
  </si>
  <si>
    <t>소그룹레슨3회</t>
  </si>
  <si>
    <t>소그룹레슨2회</t>
  </si>
  <si>
    <t>소그룹레슨1회</t>
  </si>
  <si>
    <t>소그룹방학특강</t>
    <phoneticPr fontId="9" type="noConversion"/>
  </si>
  <si>
    <t>아쿠아테라피</t>
    <phoneticPr fontId="9" type="noConversion"/>
  </si>
  <si>
    <t>월단위 (성인)</t>
  </si>
  <si>
    <t>월단위 (청소년)</t>
  </si>
  <si>
    <t>01 에어로빅</t>
    <phoneticPr fontId="9" type="noConversion"/>
  </si>
  <si>
    <t>에어로빅</t>
    <phoneticPr fontId="9" type="noConversion"/>
  </si>
  <si>
    <t>02 방송&amp;스트릿댄스</t>
    <phoneticPr fontId="9" type="noConversion"/>
  </si>
  <si>
    <t>03 요가교실</t>
    <phoneticPr fontId="9" type="noConversion"/>
  </si>
  <si>
    <t>03 요가수익</t>
    <phoneticPr fontId="9" type="noConversion"/>
  </si>
  <si>
    <t>힐링요가</t>
  </si>
  <si>
    <t>04 K-POP댄스</t>
    <phoneticPr fontId="9" type="noConversion"/>
  </si>
  <si>
    <t>05 밸리댄스</t>
    <phoneticPr fontId="9" type="noConversion"/>
  </si>
  <si>
    <t>밸리댄스</t>
  </si>
  <si>
    <t>06 헬스</t>
    <phoneticPr fontId="9" type="noConversion"/>
  </si>
  <si>
    <t>헬스(성인)</t>
  </si>
  <si>
    <t>헬스(청소년)</t>
  </si>
  <si>
    <t>자유헬스(성인)</t>
  </si>
  <si>
    <t>자유헬스(청소년)</t>
  </si>
  <si>
    <t>07 필라테스</t>
    <phoneticPr fontId="9" type="noConversion"/>
  </si>
  <si>
    <t>필라테스(주3회)</t>
    <phoneticPr fontId="9" type="noConversion"/>
  </si>
  <si>
    <t>필라테스(주2회)</t>
    <phoneticPr fontId="9" type="noConversion"/>
  </si>
  <si>
    <t>08 다이어트댄스</t>
    <phoneticPr fontId="9" type="noConversion"/>
  </si>
  <si>
    <t>09 스피닝댄스</t>
    <phoneticPr fontId="9" type="noConversion"/>
  </si>
  <si>
    <t>스피닝댄스(주3회)</t>
    <phoneticPr fontId="9" type="noConversion"/>
  </si>
  <si>
    <t>스피닝댄스(주2회)</t>
    <phoneticPr fontId="9" type="noConversion"/>
  </si>
  <si>
    <t>10 음악줄넘기</t>
    <phoneticPr fontId="9" type="noConversion"/>
  </si>
  <si>
    <t>음악줄넘기</t>
  </si>
  <si>
    <t>11 파워댄스</t>
    <phoneticPr fontId="9" type="noConversion"/>
  </si>
  <si>
    <t>파워댄스</t>
    <phoneticPr fontId="9" type="noConversion"/>
  </si>
  <si>
    <t>12 멀티휘트니스</t>
    <phoneticPr fontId="9" type="noConversion"/>
  </si>
  <si>
    <t>멀티휘트니스(주3회)</t>
    <phoneticPr fontId="9" type="noConversion"/>
  </si>
  <si>
    <t>멀티휘트니스(주2회)</t>
    <phoneticPr fontId="9" type="noConversion"/>
  </si>
  <si>
    <t>13 줌바댄스</t>
    <phoneticPr fontId="9" type="noConversion"/>
  </si>
  <si>
    <t>줌바댄스(주3회)</t>
    <phoneticPr fontId="9" type="noConversion"/>
  </si>
  <si>
    <t>줌바댄스(주2회)</t>
    <phoneticPr fontId="9" type="noConversion"/>
  </si>
  <si>
    <t>14 기구필라테스</t>
    <phoneticPr fontId="9" type="noConversion"/>
  </si>
  <si>
    <t>15 바른자세척추운동</t>
    <phoneticPr fontId="9" type="noConversion"/>
  </si>
  <si>
    <t>바른자세척추운동(주2회)</t>
    <phoneticPr fontId="9" type="noConversion"/>
  </si>
  <si>
    <t>바른자세척추운동(주1회)</t>
    <phoneticPr fontId="9" type="noConversion"/>
  </si>
  <si>
    <t>꽃차소믈리에</t>
    <phoneticPr fontId="9" type="noConversion"/>
  </si>
  <si>
    <t xml:space="preserve"> -연필스케치</t>
    <phoneticPr fontId="9" type="noConversion"/>
  </si>
  <si>
    <t>장애우아카데미</t>
  </si>
  <si>
    <t xml:space="preserve"> -신나는 풍물교실</t>
  </si>
  <si>
    <t>그린카드 참여시설지원금</t>
    <phoneticPr fontId="9" type="noConversion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</si>
  <si>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  <phoneticPr fontId="9" type="noConversion"/>
  </si>
  <si>
    <t>801 목적사업</t>
    <phoneticPr fontId="9" type="noConversion"/>
  </si>
  <si>
    <t>청소년가족사랑캠프</t>
    <phoneticPr fontId="9" type="noConversion"/>
  </si>
  <si>
    <t>공공청소년수련시설프로그램</t>
    <phoneticPr fontId="9" type="noConversion"/>
  </si>
  <si>
    <t>01 시설사용 부가가치세 예수금</t>
    <phoneticPr fontId="9" type="noConversion"/>
  </si>
  <si>
    <t>1급(7호봉기준)</t>
    <phoneticPr fontId="9" type="noConversion"/>
  </si>
  <si>
    <t>3급(14호봉기준)</t>
    <phoneticPr fontId="9" type="noConversion"/>
  </si>
  <si>
    <t>4급(13호봉기준)</t>
    <phoneticPr fontId="9" type="noConversion"/>
  </si>
  <si>
    <t>4급(12호봉기준)</t>
    <phoneticPr fontId="9" type="noConversion"/>
  </si>
  <si>
    <t>5급(16호봉기준)</t>
    <phoneticPr fontId="9" type="noConversion"/>
  </si>
  <si>
    <t>5급(12호봉기준)</t>
    <phoneticPr fontId="9" type="noConversion"/>
  </si>
  <si>
    <t>5급(9호봉기준)</t>
    <phoneticPr fontId="9" type="noConversion"/>
  </si>
  <si>
    <t>5급(7호봉기준)</t>
    <phoneticPr fontId="9" type="noConversion"/>
  </si>
  <si>
    <t>5급(4호봉기준)</t>
    <phoneticPr fontId="9" type="noConversion"/>
  </si>
  <si>
    <t>6급(11호봉기준)</t>
    <phoneticPr fontId="9" type="noConversion"/>
  </si>
  <si>
    <t>6급(10호봉기준)</t>
    <phoneticPr fontId="9" type="noConversion"/>
  </si>
  <si>
    <t>6급(3호봉기준)</t>
    <phoneticPr fontId="9" type="noConversion"/>
  </si>
  <si>
    <r>
      <t xml:space="preserve">[19년 보수인상분 : (287,118,130 원-  22,070,160 원) x 1.8% =  4,771,950 원 ]  </t>
    </r>
    <r>
      <rPr>
        <sz val="10"/>
        <rFont val="맑은 고딕"/>
        <family val="3"/>
        <charset val="129"/>
      </rPr>
      <t>※</t>
    </r>
    <r>
      <rPr>
        <sz val="8.5"/>
        <rFont val="HY신명조"/>
        <family val="1"/>
        <charset val="129"/>
      </rPr>
      <t xml:space="preserve"> 22,070,160 : 6급3호봉 2명 급여 (1.8%인상이 아닌 최저임금 급여에 의한 조정 )</t>
    </r>
    <phoneticPr fontId="9" type="noConversion"/>
  </si>
  <si>
    <t>1/12</t>
    <phoneticPr fontId="9" type="noConversion"/>
  </si>
  <si>
    <r>
      <t xml:space="preserve">[19년 보수인상분 : (167,486,510 원-  12,874,320 원) x 1.8% =  2,783,550 원 ]  </t>
    </r>
    <r>
      <rPr>
        <sz val="10"/>
        <rFont val="맑은 고딕"/>
        <family val="3"/>
        <charset val="129"/>
      </rPr>
      <t>※</t>
    </r>
    <r>
      <rPr>
        <sz val="8.5"/>
        <rFont val="HY신명조"/>
        <family val="1"/>
        <charset val="129"/>
      </rPr>
      <t xml:space="preserve"> 12,874,320 : 6급3호봉 2명 급여 (1.8%인상이 아닌 최저임금 급여에 의한 조정 )</t>
    </r>
    <phoneticPr fontId="9" type="noConversion"/>
  </si>
  <si>
    <t>육아휴직수당</t>
    <phoneticPr fontId="9" type="noConversion"/>
  </si>
  <si>
    <t>12 초과근무수당</t>
    <phoneticPr fontId="9" type="noConversion"/>
  </si>
  <si>
    <t>[19년 보수인상분  (419,660,160원ⅹ1.8%) x 1/209 x 1.5 x 15시간 = 811,950원]</t>
    <phoneticPr fontId="9" type="noConversion"/>
  </si>
  <si>
    <t>[19년 보수인상분  (419,660,160원ⅹ1.8%) x 1/209 x 1.5 x 8시간 x 3일 = 1,299,120원]</t>
    <phoneticPr fontId="9" type="noConversion"/>
  </si>
  <si>
    <t>야간근무수당</t>
    <phoneticPr fontId="9" type="noConversion"/>
  </si>
  <si>
    <t>기계직</t>
    <phoneticPr fontId="9" type="noConversion"/>
  </si>
  <si>
    <t>안내데스크</t>
    <phoneticPr fontId="9" type="noConversion"/>
  </si>
  <si>
    <t>[19년 보수인상분  (113,187,540 원 ⅹ1.8%) x 1/209 x 0.5 x 16시간 = 79,200원]</t>
    <phoneticPr fontId="9" type="noConversion"/>
  </si>
  <si>
    <t>13 기타직보수</t>
    <phoneticPr fontId="9" type="noConversion"/>
  </si>
  <si>
    <t>청소년지도사(보조금)</t>
    <phoneticPr fontId="9" type="noConversion"/>
  </si>
  <si>
    <t>급여지급(출산휴가)</t>
    <phoneticPr fontId="9" type="noConversion"/>
  </si>
  <si>
    <t>계약직라급(대관)</t>
    <phoneticPr fontId="9" type="noConversion"/>
  </si>
  <si>
    <t>[19년 보수인상분  108,250,560 원ⅹ1.8% = 1,948,680원]</t>
    <phoneticPr fontId="9" type="noConversion"/>
  </si>
  <si>
    <t>[19년 보수인상분  (43,117,560 원ⅹ1.8%) x 1/209 x 1.5 x 15시간 = 82,800원]</t>
    <phoneticPr fontId="9" type="noConversion"/>
  </si>
  <si>
    <t>토요일(수영)</t>
    <phoneticPr fontId="9" type="noConversion"/>
  </si>
  <si>
    <t>토요일(대관)</t>
    <phoneticPr fontId="9" type="noConversion"/>
  </si>
  <si>
    <t>일요일(수영)</t>
    <phoneticPr fontId="9" type="noConversion"/>
  </si>
  <si>
    <t>일요일(대관)</t>
    <phoneticPr fontId="9" type="noConversion"/>
  </si>
  <si>
    <t>[19년 보수인상분  (43,117,560 원ⅹ1.8%) x 1/209 x 1.5 x 8시간 x 3일 = 132,480원]</t>
    <phoneticPr fontId="9" type="noConversion"/>
  </si>
  <si>
    <t>수영강사(기간제)</t>
    <phoneticPr fontId="9" type="noConversion"/>
  </si>
  <si>
    <t>월 115시간 강사</t>
    <phoneticPr fontId="9" type="noConversion"/>
  </si>
  <si>
    <t>월 110시간 강사</t>
    <phoneticPr fontId="9" type="noConversion"/>
  </si>
  <si>
    <t>피복비</t>
    <phoneticPr fontId="9" type="noConversion"/>
  </si>
  <si>
    <t>개</t>
    <phoneticPr fontId="9" type="noConversion"/>
  </si>
  <si>
    <t>_</t>
    <phoneticPr fontId="9" type="noConversion"/>
  </si>
  <si>
    <t>초과근무수당</t>
    <phoneticPr fontId="9" type="noConversion"/>
  </si>
  <si>
    <t>주</t>
    <phoneticPr fontId="9" type="noConversion"/>
  </si>
  <si>
    <t>14 성과상여금</t>
    <phoneticPr fontId="9" type="noConversion"/>
  </si>
  <si>
    <t>16 퇴직급여</t>
    <phoneticPr fontId="9" type="noConversion"/>
  </si>
  <si>
    <t xml:space="preserve">2018년 결산
및 감사수수료 </t>
    <phoneticPr fontId="9" type="noConversion"/>
  </si>
  <si>
    <t>2018년 법인세 
신고수수료</t>
    <phoneticPr fontId="9" type="noConversion"/>
  </si>
  <si>
    <t>2019년 예산서 제작</t>
    <phoneticPr fontId="9" type="noConversion"/>
  </si>
  <si>
    <t>2018년 결산서 제작</t>
    <phoneticPr fontId="9" type="noConversion"/>
  </si>
  <si>
    <t>방화관리 대행수수료</t>
    <phoneticPr fontId="9" type="noConversion"/>
  </si>
  <si>
    <t>안전관리 대행수수료</t>
    <phoneticPr fontId="9" type="noConversion"/>
  </si>
  <si>
    <t>안전점검수수료</t>
    <phoneticPr fontId="9" type="noConversion"/>
  </si>
  <si>
    <t>건물종합안전진단용역</t>
    <phoneticPr fontId="9" type="noConversion"/>
  </si>
  <si>
    <t>=</t>
    <phoneticPr fontId="9" type="noConversion"/>
  </si>
  <si>
    <t>기관프로그램집</t>
    <phoneticPr fontId="9" type="noConversion"/>
  </si>
  <si>
    <t>전기 소모성 물품 구입</t>
    <phoneticPr fontId="9" type="noConversion"/>
  </si>
  <si>
    <t>전기 시설유지보수비</t>
    <phoneticPr fontId="9" type="noConversion"/>
  </si>
  <si>
    <t>밧데리교체</t>
    <phoneticPr fontId="9" type="noConversion"/>
  </si>
  <si>
    <t>요가매트</t>
    <phoneticPr fontId="9" type="noConversion"/>
  </si>
  <si>
    <t>아쿠아덤벨</t>
    <phoneticPr fontId="9" type="noConversion"/>
  </si>
  <si>
    <t>레스큐튜브</t>
    <phoneticPr fontId="9" type="noConversion"/>
  </si>
  <si>
    <t>백신프로그램</t>
    <phoneticPr fontId="9" type="noConversion"/>
  </si>
  <si>
    <t>공연권료</t>
    <phoneticPr fontId="9" type="noConversion"/>
  </si>
  <si>
    <t>전기안전관리자 직무고시에 의한 전기설비점검 수수료</t>
    <phoneticPr fontId="9" type="noConversion"/>
  </si>
  <si>
    <t>셔틀버스 위치알림서비스</t>
    <phoneticPr fontId="9" type="noConversion"/>
  </si>
  <si>
    <t>회계관리 
프로그램 유지보수
(예산)</t>
    <phoneticPr fontId="9" type="noConversion"/>
  </si>
  <si>
    <t>회계관리 
프로그램 유지보수
(인사)</t>
    <phoneticPr fontId="9" type="noConversion"/>
  </si>
  <si>
    <t>회계관리 
프로그램 유지보수
(백업서비스)</t>
    <phoneticPr fontId="9" type="noConversion"/>
  </si>
  <si>
    <t>회원관리프로그램유지보수</t>
    <phoneticPr fontId="9" type="noConversion"/>
  </si>
  <si>
    <t>IDC서비스유지보수</t>
    <phoneticPr fontId="9" type="noConversion"/>
  </si>
  <si>
    <t>심의위원회</t>
    <phoneticPr fontId="9" type="noConversion"/>
  </si>
  <si>
    <t>SNPE강사비</t>
    <phoneticPr fontId="9" type="noConversion"/>
  </si>
  <si>
    <t>아쿠아테리피강사비</t>
    <phoneticPr fontId="9" type="noConversion"/>
  </si>
  <si>
    <t>공기청정기렌탈</t>
    <phoneticPr fontId="9" type="noConversion"/>
  </si>
  <si>
    <t>각종 펌프 유지보수비</t>
    <phoneticPr fontId="9" type="noConversion"/>
  </si>
  <si>
    <t>승강기유지관리비</t>
    <phoneticPr fontId="9" type="noConversion"/>
  </si>
  <si>
    <t>드라이비트 시공개선비</t>
    <phoneticPr fontId="9" type="noConversion"/>
  </si>
  <si>
    <t>에어컨이전설치비</t>
    <phoneticPr fontId="9" type="noConversion"/>
  </si>
  <si>
    <t>물의날 청소용역비</t>
    <phoneticPr fontId="9" type="noConversion"/>
  </si>
  <si>
    <t>생활체육활성화방안</t>
    <phoneticPr fontId="9" type="noConversion"/>
  </si>
  <si>
    <t>청소년 건강회복프로그램</t>
    <phoneticPr fontId="9" type="noConversion"/>
  </si>
  <si>
    <t>청소년 생활체육프로그램</t>
    <phoneticPr fontId="9" type="noConversion"/>
  </si>
  <si>
    <t>꽃길만 걸어워즈 3</t>
    <phoneticPr fontId="9" type="noConversion"/>
  </si>
  <si>
    <t>청소년 재능나눔단 '마리탤'</t>
    <phoneticPr fontId="9" type="noConversion"/>
  </si>
  <si>
    <t>진로체험활동</t>
    <phoneticPr fontId="9" type="noConversion"/>
  </si>
  <si>
    <t>청소년활동 설명회</t>
    <phoneticPr fontId="9" type="noConversion"/>
  </si>
  <si>
    <t>대학생 서포터즈</t>
    <phoneticPr fontId="9" type="noConversion"/>
  </si>
  <si>
    <t>맞춤형 여행지원 프로그램</t>
    <phoneticPr fontId="9" type="noConversion"/>
  </si>
  <si>
    <t>휴카페 운영(당구장,씽씽방등)</t>
    <phoneticPr fontId="9" type="noConversion"/>
  </si>
  <si>
    <t>지역사회연계사업</t>
    <phoneticPr fontId="9" type="noConversion"/>
  </si>
  <si>
    <t>청소년홍보사업</t>
    <phoneticPr fontId="9" type="noConversion"/>
  </si>
  <si>
    <t>수도권 역사탐방</t>
    <phoneticPr fontId="9" type="noConversion"/>
  </si>
  <si>
    <t>청소년진로박람회</t>
    <phoneticPr fontId="9" type="noConversion"/>
  </si>
  <si>
    <t>청소년참여 원탁토론회</t>
    <phoneticPr fontId="9" type="noConversion"/>
  </si>
  <si>
    <t>학교로 찾아가는 스포츠</t>
    <phoneticPr fontId="9" type="noConversion"/>
  </si>
  <si>
    <t>청소년 희망축구</t>
    <phoneticPr fontId="9" type="noConversion"/>
  </si>
  <si>
    <t>마술로 알아가는 청소년</t>
    <phoneticPr fontId="9" type="noConversion"/>
  </si>
  <si>
    <t>토크콘서트 - 명사 강연</t>
    <phoneticPr fontId="9" type="noConversion"/>
  </si>
  <si>
    <t>청소년 힐링음악회</t>
    <phoneticPr fontId="9" type="noConversion"/>
  </si>
  <si>
    <t>청소년 스키캠프</t>
    <phoneticPr fontId="9" type="noConversion"/>
  </si>
  <si>
    <t>청소년 리더십스쿨</t>
    <phoneticPr fontId="9" type="noConversion"/>
  </si>
  <si>
    <t>청소년 드론경연대회</t>
    <phoneticPr fontId="9" type="noConversion"/>
  </si>
  <si>
    <t>신규청소년 예비프로그램</t>
    <phoneticPr fontId="9" type="noConversion"/>
  </si>
  <si>
    <t>가족사랑캠프</t>
    <phoneticPr fontId="9" type="noConversion"/>
  </si>
  <si>
    <t>킥보드보관함</t>
    <phoneticPr fontId="9" type="noConversion"/>
  </si>
  <si>
    <t>아쿠아덤벨보관함</t>
    <phoneticPr fontId="9" type="noConversion"/>
  </si>
  <si>
    <t>아쿠아로빅스피커</t>
    <phoneticPr fontId="9" type="noConversion"/>
  </si>
  <si>
    <t>안전감시대</t>
    <phoneticPr fontId="9" type="noConversion"/>
  </si>
  <si>
    <t>아쿠아슈트걸이</t>
    <phoneticPr fontId="9" type="noConversion"/>
  </si>
  <si>
    <t>자동크리너구입</t>
    <phoneticPr fontId="9" type="noConversion"/>
  </si>
  <si>
    <t>흡수식냉온수기</t>
    <phoneticPr fontId="9" type="noConversion"/>
  </si>
  <si>
    <t>쇼파구입비(지하2층)</t>
    <phoneticPr fontId="9" type="noConversion"/>
  </si>
  <si>
    <t>셔틀버스 회원확인
단말기</t>
    <phoneticPr fontId="9" type="noConversion"/>
  </si>
  <si>
    <t>세탁기</t>
    <phoneticPr fontId="9" type="noConversion"/>
  </si>
  <si>
    <t>모바일결제시스템 
구축</t>
    <phoneticPr fontId="9" type="noConversion"/>
  </si>
  <si>
    <t>ㅇ</t>
    <phoneticPr fontId="9" type="noConversion"/>
  </si>
  <si>
    <t>냉,온수기세관</t>
    <phoneticPr fontId="9" type="noConversion"/>
  </si>
  <si>
    <t>ⅹ</t>
    <phoneticPr fontId="9" type="noConversion"/>
  </si>
  <si>
    <t>회</t>
    <phoneticPr fontId="9" type="noConversion"/>
  </si>
  <si>
    <t>자동크리너유지보수</t>
    <phoneticPr fontId="9" type="noConversion"/>
  </si>
  <si>
    <t>원</t>
    <phoneticPr fontId="9" type="noConversion"/>
  </si>
  <si>
    <t>혼합산화제 발생장치 쎌교체</t>
    <phoneticPr fontId="9" type="noConversion"/>
  </si>
  <si>
    <t>개</t>
    <phoneticPr fontId="9" type="noConversion"/>
  </si>
  <si>
    <t>혼합산화제발샐장치 유지보수비</t>
    <phoneticPr fontId="9" type="noConversion"/>
  </si>
  <si>
    <t>식</t>
    <phoneticPr fontId="9" type="noConversion"/>
  </si>
  <si>
    <t>가스누설경보기교체</t>
    <phoneticPr fontId="9" type="noConversion"/>
  </si>
  <si>
    <t>1급(1호봉기준)</t>
    <phoneticPr fontId="9" type="noConversion"/>
  </si>
  <si>
    <t xml:space="preserve">    [제1회추경]</t>
    <phoneticPr fontId="9" type="noConversion"/>
  </si>
  <si>
    <t>(경정)</t>
  </si>
  <si>
    <t>-</t>
  </si>
  <si>
    <t>(기정)</t>
  </si>
  <si>
    <t>=</t>
    <phoneticPr fontId="9" type="noConversion"/>
  </si>
  <si>
    <t xml:space="preserve">    [본예산]</t>
    <phoneticPr fontId="9" type="noConversion"/>
  </si>
  <si>
    <t>월 94시간 강사</t>
    <phoneticPr fontId="9" type="noConversion"/>
  </si>
  <si>
    <t xml:space="preserve">    [제1회 예산전용]</t>
    <phoneticPr fontId="9" type="noConversion"/>
  </si>
  <si>
    <t>소그룹레슨비
(=&gt;연가보상금)</t>
    <phoneticPr fontId="9" type="noConversion"/>
  </si>
  <si>
    <t>연가보상금
(&lt;기타직보수)</t>
    <phoneticPr fontId="9" type="noConversion"/>
  </si>
  <si>
    <t>직원사원증및명함</t>
    <phoneticPr fontId="9" type="noConversion"/>
  </si>
  <si>
    <t>소독</t>
    <phoneticPr fontId="9" type="noConversion"/>
  </si>
  <si>
    <t>법무법인수수료</t>
    <phoneticPr fontId="9" type="noConversion"/>
  </si>
  <si>
    <t>셔틀버스 잦은고장</t>
    <phoneticPr fontId="9" type="noConversion"/>
  </si>
  <si>
    <t>ㅇ</t>
    <phoneticPr fontId="9" type="noConversion"/>
  </si>
  <si>
    <t>입수용 휠체어</t>
    <phoneticPr fontId="9" type="noConversion"/>
  </si>
  <si>
    <t>비상벨</t>
    <phoneticPr fontId="9" type="noConversion"/>
  </si>
  <si>
    <t>안전가드근무요원</t>
    <phoneticPr fontId="9" type="noConversion"/>
  </si>
  <si>
    <t>* 아쿠아테라피용품 \1,000,000
 * 덤벨 \200,000</t>
    <phoneticPr fontId="9" type="noConversion"/>
  </si>
  <si>
    <t>2019년 제1차 추가경정 세입 예산(안)</t>
    <phoneticPr fontId="9" type="noConversion"/>
  </si>
  <si>
    <t>예산액
(1회추경)</t>
    <phoneticPr fontId="21" type="noConversion"/>
  </si>
  <si>
    <t>기정예산
(당초)</t>
    <phoneticPr fontId="9" type="noConversion"/>
  </si>
  <si>
    <t xml:space="preserve">    [본예산]</t>
  </si>
  <si>
    <t xml:space="preserve">    [제1회추경]</t>
  </si>
  <si>
    <t>(경정)</t>
    <phoneticPr fontId="9" type="noConversion"/>
  </si>
  <si>
    <t>-</t>
    <phoneticPr fontId="9" type="noConversion"/>
  </si>
  <si>
    <t>(기정)</t>
    <phoneticPr fontId="9" type="noConversion"/>
  </si>
  <si>
    <t xml:space="preserve"> -홍익미술</t>
    <phoneticPr fontId="9" type="noConversion"/>
  </si>
  <si>
    <t>식당(2019년+2020년)</t>
    <phoneticPr fontId="9" type="noConversion"/>
  </si>
  <si>
    <t>스낵코너(2019년+2020년)</t>
    <phoneticPr fontId="9" type="noConversion"/>
  </si>
  <si>
    <t>보조금사용잔액(이자반환금포함)</t>
    <phoneticPr fontId="9" type="noConversion"/>
  </si>
  <si>
    <t>임대보증금</t>
    <phoneticPr fontId="9" type="noConversion"/>
  </si>
  <si>
    <t>순세계잉여금</t>
    <phoneticPr fontId="9" type="noConversion"/>
  </si>
  <si>
    <t>대학생 현장 실습비</t>
  </si>
  <si>
    <t>동아리 가입비</t>
  </si>
  <si>
    <t>휴카페 노래방</t>
  </si>
  <si>
    <t>학교연계활동 참가비</t>
  </si>
  <si>
    <t>토요나들이 참가비</t>
  </si>
  <si>
    <t>청소년진로체험 참가비</t>
  </si>
  <si>
    <t>수도권 역사탐방 참가비</t>
  </si>
  <si>
    <t>청소년 희망축구 참가비</t>
  </si>
  <si>
    <t>청소년 스키캠프 참가비</t>
  </si>
  <si>
    <t>맞춤형여행지원프로그램 참가비</t>
  </si>
  <si>
    <t>신규 청소년프로그램 참가비</t>
  </si>
  <si>
    <t>운영위원회 3회추가</t>
    <phoneticPr fontId="9" type="noConversion"/>
  </si>
  <si>
    <t>강사실 도배장판</t>
    <phoneticPr fontId="9" type="noConversion"/>
  </si>
  <si>
    <t>원</t>
    <phoneticPr fontId="9" type="noConversion"/>
  </si>
  <si>
    <t>구리시참여위원회</t>
    <phoneticPr fontId="9" type="noConversion"/>
  </si>
  <si>
    <t>안내데스크부스</t>
    <phoneticPr fontId="9" type="noConversion"/>
  </si>
  <si>
    <t>작업용 사다리</t>
    <phoneticPr fontId="9" type="noConversion"/>
  </si>
  <si>
    <t>신용카드수수료</t>
    <phoneticPr fontId="9" type="noConversion"/>
  </si>
  <si>
    <t>노후경유차 저감장치부착</t>
    <phoneticPr fontId="9" type="noConversion"/>
  </si>
  <si>
    <t>스타렉스</t>
    <phoneticPr fontId="9" type="noConversion"/>
  </si>
  <si>
    <t>ㅇ</t>
    <phoneticPr fontId="9" type="noConversion"/>
  </si>
  <si>
    <t>부가가치세 대납
(&lt;=보조사업반환금)</t>
    <phoneticPr fontId="9" type="noConversion"/>
  </si>
  <si>
    <t>부가가치세대납</t>
    <phoneticPr fontId="9" type="noConversion"/>
  </si>
  <si>
    <t>보조사업반환금
(&lt;=부가가치세대납)</t>
    <phoneticPr fontId="9" type="noConversion"/>
  </si>
  <si>
    <t>발전기소모품교체</t>
    <phoneticPr fontId="9" type="noConversion"/>
  </si>
  <si>
    <t>윤활유,경유 등</t>
    <phoneticPr fontId="9" type="noConversion"/>
  </si>
  <si>
    <t>금액인상</t>
    <phoneticPr fontId="9" type="noConversion"/>
  </si>
  <si>
    <t>홍익미술</t>
    <phoneticPr fontId="9" type="noConversion"/>
  </si>
  <si>
    <t>근무지내 출장시 여비 지출</t>
    <phoneticPr fontId="9" type="noConversion"/>
  </si>
  <si>
    <t>ㅇ</t>
    <phoneticPr fontId="9" type="noConversion"/>
  </si>
  <si>
    <t>부상회원치료비</t>
    <phoneticPr fontId="9" type="noConversion"/>
  </si>
  <si>
    <t>월</t>
    <phoneticPr fontId="9" type="noConversion"/>
  </si>
  <si>
    <t>회</t>
    <phoneticPr fontId="9" type="noConversion"/>
  </si>
  <si>
    <t>우산비닐</t>
    <phoneticPr fontId="9" type="noConversion"/>
  </si>
  <si>
    <t>320 투자자산</t>
    <phoneticPr fontId="9" type="noConversion"/>
  </si>
  <si>
    <t>321 기타투자자산</t>
    <phoneticPr fontId="9" type="noConversion"/>
  </si>
  <si>
    <t>702 기금전출금</t>
    <phoneticPr fontId="9" type="noConversion"/>
  </si>
  <si>
    <t>01 기금전출금</t>
    <phoneticPr fontId="9" type="noConversion"/>
  </si>
  <si>
    <t>기금전출금</t>
    <phoneticPr fontId="9" type="noConversion"/>
  </si>
  <si>
    <t xml:space="preserve">사물함보증금(이월금) </t>
    <phoneticPr fontId="9" type="noConversion"/>
  </si>
  <si>
    <t>임대업체보증금(이월금)</t>
    <phoneticPr fontId="9" type="noConversion"/>
  </si>
  <si>
    <t>청소년전용공간 환경개선비</t>
    <phoneticPr fontId="9" type="noConversion"/>
  </si>
  <si>
    <t>식</t>
    <phoneticPr fontId="9" type="noConversion"/>
  </si>
  <si>
    <t>ㅇ</t>
    <phoneticPr fontId="9" type="noConversion"/>
  </si>
  <si>
    <t>수영장샤워실받침대</t>
    <phoneticPr fontId="9" type="noConversion"/>
  </si>
  <si>
    <t>관장님실 프린터기(1달 49,500원)</t>
    <phoneticPr fontId="9" type="noConversion"/>
  </si>
  <si>
    <t>바른자세척추운동 강사비</t>
    <phoneticPr fontId="9" type="noConversion"/>
  </si>
  <si>
    <t>사회체육강좌강사비(스피닝댄스)</t>
    <phoneticPr fontId="9" type="noConversion"/>
  </si>
  <si>
    <t>주차장전등교체</t>
    <phoneticPr fontId="9" type="noConversion"/>
  </si>
  <si>
    <t>김정민,왕호현강사 퇴사 및 강사 병가로 인한 대직근무비 증가</t>
    <phoneticPr fontId="9" type="noConversion"/>
  </si>
  <si>
    <t>청소년건강회복프로그램</t>
    <phoneticPr fontId="9" type="noConversion"/>
  </si>
  <si>
    <t>청소년생활체육프로그램</t>
    <phoneticPr fontId="9" type="noConversion"/>
  </si>
  <si>
    <t>청소년스키캠프</t>
    <phoneticPr fontId="9" type="noConversion"/>
  </si>
  <si>
    <t>청소년드론경연대회</t>
    <phoneticPr fontId="9" type="noConversion"/>
  </si>
  <si>
    <t>농촌체험캠프</t>
    <phoneticPr fontId="9" type="noConversion"/>
  </si>
  <si>
    <t>고용보험 환급금(교육비)</t>
    <phoneticPr fontId="21" type="noConversion"/>
  </si>
  <si>
    <t>아쿠아로빅교실(화.목.토)</t>
    <phoneticPr fontId="9" type="noConversion"/>
  </si>
  <si>
    <t>아쿠아로빅교실(월.수.금)</t>
    <phoneticPr fontId="9" type="noConversion"/>
  </si>
  <si>
    <t xml:space="preserve"> 토요나들이 참가비</t>
    <phoneticPr fontId="9" type="noConversion"/>
  </si>
  <si>
    <t>청소년농촌체험캠프</t>
    <phoneticPr fontId="9" type="noConversion"/>
  </si>
  <si>
    <t>청소년애국심함양울릉군체험캠프</t>
    <phoneticPr fontId="9" type="noConversion"/>
  </si>
  <si>
    <t>방과후아카데미</t>
    <phoneticPr fontId="9" type="noConversion"/>
  </si>
  <si>
    <t>청소년 애국심함양
울릉군체험캠프</t>
    <phoneticPr fontId="9" type="noConversion"/>
  </si>
  <si>
    <t>사무실3대,지하1층1대 추가 구비</t>
    <phoneticPr fontId="9" type="noConversion"/>
  </si>
  <si>
    <t>가족수당</t>
    <phoneticPr fontId="9" type="noConversion"/>
  </si>
  <si>
    <t>&gt;연가보상금으로 전용</t>
    <phoneticPr fontId="9" type="noConversion"/>
  </si>
  <si>
    <t>&lt;기타직보수(소그룹레슨)에서 전용</t>
    <phoneticPr fontId="9" type="noConversion"/>
  </si>
  <si>
    <t>관장퇴임 및 수영강사 퇴사로 인한 연가보상금 증가</t>
    <phoneticPr fontId="9" type="noConversion"/>
  </si>
  <si>
    <t>올윈에듀 교육비(동액 수입증가)</t>
    <phoneticPr fontId="9" type="noConversion"/>
  </si>
  <si>
    <t>사무용품구입비</t>
    <phoneticPr fontId="9" type="noConversion"/>
  </si>
  <si>
    <t>전직원 명찰착용으로 인한 추가구매</t>
    <phoneticPr fontId="9" type="noConversion"/>
  </si>
  <si>
    <t>업체변경</t>
    <phoneticPr fontId="9" type="noConversion"/>
  </si>
  <si>
    <t xml:space="preserve">계약직강사 2명 퇴사로 인한 기간제1명 파트강사3명추가 및 단가 인상 </t>
    <phoneticPr fontId="9" type="noConversion"/>
  </si>
  <si>
    <t>"</t>
    <phoneticPr fontId="9" type="noConversion"/>
  </si>
  <si>
    <t>수입증가로 인한 부가세대납금 조정</t>
    <phoneticPr fontId="9" type="noConversion"/>
  </si>
  <si>
    <t>11 초과근무수당</t>
    <phoneticPr fontId="9" type="noConversion"/>
  </si>
  <si>
    <t>12 기타직보수</t>
    <phoneticPr fontId="9" type="noConversion"/>
  </si>
  <si>
    <t>13 성과상여금</t>
    <phoneticPr fontId="9" type="noConversion"/>
  </si>
  <si>
    <t>14 연가보상금</t>
    <phoneticPr fontId="9" type="noConversion"/>
  </si>
  <si>
    <t>15 퇴직급여</t>
    <phoneticPr fontId="9" type="noConversion"/>
  </si>
  <si>
    <t>등기변경수수료</t>
    <phoneticPr fontId="9" type="noConversion"/>
  </si>
  <si>
    <t>메이커 스페이스 신규사업추진을 위한 자체사업을 줄이고 메이커스페이스 전담</t>
    <phoneticPr fontId="9" type="noConversion"/>
  </si>
  <si>
    <t>"</t>
    <phoneticPr fontId="9" type="noConversion"/>
  </si>
  <si>
    <t>"</t>
    <phoneticPr fontId="9" type="noConversion"/>
  </si>
  <si>
    <t>이월금 중 반환해야 하는 부채부분(세출예산에 보증금반환으로 동금액 반영)</t>
    <phoneticPr fontId="9" type="noConversion"/>
  </si>
  <si>
    <t>이월금 중 반환해야 하는 부채부분(세입예산에 이월금으로 동금액 반영)</t>
    <phoneticPr fontId="9" type="noConversion"/>
  </si>
  <si>
    <t>순세계잉여금의 10%적립</t>
    <phoneticPr fontId="9" type="noConversion"/>
  </si>
  <si>
    <t>당초 부족하게 잡힘(본예산 작업시 예산부족으로 2018년 결산대비로 반영)</t>
    <phoneticPr fontId="9" type="noConversion"/>
  </si>
  <si>
    <t>부가세포함하여 재견적</t>
    <phoneticPr fontId="9" type="noConversion"/>
  </si>
  <si>
    <t>법적사항(아쿠아반, 어린이수영에 배치)</t>
    <phoneticPr fontId="9" type="noConversion"/>
  </si>
  <si>
    <t>신설강좌</t>
    <phoneticPr fontId="9" type="noConversion"/>
  </si>
  <si>
    <t>취임식관련 구매 물품등</t>
    <phoneticPr fontId="9" type="noConversion"/>
  </si>
  <si>
    <t xml:space="preserve"> 1월20일 관장퇴임으로 인한 급여 일할계산
(1월20일~1월31일 공석)</t>
    <phoneticPr fontId="9" type="noConversion"/>
  </si>
  <si>
    <t>정규직전환이 아닌경우 2,090,000원이 아닌 1,860,000원(1달230,000원 감소)</t>
    <phoneticPr fontId="9" type="noConversion"/>
  </si>
  <si>
    <t>시스템에어컨 설치로 인한 절감예상</t>
    <phoneticPr fontId="9" type="noConversion"/>
  </si>
  <si>
    <t>2020년 2월 계약</t>
    <phoneticPr fontId="9" type="noConversion"/>
  </si>
  <si>
    <t>수영장 CCTV추가설치(2대)</t>
    <phoneticPr fontId="9" type="noConversion"/>
  </si>
  <si>
    <t>수입(지난연도미수금포함)
2,516,488,736원 * 1.1 * 93% * 1.6%</t>
    <phoneticPr fontId="9" type="noConversion"/>
  </si>
  <si>
    <t>수영장 기존비상벨 노후화로 교체</t>
    <phoneticPr fontId="9" type="noConversion"/>
  </si>
  <si>
    <t>강사실 노후화(환경개선)</t>
    <phoneticPr fontId="9" type="noConversion"/>
  </si>
  <si>
    <t>수영장공사로 제거된 받침대 재설치(강사샤워실-장애인샤워실)</t>
    <phoneticPr fontId="9" type="noConversion"/>
  </si>
  <si>
    <t>효율적인 기계운영과 분해청소 *미이행시 냉온수기 정지로 냉,난방불가</t>
    <phoneticPr fontId="9" type="noConversion"/>
  </si>
  <si>
    <t>혼합산화제 발생장치 유지보수비 *고장시 수영장 운영 불가</t>
    <phoneticPr fontId="9" type="noConversion"/>
  </si>
  <si>
    <t>자동크리너 2대필요(1대는 구매,1대는 유지보수)</t>
    <phoneticPr fontId="9" type="noConversion"/>
  </si>
  <si>
    <t>주차장전등불량으로 주차장안전을 위해 교체</t>
    <phoneticPr fontId="9" type="noConversion"/>
  </si>
  <si>
    <t>기존제품 노후화로 인한 교체</t>
    <phoneticPr fontId="9" type="noConversion"/>
  </si>
  <si>
    <t>미 보수시 해당펌프 불능</t>
    <phoneticPr fontId="9" type="noConversion"/>
  </si>
  <si>
    <t>년1회하던 수질검사 2회로 요구</t>
    <phoneticPr fontId="9" type="noConversion"/>
  </si>
  <si>
    <t>빔프로젝트</t>
    <phoneticPr fontId="9" type="noConversion"/>
  </si>
  <si>
    <t>계약직강사 2명 퇴사로 인한 파트강사3명추가 및 단가 인상 + 기간제강사 채용 불가로 인한 신규1명채용 취소하고 파트강사(단가2만원)채용으로 변경(87시간X20,000원X1명=1,738,010원X9월=15,750,000원)</t>
    <phoneticPr fontId="9" type="noConversion"/>
  </si>
  <si>
    <t>꿈터시공비</t>
    <phoneticPr fontId="9" type="noConversion"/>
  </si>
  <si>
    <t>안내데스크 및 방재실 컴퓨터 불량</t>
    <phoneticPr fontId="9" type="noConversion"/>
  </si>
  <si>
    <t>예   산   총   칙</t>
  </si>
  <si>
    <t>제1조  ( 총  칙 )  2019년도 제1회 청소년수련관의 추가경정 예산은 다음과 같이 정한다.</t>
    <phoneticPr fontId="9" type="noConversion"/>
  </si>
  <si>
    <t>제2조 (예산규모) 2019년도 제1회 청소년수련관의 추가경정 예산 세입 및 세출은 다음과 같이 정한다.</t>
    <phoneticPr fontId="9" type="noConversion"/>
  </si>
  <si>
    <t>(단위 : 천원)</t>
  </si>
  <si>
    <t>세                  입</t>
  </si>
  <si>
    <t>세              출</t>
  </si>
  <si>
    <t>과          목</t>
  </si>
  <si>
    <t>금액(천원)</t>
  </si>
  <si>
    <t>과         목</t>
  </si>
  <si>
    <t>수 입 합 계</t>
  </si>
  <si>
    <t>지 출 합 계</t>
  </si>
  <si>
    <t>운영사업수익</t>
  </si>
  <si>
    <t>운영사업비용</t>
  </si>
  <si>
    <t>영업수익</t>
  </si>
  <si>
    <t>영업비용</t>
  </si>
  <si>
    <t>영업외수익</t>
  </si>
  <si>
    <t>영업외비용</t>
  </si>
  <si>
    <t>특별이익</t>
  </si>
  <si>
    <t>특별손실</t>
  </si>
  <si>
    <t>예비비</t>
  </si>
  <si>
    <t>자본적수익</t>
  </si>
  <si>
    <t>자본적지출</t>
  </si>
  <si>
    <t>유동부채수익</t>
  </si>
  <si>
    <t>고정자산</t>
  </si>
  <si>
    <t>투자자산</t>
  </si>
  <si>
    <t>유동부채</t>
    <phoneticPr fontId="9" type="noConversion"/>
  </si>
  <si>
    <t>제3조  (세입세출예산) 2019년도 제1회 청소년수련관의 세입세출예산의 명세는 별첨 '2019 제1회 추가경정예산'과 같다.</t>
    <phoneticPr fontId="9" type="noConversion"/>
  </si>
  <si>
    <t>제4조  (채무부담행위) 2019년도 제1회 추가경정 채무부담행위는 해당사항 없다.</t>
    <phoneticPr fontId="9" type="noConversion"/>
  </si>
  <si>
    <t>제5조  (차입금)  2019년도 제1회 추가경정예산 차입금 한도액은 119,604천원으로 정한다.</t>
    <phoneticPr fontId="9" type="noConversion"/>
  </si>
  <si>
    <t>제6조  (명시이월사업) 2019년도 제1회 추가경정 명시이월사업은  해당사항 없다.</t>
    <phoneticPr fontId="9" type="noConversion"/>
  </si>
  <si>
    <t xml:space="preserve">제7조  (예산전용)  관장은 예산집행상 불가피한 경우 예산을 전용할 수 있다. 단, 항 이상의 예산전용은 시장의 승인을 받아야 한다.  </t>
    <phoneticPr fontId="9" type="noConversion"/>
  </si>
  <si>
    <t>제8조  (시보조금) 청소년수련관운영을 위하여 구리시로 부터 보조받는 금액은 다음과 같다.</t>
    <phoneticPr fontId="9" type="noConversion"/>
  </si>
  <si>
    <t xml:space="preserve">          1. 운영보조금  ----------------------------------------  700,000천원</t>
    <phoneticPr fontId="9" type="noConversion"/>
  </si>
  <si>
    <t xml:space="preserve">          2. 청소년지도사 배치지원 ----------------------------------  25,080천원</t>
    <phoneticPr fontId="9" type="noConversion"/>
  </si>
  <si>
    <t>제9조  (예비비) 2019년도 제1회 추가경정 예비비는 0원으로 한다.</t>
    <phoneticPr fontId="9" type="noConversion"/>
  </si>
  <si>
    <t xml:space="preserve"> </t>
    <phoneticPr fontId="9" type="noConversion"/>
  </si>
  <si>
    <t>2019년도 제1회 추가경정 예산총괄표</t>
    <phoneticPr fontId="9" type="noConversion"/>
  </si>
  <si>
    <t>[본예산+제1회추경예산]</t>
  </si>
  <si>
    <t>사 업 예 산</t>
  </si>
  <si>
    <t>자 본 예 산</t>
  </si>
  <si>
    <t>자 금 운 영</t>
  </si>
  <si>
    <t>비   고</t>
  </si>
  <si>
    <t>수 입 계(A)</t>
  </si>
  <si>
    <t>수 입 계(A')</t>
  </si>
  <si>
    <t>수 입 계(A")</t>
  </si>
  <si>
    <t>지 출 계(B)</t>
  </si>
  <si>
    <t>지 출 계(B')</t>
  </si>
  <si>
    <t>지 출 계(B")</t>
  </si>
  <si>
    <t>유동부채상환금</t>
  </si>
  <si>
    <t>2019년 제1회 추가경정 세입 예산 총괄</t>
    <phoneticPr fontId="9" type="noConversion"/>
  </si>
  <si>
    <t>[본예산+제1회추경예산]</t>
    <phoneticPr fontId="9" type="noConversion"/>
  </si>
  <si>
    <t>예산액</t>
  </si>
  <si>
    <t>기정액</t>
  </si>
  <si>
    <t>산     출    기    초</t>
  </si>
  <si>
    <t>제1회추경예산</t>
    <phoneticPr fontId="9" type="noConversion"/>
  </si>
  <si>
    <t>본예산</t>
    <phoneticPr fontId="9" type="noConversion"/>
  </si>
  <si>
    <t>2019년  제1회 추가경정 세출 예산총괄</t>
    <phoneticPr fontId="9" type="noConversion"/>
  </si>
  <si>
    <t>예산설명서</t>
    <phoneticPr fontId="9" type="noConversion"/>
  </si>
  <si>
    <t>810예비비</t>
  </si>
  <si>
    <t>811예비비</t>
  </si>
  <si>
    <t>320 투자자산</t>
  </si>
  <si>
    <t>321 기타투자자산</t>
  </si>
  <si>
    <t>2019년 제1차 추가경정 세출 예산(안)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</si>
</sst>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0_ "/>
    <numFmt numFmtId="177" formatCode="#,##0_ "/>
    <numFmt numFmtId="178" formatCode="#,##0.00_ "/>
    <numFmt numFmtId="179" formatCode="_-* #,##0_-;\-* #,##0_-;_-* &quot;-&quot;??_-;_-@_-"/>
    <numFmt numFmtId="180" formatCode="#,##0_);[Red]\(#,##0\)"/>
    <numFmt numFmtId="181" formatCode="0_ ;[Red]\-0\ "/>
    <numFmt numFmtId="182" formatCode="0.000_ "/>
    <numFmt numFmtId="183" formatCode="_-* #,##0.00000_-;\-* #,##0.00000_-;_-* &quot;-&quot;??_-;_-@_-"/>
    <numFmt numFmtId="184" formatCode="&quot;&quot;#,##0;&quot;△&quot;#,##0"/>
    <numFmt numFmtId="185" formatCode="#,##0.0_ "/>
    <numFmt numFmtId="186" formatCode="0_);[Red]\(0\)"/>
    <numFmt numFmtId="187" formatCode="0.0%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20"/>
      <name val="HY신명조"/>
      <family val="1"/>
      <charset val="129"/>
    </font>
    <font>
      <sz val="8"/>
      <name val="돋움"/>
      <family val="3"/>
      <charset val="129"/>
    </font>
    <font>
      <sz val="12"/>
      <name val="HY신명조"/>
      <family val="1"/>
      <charset val="129"/>
    </font>
    <font>
      <sz val="10"/>
      <name val="HY신명조"/>
      <family val="1"/>
      <charset val="129"/>
    </font>
    <font>
      <sz val="9"/>
      <name val="HY신명조"/>
      <family val="1"/>
      <charset val="129"/>
    </font>
    <font>
      <sz val="10"/>
      <color indexed="9"/>
      <name val="HY신명조"/>
      <family val="1"/>
      <charset val="129"/>
    </font>
    <font>
      <b/>
      <sz val="12"/>
      <name val="HY신명조"/>
      <family val="1"/>
      <charset val="129"/>
    </font>
    <font>
      <b/>
      <sz val="22"/>
      <name val="HY신명조"/>
      <family val="1"/>
      <charset val="129"/>
    </font>
    <font>
      <b/>
      <sz val="10"/>
      <name val="HY신명조"/>
      <family val="1"/>
      <charset val="129"/>
    </font>
    <font>
      <b/>
      <sz val="11"/>
      <name val="HY신명조"/>
      <family val="1"/>
      <charset val="129"/>
    </font>
    <font>
      <sz val="10"/>
      <name val="돋움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b/>
      <sz val="9"/>
      <name val="HY신명조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8.5"/>
      <name val="HY신명조"/>
      <family val="1"/>
      <charset val="129"/>
    </font>
    <font>
      <sz val="10"/>
      <color rgb="FFFF0000"/>
      <name val="HY신명조"/>
      <family val="1"/>
      <charset val="129"/>
    </font>
    <font>
      <b/>
      <sz val="10"/>
      <color rgb="FFFF0000"/>
      <name val="HY신명조"/>
      <family val="1"/>
      <charset val="129"/>
    </font>
    <font>
      <sz val="11"/>
      <color rgb="FFFF0000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HY신명조"/>
      <family val="1"/>
      <charset val="129"/>
    </font>
    <font>
      <sz val="10"/>
      <color theme="1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11"/>
      <name val="굴림체"/>
      <family val="3"/>
      <charset val="129"/>
    </font>
    <font>
      <sz val="12"/>
      <color rgb="FFFF0000"/>
      <name val="HY신명조"/>
      <family val="1"/>
      <charset val="129"/>
    </font>
    <font>
      <b/>
      <sz val="16"/>
      <name val="HY신명조"/>
      <family val="1"/>
      <charset val="129"/>
    </font>
    <font>
      <sz val="11"/>
      <name val="HY신명조"/>
      <family val="1"/>
      <charset val="129"/>
    </font>
    <font>
      <b/>
      <sz val="14"/>
      <name val="HY신명조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9107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44">
    <xf numFmtId="0" fontId="0" fillId="0" borderId="0" xfId="0">
      <alignment vertical="center"/>
    </xf>
    <xf numFmtId="0" fontId="10" fillId="0" borderId="0" xfId="0" applyFont="1">
      <alignment vertical="center"/>
    </xf>
    <xf numFmtId="41" fontId="11" fillId="0" borderId="2" xfId="2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 shrinkToFit="1"/>
    </xf>
    <xf numFmtId="41" fontId="11" fillId="0" borderId="0" xfId="2" applyFont="1">
      <alignment vertical="center"/>
    </xf>
    <xf numFmtId="0" fontId="11" fillId="0" borderId="4" xfId="0" applyFont="1" applyBorder="1" applyAlignment="1">
      <alignment horizontal="left" vertical="center" wrapText="1" shrinkToFit="1"/>
    </xf>
    <xf numFmtId="184" fontId="11" fillId="0" borderId="13" xfId="2" applyNumberFormat="1" applyFont="1" applyBorder="1" applyAlignment="1">
      <alignment horizontal="right" vertical="center" shrinkToFit="1"/>
    </xf>
    <xf numFmtId="0" fontId="11" fillId="0" borderId="7" xfId="0" applyFont="1" applyBorder="1" applyAlignment="1">
      <alignment horizontal="center" vertical="center"/>
    </xf>
    <xf numFmtId="41" fontId="11" fillId="0" borderId="1" xfId="2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6" fillId="0" borderId="14" xfId="0" applyFont="1" applyBorder="1" applyAlignment="1">
      <alignment horizontal="left" vertical="center" wrapText="1"/>
    </xf>
    <xf numFmtId="41" fontId="11" fillId="0" borderId="4" xfId="2" applyFont="1" applyBorder="1" applyAlignment="1">
      <alignment vertical="center" wrapText="1"/>
    </xf>
    <xf numFmtId="180" fontId="11" fillId="0" borderId="15" xfId="0" applyNumberFormat="1" applyFont="1" applyBorder="1" applyAlignment="1">
      <alignment horizontal="right" vertical="center" wrapText="1"/>
    </xf>
    <xf numFmtId="177" fontId="11" fillId="0" borderId="2" xfId="2" applyNumberFormat="1" applyFont="1" applyBorder="1">
      <alignment vertical="center"/>
    </xf>
    <xf numFmtId="177" fontId="11" fillId="0" borderId="2" xfId="0" applyNumberFormat="1" applyFont="1" applyBorder="1">
      <alignment vertical="center"/>
    </xf>
    <xf numFmtId="176" fontId="11" fillId="0" borderId="0" xfId="0" applyNumberFormat="1" applyFont="1" applyAlignment="1">
      <alignment horizontal="left" vertical="center"/>
    </xf>
    <xf numFmtId="181" fontId="11" fillId="0" borderId="0" xfId="0" applyNumberFormat="1" applyFont="1" applyAlignment="1">
      <alignment horizontal="left" vertical="center" shrinkToFit="1"/>
    </xf>
    <xf numFmtId="176" fontId="16" fillId="0" borderId="3" xfId="0" applyNumberFormat="1" applyFont="1" applyBorder="1" applyAlignment="1">
      <alignment horizontal="left" vertical="center" wrapText="1" shrinkToFit="1"/>
    </xf>
    <xf numFmtId="176" fontId="11" fillId="0" borderId="2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183" fontId="11" fillId="0" borderId="1" xfId="0" applyNumberFormat="1" applyFont="1" applyBorder="1" applyAlignment="1">
      <alignment horizontal="center" vertical="center" shrinkToFit="1"/>
    </xf>
    <xf numFmtId="177" fontId="11" fillId="0" borderId="1" xfId="0" applyNumberFormat="1" applyFont="1" applyBorder="1">
      <alignment vertical="center"/>
    </xf>
    <xf numFmtId="179" fontId="11" fillId="0" borderId="0" xfId="0" applyNumberFormat="1" applyFont="1" applyAlignment="1">
      <alignment horizontal="center" vertical="center" shrinkToFit="1"/>
    </xf>
    <xf numFmtId="177" fontId="11" fillId="0" borderId="0" xfId="0" applyNumberFormat="1" applyFont="1">
      <alignment vertical="center"/>
    </xf>
    <xf numFmtId="179" fontId="11" fillId="0" borderId="2" xfId="0" applyNumberFormat="1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80" fontId="11" fillId="0" borderId="6" xfId="0" applyNumberFormat="1" applyFont="1" applyBorder="1" applyAlignment="1">
      <alignment horizontal="right" vertical="center" wrapText="1"/>
    </xf>
    <xf numFmtId="182" fontId="11" fillId="0" borderId="0" xfId="0" applyNumberFormat="1" applyFont="1" applyAlignment="1">
      <alignment horizontal="center" vertical="center"/>
    </xf>
    <xf numFmtId="3" fontId="11" fillId="0" borderId="2" xfId="0" applyNumberFormat="1" applyFont="1" applyBorder="1" applyAlignment="1">
      <alignment horizontal="left" vertical="center"/>
    </xf>
    <xf numFmtId="182" fontId="11" fillId="0" borderId="2" xfId="0" applyNumberFormat="1" applyFont="1" applyBorder="1" applyAlignment="1">
      <alignment horizontal="center" vertical="center"/>
    </xf>
    <xf numFmtId="0" fontId="11" fillId="0" borderId="0" xfId="92" applyFont="1" applyAlignment="1">
      <alignment horizontal="center" vertical="center"/>
    </xf>
    <xf numFmtId="0" fontId="11" fillId="0" borderId="0" xfId="92" applyFont="1" applyAlignment="1">
      <alignment horizontal="left" vertical="center" shrinkToFit="1"/>
    </xf>
    <xf numFmtId="177" fontId="11" fillId="0" borderId="0" xfId="65" applyNumberFormat="1" applyFont="1">
      <alignment vertical="center"/>
    </xf>
    <xf numFmtId="0" fontId="11" fillId="0" borderId="0" xfId="68" applyFont="1" applyAlignment="1">
      <alignment horizontal="right" vertical="center"/>
    </xf>
    <xf numFmtId="41" fontId="11" fillId="0" borderId="0" xfId="65" applyFont="1" applyAlignment="1">
      <alignment horizontal="center" vertical="center"/>
    </xf>
    <xf numFmtId="180" fontId="11" fillId="0" borderId="14" xfId="0" applyNumberFormat="1" applyFont="1" applyBorder="1" applyAlignment="1">
      <alignment horizontal="right" vertical="center" wrapText="1"/>
    </xf>
    <xf numFmtId="49" fontId="11" fillId="0" borderId="0" xfId="0" applyNumberFormat="1" applyFont="1" applyAlignment="1">
      <alignment horizontal="right" vertical="center"/>
    </xf>
    <xf numFmtId="49" fontId="11" fillId="0" borderId="2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vertical="center" wrapText="1"/>
    </xf>
    <xf numFmtId="177" fontId="11" fillId="0" borderId="4" xfId="2" applyNumberFormat="1" applyFont="1" applyBorder="1">
      <alignment vertical="center"/>
    </xf>
    <xf numFmtId="0" fontId="11" fillId="0" borderId="0" xfId="72" applyFont="1" applyAlignment="1">
      <alignment horizontal="center" vertical="center"/>
    </xf>
    <xf numFmtId="0" fontId="11" fillId="0" borderId="0" xfId="72" applyFont="1" applyAlignment="1">
      <alignment horizontal="left" vertical="center" shrinkToFit="1"/>
    </xf>
    <xf numFmtId="177" fontId="11" fillId="0" borderId="0" xfId="3" applyNumberFormat="1" applyFont="1">
      <alignment vertical="center"/>
    </xf>
    <xf numFmtId="0" fontId="11" fillId="0" borderId="0" xfId="73" applyFont="1" applyAlignment="1">
      <alignment horizontal="center" vertical="center"/>
    </xf>
    <xf numFmtId="177" fontId="11" fillId="0" borderId="0" xfId="73" applyNumberFormat="1" applyFont="1" applyAlignment="1">
      <alignment horizontal="right" vertical="center"/>
    </xf>
    <xf numFmtId="0" fontId="11" fillId="0" borderId="0" xfId="73" applyFont="1" applyAlignment="1">
      <alignment horizontal="right" vertical="center"/>
    </xf>
    <xf numFmtId="41" fontId="11" fillId="0" borderId="0" xfId="3" applyFont="1" applyAlignment="1">
      <alignment horizontal="center" vertical="center"/>
    </xf>
    <xf numFmtId="180" fontId="11" fillId="0" borderId="3" xfId="0" applyNumberFormat="1" applyFont="1" applyBorder="1" applyAlignment="1">
      <alignment horizontal="right" vertical="center" wrapText="1"/>
    </xf>
    <xf numFmtId="177" fontId="11" fillId="0" borderId="2" xfId="2" applyNumberFormat="1" applyFont="1" applyBorder="1" applyAlignment="1">
      <alignment horizontal="left" vertical="center"/>
    </xf>
    <xf numFmtId="0" fontId="11" fillId="0" borderId="0" xfId="74" applyFont="1" applyAlignment="1">
      <alignment horizontal="center" vertical="center"/>
    </xf>
    <xf numFmtId="0" fontId="11" fillId="0" borderId="0" xfId="74" applyFont="1" applyAlignment="1">
      <alignment horizontal="left" vertical="center" shrinkToFit="1"/>
    </xf>
    <xf numFmtId="177" fontId="11" fillId="0" borderId="0" xfId="4" applyNumberFormat="1" applyFont="1">
      <alignment vertical="center"/>
    </xf>
    <xf numFmtId="0" fontId="11" fillId="0" borderId="0" xfId="75" applyFont="1" applyAlignment="1">
      <alignment horizontal="center" vertical="center"/>
    </xf>
    <xf numFmtId="177" fontId="11" fillId="0" borderId="0" xfId="75" applyNumberFormat="1" applyFont="1" applyAlignment="1">
      <alignment horizontal="right" vertical="center"/>
    </xf>
    <xf numFmtId="0" fontId="11" fillId="0" borderId="0" xfId="75" applyFont="1" applyAlignment="1">
      <alignment horizontal="right" vertical="center"/>
    </xf>
    <xf numFmtId="41" fontId="11" fillId="0" borderId="0" xfId="4" applyFont="1" applyAlignment="1">
      <alignment horizontal="center" vertical="center"/>
    </xf>
    <xf numFmtId="180" fontId="11" fillId="0" borderId="4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center" shrinkToFit="1"/>
    </xf>
    <xf numFmtId="177" fontId="11" fillId="0" borderId="1" xfId="2" applyNumberFormat="1" applyFont="1" applyBorder="1">
      <alignment vertical="center"/>
    </xf>
    <xf numFmtId="0" fontId="16" fillId="0" borderId="3" xfId="0" applyFont="1" applyBorder="1" applyAlignment="1">
      <alignment horizontal="left" vertical="center" wrapText="1"/>
    </xf>
    <xf numFmtId="176" fontId="11" fillId="0" borderId="9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shrinkToFit="1"/>
    </xf>
    <xf numFmtId="13" fontId="11" fillId="0" borderId="1" xfId="0" applyNumberFormat="1" applyFont="1" applyBorder="1" applyAlignment="1">
      <alignment horizontal="right" vertical="center"/>
    </xf>
    <xf numFmtId="176" fontId="11" fillId="0" borderId="3" xfId="0" applyNumberFormat="1" applyFont="1" applyBorder="1" applyAlignment="1">
      <alignment horizontal="left" vertical="center" wrapText="1"/>
    </xf>
    <xf numFmtId="13" fontId="11" fillId="0" borderId="2" xfId="0" applyNumberFormat="1" applyFont="1" applyBorder="1" applyAlignment="1">
      <alignment horizontal="right" vertical="center"/>
    </xf>
    <xf numFmtId="184" fontId="11" fillId="0" borderId="14" xfId="0" applyNumberFormat="1" applyFont="1" applyBorder="1" applyAlignment="1">
      <alignment horizontal="left" vertical="center" wrapText="1"/>
    </xf>
    <xf numFmtId="41" fontId="11" fillId="0" borderId="0" xfId="2" applyFont="1" applyAlignment="1">
      <alignment vertical="center" shrinkToFit="1"/>
    </xf>
    <xf numFmtId="176" fontId="11" fillId="0" borderId="7" xfId="0" applyNumberFormat="1" applyFont="1" applyBorder="1" applyAlignment="1">
      <alignment horizontal="left" vertical="center" wrapText="1"/>
    </xf>
    <xf numFmtId="180" fontId="11" fillId="0" borderId="7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41" fontId="11" fillId="0" borderId="0" xfId="2" applyFont="1" applyAlignment="1">
      <alignment horizontal="center" vertical="center" shrinkToFit="1"/>
    </xf>
    <xf numFmtId="177" fontId="11" fillId="0" borderId="0" xfId="0" applyNumberFormat="1" applyFont="1" applyAlignment="1">
      <alignment horizontal="right" vertical="center"/>
    </xf>
    <xf numFmtId="182" fontId="11" fillId="0" borderId="0" xfId="0" applyNumberFormat="1" applyFont="1" applyAlignment="1">
      <alignment horizontal="right" vertical="center"/>
    </xf>
    <xf numFmtId="176" fontId="11" fillId="0" borderId="15" xfId="0" applyNumberFormat="1" applyFont="1" applyBorder="1" applyAlignment="1">
      <alignment horizontal="left" vertical="center" wrapText="1"/>
    </xf>
    <xf numFmtId="176" fontId="16" fillId="0" borderId="11" xfId="0" applyNumberFormat="1" applyFont="1" applyBorder="1" applyAlignment="1">
      <alignment horizontal="left" vertical="center" wrapText="1"/>
    </xf>
    <xf numFmtId="41" fontId="11" fillId="0" borderId="4" xfId="2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176" fontId="16" fillId="0" borderId="3" xfId="0" applyNumberFormat="1" applyFont="1" applyBorder="1" applyAlignment="1">
      <alignment horizontal="left" vertical="center" wrapText="1"/>
    </xf>
    <xf numFmtId="176" fontId="16" fillId="0" borderId="9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right" vertical="center"/>
    </xf>
    <xf numFmtId="49" fontId="11" fillId="0" borderId="0" xfId="1" applyNumberFormat="1" applyFont="1" applyAlignment="1">
      <alignment horizontal="right" vertical="center"/>
    </xf>
    <xf numFmtId="0" fontId="11" fillId="0" borderId="4" xfId="0" applyFont="1" applyBorder="1">
      <alignment vertical="center"/>
    </xf>
    <xf numFmtId="184" fontId="11" fillId="0" borderId="12" xfId="0" applyNumberFormat="1" applyFont="1" applyBorder="1" applyAlignment="1">
      <alignment vertical="center" shrinkToFit="1"/>
    </xf>
    <xf numFmtId="184" fontId="11" fillId="0" borderId="11" xfId="0" applyNumberFormat="1" applyFont="1" applyBorder="1" applyAlignment="1">
      <alignment vertical="center" shrinkToFit="1"/>
    </xf>
    <xf numFmtId="184" fontId="11" fillId="0" borderId="13" xfId="0" applyNumberFormat="1" applyFont="1" applyBorder="1" applyAlignment="1">
      <alignment vertical="center" shrinkToFit="1"/>
    </xf>
    <xf numFmtId="184" fontId="11" fillId="0" borderId="10" xfId="2" applyNumberFormat="1" applyFont="1" applyBorder="1" applyAlignment="1">
      <alignment horizontal="right" vertical="center" shrinkToFit="1"/>
    </xf>
    <xf numFmtId="184" fontId="11" fillId="0" borderId="12" xfId="2" applyNumberFormat="1" applyFont="1" applyBorder="1" applyAlignment="1">
      <alignment horizontal="right" vertical="center" shrinkToFit="1"/>
    </xf>
    <xf numFmtId="184" fontId="10" fillId="0" borderId="0" xfId="0" applyNumberFormat="1" applyFont="1" applyAlignment="1">
      <alignment vertical="center" shrinkToFit="1"/>
    </xf>
    <xf numFmtId="184" fontId="11" fillId="0" borderId="5" xfId="2" applyNumberFormat="1" applyFont="1" applyBorder="1" applyAlignment="1">
      <alignment horizontal="right" vertical="center" wrapText="1"/>
    </xf>
    <xf numFmtId="184" fontId="11" fillId="0" borderId="13" xfId="2" applyNumberFormat="1" applyFont="1" applyBorder="1" applyAlignment="1">
      <alignment horizontal="right" vertical="center" wrapText="1"/>
    </xf>
    <xf numFmtId="184" fontId="11" fillId="0" borderId="9" xfId="0" applyNumberFormat="1" applyFont="1" applyBorder="1" applyAlignment="1">
      <alignment horizontal="right" vertical="center" wrapText="1"/>
    </xf>
    <xf numFmtId="184" fontId="11" fillId="0" borderId="10" xfId="0" applyNumberFormat="1" applyFont="1" applyBorder="1" applyAlignment="1">
      <alignment horizontal="right" vertical="center" wrapText="1"/>
    </xf>
    <xf numFmtId="184" fontId="10" fillId="0" borderId="0" xfId="0" applyNumberFormat="1" applyFont="1">
      <alignment vertical="center"/>
    </xf>
    <xf numFmtId="0" fontId="16" fillId="0" borderId="9" xfId="0" applyFont="1" applyBorder="1" applyAlignment="1">
      <alignment horizontal="left" vertical="center" wrapText="1"/>
    </xf>
    <xf numFmtId="3" fontId="11" fillId="0" borderId="0" xfId="0" applyNumberFormat="1" applyFont="1" applyAlignment="1">
      <alignment horizontal="right" vertical="center"/>
    </xf>
    <xf numFmtId="180" fontId="11" fillId="0" borderId="9" xfId="0" applyNumberFormat="1" applyFont="1" applyBorder="1" applyAlignment="1">
      <alignment horizontal="right" vertical="center" wrapText="1"/>
    </xf>
    <xf numFmtId="41" fontId="11" fillId="0" borderId="4" xfId="2" applyFont="1" applyBorder="1" applyAlignment="1">
      <alignment vertical="center" shrinkToFit="1"/>
    </xf>
    <xf numFmtId="177" fontId="11" fillId="0" borderId="4" xfId="0" applyNumberFormat="1" applyFont="1" applyBorder="1">
      <alignment vertical="center"/>
    </xf>
    <xf numFmtId="184" fontId="10" fillId="0" borderId="10" xfId="0" applyNumberFormat="1" applyFont="1" applyBorder="1" applyAlignment="1">
      <alignment horizontal="right" vertical="center" shrinkToFit="1"/>
    </xf>
    <xf numFmtId="176" fontId="14" fillId="0" borderId="5" xfId="0" applyNumberFormat="1" applyFont="1" applyBorder="1" applyAlignment="1">
      <alignment horizontal="center" vertical="center" wrapText="1"/>
    </xf>
    <xf numFmtId="41" fontId="11" fillId="0" borderId="4" xfId="2" applyFont="1" applyBorder="1">
      <alignment vertical="center"/>
    </xf>
    <xf numFmtId="0" fontId="11" fillId="0" borderId="0" xfId="0" applyFont="1">
      <alignment vertical="center"/>
    </xf>
    <xf numFmtId="0" fontId="11" fillId="0" borderId="4" xfId="0" applyFont="1" applyBorder="1" applyAlignment="1">
      <alignment vertical="center" wrapText="1"/>
    </xf>
    <xf numFmtId="177" fontId="11" fillId="0" borderId="0" xfId="2" applyNumberFormat="1" applyFont="1" applyAlignment="1">
      <alignment horizontal="right" vertical="center"/>
    </xf>
    <xf numFmtId="177" fontId="11" fillId="0" borderId="0" xfId="2" applyNumberFormat="1" applyFont="1" applyAlignment="1">
      <alignment horizontal="left" vertical="center"/>
    </xf>
    <xf numFmtId="184" fontId="11" fillId="0" borderId="10" xfId="2" applyNumberFormat="1" applyFont="1" applyBorder="1" applyAlignment="1">
      <alignment horizontal="right" vertical="center" wrapText="1"/>
    </xf>
    <xf numFmtId="0" fontId="11" fillId="0" borderId="7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shrinkToFit="1"/>
    </xf>
    <xf numFmtId="176" fontId="16" fillId="0" borderId="14" xfId="0" applyNumberFormat="1" applyFont="1" applyBorder="1" applyAlignment="1">
      <alignment horizontal="left" vertical="center" wrapText="1" shrinkToFit="1"/>
    </xf>
    <xf numFmtId="0" fontId="11" fillId="0" borderId="14" xfId="0" applyFont="1" applyBorder="1" applyAlignment="1">
      <alignment horizontal="left" vertical="center" wrapText="1"/>
    </xf>
    <xf numFmtId="176" fontId="11" fillId="0" borderId="0" xfId="0" applyNumberFormat="1" applyFont="1" applyAlignment="1">
      <alignment horizontal="left" vertical="center" wrapText="1"/>
    </xf>
    <xf numFmtId="184" fontId="11" fillId="0" borderId="11" xfId="0" applyNumberFormat="1" applyFont="1" applyBorder="1" applyAlignment="1">
      <alignment horizontal="right" vertical="center" shrinkToFit="1"/>
    </xf>
    <xf numFmtId="184" fontId="11" fillId="0" borderId="11" xfId="2" applyNumberFormat="1" applyFont="1" applyBorder="1" applyAlignment="1">
      <alignment horizontal="right" vertical="center" wrapText="1"/>
    </xf>
    <xf numFmtId="180" fontId="18" fillId="0" borderId="0" xfId="0" applyNumberFormat="1" applyFont="1">
      <alignment vertical="center"/>
    </xf>
    <xf numFmtId="184" fontId="11" fillId="0" borderId="0" xfId="0" applyNumberFormat="1" applyFont="1" applyAlignment="1">
      <alignment vertical="center" shrinkToFit="1"/>
    </xf>
    <xf numFmtId="0" fontId="11" fillId="0" borderId="0" xfId="68" applyFont="1" applyAlignment="1">
      <alignment horizontal="center" vertical="center"/>
    </xf>
    <xf numFmtId="176" fontId="16" fillId="0" borderId="2" xfId="2" applyNumberFormat="1" applyFont="1" applyBorder="1" applyAlignment="1">
      <alignment horizontal="left" vertical="center" wrapText="1"/>
    </xf>
    <xf numFmtId="177" fontId="11" fillId="0" borderId="0" xfId="2" applyNumberFormat="1" applyFont="1" applyAlignment="1">
      <alignment vertical="center" shrinkToFit="1"/>
    </xf>
    <xf numFmtId="49" fontId="11" fillId="0" borderId="2" xfId="0" applyNumberFormat="1" applyFont="1" applyBorder="1" applyAlignment="1">
      <alignment horizontal="right" vertical="center"/>
    </xf>
    <xf numFmtId="184" fontId="11" fillId="0" borderId="4" xfId="0" applyNumberFormat="1" applyFont="1" applyBorder="1" applyAlignment="1">
      <alignment horizontal="right" vertical="center" shrinkToFit="1"/>
    </xf>
    <xf numFmtId="0" fontId="11" fillId="0" borderId="4" xfId="0" applyFont="1" applyBorder="1" applyAlignment="1">
      <alignment horizontal="center" vertical="center"/>
    </xf>
    <xf numFmtId="184" fontId="11" fillId="0" borderId="0" xfId="0" applyNumberFormat="1" applyFont="1" applyAlignment="1">
      <alignment horizontal="right" vertical="center" shrinkToFit="1"/>
    </xf>
    <xf numFmtId="176" fontId="11" fillId="0" borderId="0" xfId="0" applyNumberFormat="1" applyFont="1" applyAlignment="1">
      <alignment horizontal="center" vertical="center" wrapText="1"/>
    </xf>
    <xf numFmtId="176" fontId="16" fillId="0" borderId="14" xfId="0" applyNumberFormat="1" applyFont="1" applyBorder="1" applyAlignment="1">
      <alignment horizontal="left" vertical="center" wrapText="1"/>
    </xf>
    <xf numFmtId="184" fontId="11" fillId="0" borderId="11" xfId="0" applyNumberFormat="1" applyFont="1" applyBorder="1" applyAlignment="1">
      <alignment horizontal="right" vertical="center" wrapText="1"/>
    </xf>
    <xf numFmtId="184" fontId="11" fillId="0" borderId="11" xfId="2" applyNumberFormat="1" applyFont="1" applyBorder="1" applyAlignment="1">
      <alignment horizontal="right" vertical="center" shrinkToFit="1"/>
    </xf>
    <xf numFmtId="177" fontId="11" fillId="0" borderId="0" xfId="2" applyNumberFormat="1" applyFont="1">
      <alignment vertical="center"/>
    </xf>
    <xf numFmtId="176" fontId="11" fillId="0" borderId="14" xfId="0" applyNumberFormat="1" applyFont="1" applyBorder="1" applyAlignment="1">
      <alignment horizontal="left" vertical="center" wrapText="1"/>
    </xf>
    <xf numFmtId="180" fontId="11" fillId="0" borderId="0" xfId="0" applyNumberFormat="1" applyFont="1" applyAlignment="1">
      <alignment horizontal="right" vertical="center" wrapText="1"/>
    </xf>
    <xf numFmtId="176" fontId="11" fillId="0" borderId="6" xfId="0" applyNumberFormat="1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41" fontId="11" fillId="0" borderId="0" xfId="2" applyFont="1" applyAlignment="1">
      <alignment horizontal="center" vertical="center"/>
    </xf>
    <xf numFmtId="0" fontId="11" fillId="0" borderId="0" xfId="0" applyFont="1" applyAlignment="1">
      <alignment horizontal="left" vertical="center" shrinkToFit="1"/>
    </xf>
    <xf numFmtId="180" fontId="11" fillId="0" borderId="4" xfId="2" applyNumberFormat="1" applyFont="1" applyBorder="1" applyAlignment="1">
      <alignment horizontal="right" vertical="center" wrapText="1"/>
    </xf>
    <xf numFmtId="176" fontId="16" fillId="0" borderId="9" xfId="2" applyNumberFormat="1" applyFont="1" applyBorder="1" applyAlignment="1">
      <alignment horizontal="left" vertical="center" wrapText="1"/>
    </xf>
    <xf numFmtId="176" fontId="11" fillId="0" borderId="7" xfId="2" applyNumberFormat="1" applyFont="1" applyBorder="1" applyAlignment="1">
      <alignment horizontal="left" vertical="center" wrapText="1"/>
    </xf>
    <xf numFmtId="176" fontId="16" fillId="0" borderId="11" xfId="2" applyNumberFormat="1" applyFont="1" applyBorder="1" applyAlignment="1">
      <alignment horizontal="left" vertical="center" wrapText="1"/>
    </xf>
    <xf numFmtId="41" fontId="11" fillId="0" borderId="0" xfId="2" applyFont="1" applyAlignment="1">
      <alignment horizontal="left" vertical="center"/>
    </xf>
    <xf numFmtId="41" fontId="11" fillId="0" borderId="0" xfId="2" applyFont="1" applyAlignment="1">
      <alignment horizontal="left" vertical="center" wrapText="1"/>
    </xf>
    <xf numFmtId="41" fontId="11" fillId="0" borderId="0" xfId="2" applyFont="1" applyAlignment="1">
      <alignment vertical="center" wrapText="1"/>
    </xf>
    <xf numFmtId="41" fontId="11" fillId="0" borderId="0" xfId="2" applyFont="1" applyAlignment="1">
      <alignment vertical="center" wrapText="1" shrinkToFit="1"/>
    </xf>
    <xf numFmtId="180" fontId="11" fillId="0" borderId="0" xfId="2" applyNumberFormat="1" applyFont="1" applyAlignment="1">
      <alignment horizontal="right" vertical="center" wrapText="1"/>
    </xf>
    <xf numFmtId="176" fontId="11" fillId="0" borderId="6" xfId="2" applyNumberFormat="1" applyFont="1" applyBorder="1" applyAlignment="1">
      <alignment horizontal="left" vertical="center" wrapText="1"/>
    </xf>
    <xf numFmtId="176" fontId="11" fillId="0" borderId="0" xfId="2" applyNumberFormat="1" applyFont="1" applyAlignment="1">
      <alignment horizontal="left" vertical="center" wrapText="1"/>
    </xf>
    <xf numFmtId="176" fontId="16" fillId="0" borderId="14" xfId="2" applyNumberFormat="1" applyFont="1" applyBorder="1" applyAlignment="1">
      <alignment horizontal="left" vertical="center" wrapText="1"/>
    </xf>
    <xf numFmtId="176" fontId="11" fillId="0" borderId="14" xfId="2" applyNumberFormat="1" applyFont="1" applyBorder="1" applyAlignment="1">
      <alignment horizontal="left" vertical="center" wrapText="1"/>
    </xf>
    <xf numFmtId="0" fontId="11" fillId="0" borderId="0" xfId="1" applyNumberFormat="1" applyFont="1" applyAlignment="1">
      <alignment horizontal="right" vertical="center"/>
    </xf>
    <xf numFmtId="177" fontId="11" fillId="0" borderId="0" xfId="2" applyNumberFormat="1" applyFont="1" applyAlignment="1">
      <alignment horizontal="right" vertical="center" shrinkToFit="1"/>
    </xf>
    <xf numFmtId="41" fontId="27" fillId="0" borderId="0" xfId="2" applyFont="1">
      <alignment vertical="center"/>
    </xf>
    <xf numFmtId="0" fontId="18" fillId="0" borderId="0" xfId="0" applyFont="1">
      <alignment vertical="center"/>
    </xf>
    <xf numFmtId="0" fontId="18" fillId="0" borderId="2" xfId="0" applyFont="1" applyBorder="1">
      <alignment vertical="center"/>
    </xf>
    <xf numFmtId="180" fontId="11" fillId="0" borderId="5" xfId="0" applyNumberFormat="1" applyFont="1" applyBorder="1" applyAlignment="1">
      <alignment horizontal="right" vertical="center" wrapText="1"/>
    </xf>
    <xf numFmtId="180" fontId="11" fillId="0" borderId="1" xfId="0" applyNumberFormat="1" applyFont="1" applyBorder="1" applyAlignment="1">
      <alignment horizontal="right" vertical="center" wrapText="1"/>
    </xf>
    <xf numFmtId="0" fontId="11" fillId="0" borderId="9" xfId="0" applyFont="1" applyBorder="1" applyAlignment="1">
      <alignment horizontal="left" vertical="center" wrapText="1"/>
    </xf>
    <xf numFmtId="184" fontId="11" fillId="0" borderId="0" xfId="2" applyNumberFormat="1" applyFont="1" applyAlignment="1">
      <alignment horizontal="right" vertical="center" wrapText="1"/>
    </xf>
    <xf numFmtId="180" fontId="11" fillId="0" borderId="5" xfId="2" applyNumberFormat="1" applyFont="1" applyBorder="1" applyAlignment="1">
      <alignment horizontal="right" vertical="center" wrapText="1"/>
    </xf>
    <xf numFmtId="180" fontId="11" fillId="0" borderId="3" xfId="2" applyNumberFormat="1" applyFont="1" applyBorder="1" applyAlignment="1">
      <alignment horizontal="right" vertical="center" wrapText="1"/>
    </xf>
    <xf numFmtId="180" fontId="11" fillId="0" borderId="9" xfId="2" applyNumberFormat="1" applyFont="1" applyBorder="1" applyAlignment="1">
      <alignment horizontal="right" vertical="center" wrapText="1"/>
    </xf>
    <xf numFmtId="187" fontId="11" fillId="0" borderId="0" xfId="0" applyNumberFormat="1" applyFont="1">
      <alignment vertical="center"/>
    </xf>
    <xf numFmtId="0" fontId="0" fillId="0" borderId="4" xfId="0" applyBorder="1">
      <alignment vertical="center"/>
    </xf>
    <xf numFmtId="0" fontId="11" fillId="0" borderId="2" xfId="0" applyFont="1" applyBorder="1" applyAlignment="1">
      <alignment horizontal="left" vertical="center" wrapText="1"/>
    </xf>
    <xf numFmtId="176" fontId="14" fillId="0" borderId="8" xfId="0" applyNumberFormat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176" fontId="16" fillId="0" borderId="6" xfId="0" applyNumberFormat="1" applyFont="1" applyBorder="1" applyAlignment="1">
      <alignment horizontal="left" vertical="center" wrapText="1"/>
    </xf>
    <xf numFmtId="176" fontId="16" fillId="0" borderId="15" xfId="0" applyNumberFormat="1" applyFont="1" applyBorder="1" applyAlignment="1">
      <alignment horizontal="left" vertical="center" wrapText="1"/>
    </xf>
    <xf numFmtId="0" fontId="11" fillId="0" borderId="2" xfId="93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41" fontId="11" fillId="0" borderId="4" xfId="0" applyNumberFormat="1" applyFont="1" applyBorder="1">
      <alignment vertical="center"/>
    </xf>
    <xf numFmtId="180" fontId="16" fillId="0" borderId="5" xfId="2" applyNumberFormat="1" applyFont="1" applyBorder="1" applyAlignment="1">
      <alignment horizontal="right" vertical="center" wrapText="1"/>
    </xf>
    <xf numFmtId="180" fontId="11" fillId="0" borderId="14" xfId="2" applyNumberFormat="1" applyFont="1" applyBorder="1" applyAlignment="1">
      <alignment horizontal="right" vertical="center" wrapText="1"/>
    </xf>
    <xf numFmtId="180" fontId="11" fillId="0" borderId="6" xfId="2" applyNumberFormat="1" applyFont="1" applyBorder="1" applyAlignment="1">
      <alignment horizontal="right" vertical="center" wrapText="1"/>
    </xf>
    <xf numFmtId="180" fontId="11" fillId="0" borderId="7" xfId="2" applyNumberFormat="1" applyFont="1" applyBorder="1" applyAlignment="1">
      <alignment horizontal="right" vertical="center" wrapText="1"/>
    </xf>
    <xf numFmtId="180" fontId="11" fillId="0" borderId="15" xfId="2" applyNumberFormat="1" applyFont="1" applyBorder="1" applyAlignment="1">
      <alignment horizontal="right" vertical="center" wrapText="1"/>
    </xf>
    <xf numFmtId="9" fontId="11" fillId="0" borderId="0" xfId="0" applyNumberFormat="1" applyFont="1" applyAlignment="1">
      <alignment horizontal="center" vertical="center"/>
    </xf>
    <xf numFmtId="187" fontId="11" fillId="0" borderId="0" xfId="0" applyNumberFormat="1" applyFont="1" applyAlignment="1">
      <alignment horizontal="right" vertical="center"/>
    </xf>
    <xf numFmtId="184" fontId="0" fillId="0" borderId="0" xfId="0" applyNumberFormat="1">
      <alignment vertical="center"/>
    </xf>
    <xf numFmtId="176" fontId="30" fillId="0" borderId="14" xfId="0" applyNumberFormat="1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176" fontId="30" fillId="0" borderId="0" xfId="2" applyNumberFormat="1" applyFont="1" applyAlignment="1">
      <alignment horizontal="left" vertical="center" wrapText="1"/>
    </xf>
    <xf numFmtId="176" fontId="30" fillId="0" borderId="6" xfId="2" applyNumberFormat="1" applyFont="1" applyBorder="1" applyAlignment="1">
      <alignment horizontal="left" vertical="center" wrapText="1"/>
    </xf>
    <xf numFmtId="176" fontId="31" fillId="0" borderId="14" xfId="2" applyNumberFormat="1" applyFont="1" applyBorder="1" applyAlignment="1">
      <alignment horizontal="left" vertical="center" wrapText="1"/>
    </xf>
    <xf numFmtId="0" fontId="32" fillId="0" borderId="0" xfId="0" applyFont="1">
      <alignment vertical="center"/>
    </xf>
    <xf numFmtId="176" fontId="11" fillId="0" borderId="9" xfId="2" applyNumberFormat="1" applyFont="1" applyBorder="1" applyAlignment="1">
      <alignment horizontal="left" vertical="center" wrapText="1"/>
    </xf>
    <xf numFmtId="176" fontId="16" fillId="0" borderId="10" xfId="2" applyNumberFormat="1" applyFont="1" applyBorder="1" applyAlignment="1">
      <alignment horizontal="left" vertical="center" wrapText="1"/>
    </xf>
    <xf numFmtId="184" fontId="11" fillId="0" borderId="12" xfId="2" applyNumberFormat="1" applyFont="1" applyBorder="1" applyAlignment="1">
      <alignment horizontal="right" vertical="center" wrapText="1"/>
    </xf>
    <xf numFmtId="176" fontId="11" fillId="0" borderId="11" xfId="2" applyNumberFormat="1" applyFont="1" applyBorder="1" applyAlignment="1">
      <alignment horizontal="left" vertical="center" wrapText="1"/>
    </xf>
    <xf numFmtId="3" fontId="11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180" fontId="18" fillId="0" borderId="0" xfId="0" applyNumberFormat="1" applyFont="1" applyAlignment="1">
      <alignment horizontal="center" vertical="center" wrapText="1"/>
    </xf>
    <xf numFmtId="41" fontId="18" fillId="0" borderId="0" xfId="2" applyFont="1" applyAlignment="1">
      <alignment horizontal="center" vertical="center" wrapText="1"/>
    </xf>
    <xf numFmtId="41" fontId="18" fillId="0" borderId="0" xfId="2" applyFont="1">
      <alignment vertical="center"/>
    </xf>
    <xf numFmtId="0" fontId="18" fillId="0" borderId="0" xfId="0" applyFont="1" applyAlignment="1">
      <alignment horizontal="center" vertical="center"/>
    </xf>
    <xf numFmtId="176" fontId="16" fillId="0" borderId="7" xfId="0" applyNumberFormat="1" applyFont="1" applyBorder="1" applyAlignment="1">
      <alignment horizontal="left" vertical="center" wrapText="1"/>
    </xf>
    <xf numFmtId="182" fontId="11" fillId="0" borderId="4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 shrinkToFit="1"/>
    </xf>
    <xf numFmtId="184" fontId="11" fillId="0" borderId="2" xfId="0" applyNumberFormat="1" applyFont="1" applyBorder="1" applyAlignment="1">
      <alignment horizontal="right" vertical="center" wrapText="1"/>
    </xf>
    <xf numFmtId="184" fontId="11" fillId="0" borderId="0" xfId="0" applyNumberFormat="1" applyFont="1" applyAlignment="1">
      <alignment horizontal="right" vertical="center" wrapText="1"/>
    </xf>
    <xf numFmtId="184" fontId="0" fillId="0" borderId="11" xfId="0" applyNumberFormat="1" applyBorder="1">
      <alignment vertical="center"/>
    </xf>
    <xf numFmtId="184" fontId="11" fillId="0" borderId="4" xfId="2" applyNumberFormat="1" applyFont="1" applyBorder="1" applyAlignment="1">
      <alignment horizontal="right" vertical="center" wrapText="1"/>
    </xf>
    <xf numFmtId="180" fontId="16" fillId="0" borderId="8" xfId="2" applyNumberFormat="1" applyFont="1" applyBorder="1" applyAlignment="1">
      <alignment horizontal="right" vertical="center" wrapText="1"/>
    </xf>
    <xf numFmtId="180" fontId="11" fillId="0" borderId="8" xfId="2" applyNumberFormat="1" applyFont="1" applyBorder="1" applyAlignment="1">
      <alignment horizontal="right" vertical="center" wrapText="1"/>
    </xf>
    <xf numFmtId="0" fontId="11" fillId="0" borderId="4" xfId="72" applyFont="1" applyBorder="1" applyAlignment="1">
      <alignment horizontal="left" vertical="center" shrinkToFit="1"/>
    </xf>
    <xf numFmtId="184" fontId="11" fillId="0" borderId="14" xfId="0" applyNumberFormat="1" applyFont="1" applyBorder="1" applyAlignment="1">
      <alignment horizontal="right" vertical="center" wrapText="1"/>
    </xf>
    <xf numFmtId="184" fontId="11" fillId="0" borderId="7" xfId="0" applyNumberFormat="1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41" fontId="27" fillId="0" borderId="0" xfId="2" applyFont="1" applyAlignment="1">
      <alignment vertical="center" wrapText="1"/>
    </xf>
    <xf numFmtId="41" fontId="33" fillId="0" borderId="0" xfId="2" applyFont="1">
      <alignment vertical="center"/>
    </xf>
    <xf numFmtId="0" fontId="10" fillId="0" borderId="0" xfId="68" applyFont="1">
      <alignment vertical="center"/>
    </xf>
    <xf numFmtId="177" fontId="11" fillId="0" borderId="0" xfId="2" applyNumberFormat="1" applyFont="1" applyAlignment="1">
      <alignment vertical="center" wrapText="1"/>
    </xf>
    <xf numFmtId="41" fontId="13" fillId="0" borderId="0" xfId="0" applyNumberFormat="1" applyFont="1">
      <alignment vertical="center"/>
    </xf>
    <xf numFmtId="41" fontId="34" fillId="0" borderId="0" xfId="2" applyFont="1">
      <alignment vertical="center"/>
    </xf>
    <xf numFmtId="41" fontId="35" fillId="0" borderId="0" xfId="2" applyFont="1">
      <alignment vertical="center"/>
    </xf>
    <xf numFmtId="0" fontId="14" fillId="0" borderId="0" xfId="68" applyFont="1">
      <alignment vertical="center"/>
    </xf>
    <xf numFmtId="176" fontId="14" fillId="0" borderId="5" xfId="68" applyNumberFormat="1" applyFont="1" applyBorder="1" applyAlignment="1">
      <alignment horizontal="center" vertical="center"/>
    </xf>
    <xf numFmtId="176" fontId="14" fillId="0" borderId="5" xfId="68" applyNumberFormat="1" applyFont="1" applyBorder="1" applyAlignment="1">
      <alignment horizontal="center" vertical="center" wrapText="1"/>
    </xf>
    <xf numFmtId="176" fontId="14" fillId="0" borderId="5" xfId="68" applyNumberFormat="1" applyFont="1" applyBorder="1" applyAlignment="1">
      <alignment horizontal="center" vertical="center" shrinkToFit="1"/>
    </xf>
    <xf numFmtId="184" fontId="17" fillId="0" borderId="9" xfId="68" applyNumberFormat="1" applyFont="1" applyBorder="1" applyAlignment="1">
      <alignment horizontal="right" vertical="center"/>
    </xf>
    <xf numFmtId="0" fontId="17" fillId="0" borderId="7" xfId="68" applyFont="1" applyBorder="1" applyAlignment="1">
      <alignment horizontal="center" vertical="center" wrapText="1"/>
    </xf>
    <xf numFmtId="41" fontId="17" fillId="0" borderId="4" xfId="148" applyFont="1" applyBorder="1" applyAlignment="1">
      <alignment horizontal="center" vertical="center" wrapText="1"/>
    </xf>
    <xf numFmtId="177" fontId="17" fillId="0" borderId="4" xfId="68" applyNumberFormat="1" applyFont="1" applyBorder="1" applyAlignment="1">
      <alignment horizontal="center" vertical="center" wrapText="1"/>
    </xf>
    <xf numFmtId="184" fontId="17" fillId="0" borderId="10" xfId="68" applyNumberFormat="1" applyFont="1" applyBorder="1" applyAlignment="1">
      <alignment horizontal="right" vertical="center" wrapText="1"/>
    </xf>
    <xf numFmtId="41" fontId="36" fillId="0" borderId="0" xfId="2" applyFont="1">
      <alignment vertical="center"/>
    </xf>
    <xf numFmtId="0" fontId="17" fillId="0" borderId="0" xfId="68" applyFont="1">
      <alignment vertical="center"/>
    </xf>
    <xf numFmtId="184" fontId="11" fillId="0" borderId="12" xfId="68" applyNumberFormat="1" applyFont="1" applyBorder="1" applyAlignment="1">
      <alignment horizontal="right" vertical="center"/>
    </xf>
    <xf numFmtId="41" fontId="11" fillId="0" borderId="8" xfId="148" applyFont="1" applyBorder="1" applyAlignment="1">
      <alignment horizontal="center" vertical="center" wrapText="1"/>
    </xf>
    <xf numFmtId="41" fontId="11" fillId="0" borderId="1" xfId="68" applyNumberFormat="1" applyFont="1" applyBorder="1" applyAlignment="1">
      <alignment horizontal="left" vertical="center" wrapText="1"/>
    </xf>
    <xf numFmtId="177" fontId="11" fillId="0" borderId="1" xfId="68" applyNumberFormat="1" applyFont="1" applyBorder="1" applyAlignment="1">
      <alignment horizontal="center" vertical="center"/>
    </xf>
    <xf numFmtId="177" fontId="11" fillId="0" borderId="1" xfId="68" applyNumberFormat="1" applyFont="1" applyBorder="1" applyAlignment="1">
      <alignment horizontal="right" vertical="center"/>
    </xf>
    <xf numFmtId="184" fontId="12" fillId="0" borderId="12" xfId="68" applyNumberFormat="1" applyFont="1" applyBorder="1" applyAlignment="1">
      <alignment horizontal="right" vertical="center" wrapText="1"/>
    </xf>
    <xf numFmtId="176" fontId="16" fillId="0" borderId="3" xfId="68" applyNumberFormat="1" applyFont="1" applyBorder="1">
      <alignment vertical="center"/>
    </xf>
    <xf numFmtId="184" fontId="11" fillId="0" borderId="12" xfId="68" applyNumberFormat="1" applyFont="1" applyBorder="1" applyAlignment="1">
      <alignment horizontal="right" vertical="center" wrapText="1"/>
    </xf>
    <xf numFmtId="0" fontId="11" fillId="0" borderId="1" xfId="68" applyFont="1" applyBorder="1" applyAlignment="1">
      <alignment horizontal="left" vertical="center" wrapText="1"/>
    </xf>
    <xf numFmtId="0" fontId="16" fillId="0" borderId="14" xfId="68" applyFont="1" applyBorder="1">
      <alignment vertical="center"/>
    </xf>
    <xf numFmtId="0" fontId="16" fillId="0" borderId="3" xfId="68" applyFont="1" applyBorder="1" applyAlignment="1">
      <alignment vertical="center" wrapText="1"/>
    </xf>
    <xf numFmtId="184" fontId="11" fillId="0" borderId="5" xfId="68" applyNumberFormat="1" applyFont="1" applyBorder="1" applyAlignment="1">
      <alignment horizontal="right" vertical="center" wrapText="1"/>
    </xf>
    <xf numFmtId="177" fontId="11" fillId="0" borderId="1" xfId="148" applyNumberFormat="1" applyFont="1" applyBorder="1" applyAlignment="1">
      <alignment horizontal="center" vertical="center"/>
    </xf>
    <xf numFmtId="184" fontId="12" fillId="0" borderId="12" xfId="148" applyNumberFormat="1" applyFont="1" applyBorder="1" applyAlignment="1">
      <alignment horizontal="right" vertical="center" wrapText="1"/>
    </xf>
    <xf numFmtId="176" fontId="16" fillId="0" borderId="14" xfId="68" applyNumberFormat="1" applyFont="1" applyBorder="1">
      <alignment vertical="center"/>
    </xf>
    <xf numFmtId="176" fontId="16" fillId="0" borderId="14" xfId="68" applyNumberFormat="1" applyFont="1" applyBorder="1" applyAlignment="1">
      <alignment vertical="center" wrapText="1"/>
    </xf>
    <xf numFmtId="176" fontId="16" fillId="0" borderId="3" xfId="68" applyNumberFormat="1" applyFont="1" applyBorder="1" applyAlignment="1">
      <alignment horizontal="left" vertical="center" wrapText="1"/>
    </xf>
    <xf numFmtId="184" fontId="11" fillId="0" borderId="5" xfId="68" applyNumberFormat="1" applyFont="1" applyBorder="1" applyAlignment="1">
      <alignment horizontal="right" vertical="center"/>
    </xf>
    <xf numFmtId="176" fontId="16" fillId="0" borderId="14" xfId="68" applyNumberFormat="1" applyFont="1" applyBorder="1" applyAlignment="1">
      <alignment horizontal="left" vertical="center" wrapText="1"/>
    </xf>
    <xf numFmtId="176" fontId="16" fillId="0" borderId="13" xfId="68" applyNumberFormat="1" applyFont="1" applyBorder="1" applyAlignment="1">
      <alignment horizontal="left" vertical="center" wrapText="1" shrinkToFit="1"/>
    </xf>
    <xf numFmtId="184" fontId="11" fillId="0" borderId="13" xfId="68" applyNumberFormat="1" applyFont="1" applyBorder="1" applyAlignment="1">
      <alignment horizontal="right" vertical="center" shrinkToFit="1"/>
    </xf>
    <xf numFmtId="184" fontId="11" fillId="0" borderId="3" xfId="148" applyNumberFormat="1" applyFont="1" applyBorder="1" applyAlignment="1">
      <alignment horizontal="right" vertical="center" wrapText="1" shrinkToFit="1"/>
    </xf>
    <xf numFmtId="184" fontId="11" fillId="0" borderId="14" xfId="148" applyNumberFormat="1" applyFont="1" applyBorder="1" applyAlignment="1">
      <alignment horizontal="right" vertical="center" wrapText="1"/>
    </xf>
    <xf numFmtId="0" fontId="11" fillId="0" borderId="0" xfId="68" applyFont="1" applyAlignment="1">
      <alignment horizontal="left" vertical="center" wrapText="1"/>
    </xf>
    <xf numFmtId="177" fontId="11" fillId="0" borderId="0" xfId="148" applyNumberFormat="1" applyFont="1" applyAlignment="1">
      <alignment horizontal="center" vertical="center"/>
    </xf>
    <xf numFmtId="177" fontId="11" fillId="0" borderId="0" xfId="68" applyNumberFormat="1" applyFont="1" applyAlignment="1">
      <alignment horizontal="center" vertical="center"/>
    </xf>
    <xf numFmtId="177" fontId="11" fillId="0" borderId="0" xfId="68" applyNumberFormat="1" applyFont="1" applyAlignment="1">
      <alignment horizontal="right" vertical="center"/>
    </xf>
    <xf numFmtId="184" fontId="12" fillId="0" borderId="13" xfId="148" applyNumberFormat="1" applyFont="1" applyBorder="1" applyAlignment="1">
      <alignment horizontal="right" vertical="center" wrapText="1"/>
    </xf>
    <xf numFmtId="176" fontId="16" fillId="0" borderId="11" xfId="68" applyNumberFormat="1" applyFont="1" applyBorder="1" applyAlignment="1">
      <alignment horizontal="left" vertical="center" wrapText="1" shrinkToFit="1"/>
    </xf>
    <xf numFmtId="184" fontId="11" fillId="0" borderId="11" xfId="68" applyNumberFormat="1" applyFont="1" applyBorder="1" applyAlignment="1">
      <alignment horizontal="right" vertical="center" shrinkToFit="1"/>
    </xf>
    <xf numFmtId="184" fontId="11" fillId="0" borderId="14" xfId="148" applyNumberFormat="1" applyFont="1" applyBorder="1" applyAlignment="1">
      <alignment horizontal="right" vertical="center" wrapText="1" shrinkToFit="1"/>
    </xf>
    <xf numFmtId="0" fontId="11" fillId="0" borderId="6" xfId="68" applyFont="1" applyBorder="1" applyAlignment="1">
      <alignment horizontal="center" vertical="center"/>
    </xf>
    <xf numFmtId="41" fontId="11" fillId="0" borderId="0" xfId="148" applyFont="1" applyAlignment="1">
      <alignment horizontal="center" vertical="center"/>
    </xf>
    <xf numFmtId="184" fontId="12" fillId="0" borderId="11" xfId="148" applyNumberFormat="1" applyFont="1" applyBorder="1" applyAlignment="1">
      <alignment horizontal="right" vertical="center" wrapText="1"/>
    </xf>
    <xf numFmtId="176" fontId="16" fillId="0" borderId="6" xfId="68" applyNumberFormat="1" applyFont="1" applyBorder="1">
      <alignment vertical="center"/>
    </xf>
    <xf numFmtId="176" fontId="16" fillId="0" borderId="0" xfId="68" applyNumberFormat="1" applyFont="1" applyAlignment="1">
      <alignment horizontal="left" vertical="center" wrapText="1"/>
    </xf>
    <xf numFmtId="0" fontId="10" fillId="0" borderId="6" xfId="68" applyFont="1" applyBorder="1" applyAlignment="1">
      <alignment horizontal="center" vertical="center" wrapText="1"/>
    </xf>
    <xf numFmtId="0" fontId="11" fillId="0" borderId="0" xfId="68" applyFont="1">
      <alignment vertical="center"/>
    </xf>
    <xf numFmtId="41" fontId="11" fillId="0" borderId="0" xfId="148" applyFont="1" applyAlignment="1">
      <alignment horizontal="right" vertical="center"/>
    </xf>
    <xf numFmtId="0" fontId="11" fillId="0" borderId="0" xfId="68" applyFont="1" applyAlignment="1">
      <alignment horizontal="left" vertical="center"/>
    </xf>
    <xf numFmtId="41" fontId="37" fillId="0" borderId="0" xfId="2" applyFont="1">
      <alignment vertical="center"/>
    </xf>
    <xf numFmtId="184" fontId="11" fillId="0" borderId="13" xfId="68" applyNumberFormat="1" applyFont="1" applyBorder="1" applyAlignment="1">
      <alignment horizontal="right" vertical="center" wrapText="1"/>
    </xf>
    <xf numFmtId="41" fontId="38" fillId="0" borderId="0" xfId="2" applyFont="1">
      <alignment vertical="center"/>
    </xf>
    <xf numFmtId="0" fontId="20" fillId="0" borderId="0" xfId="68">
      <alignment vertical="center"/>
    </xf>
    <xf numFmtId="41" fontId="11" fillId="0" borderId="8" xfId="68" applyNumberFormat="1" applyFont="1" applyBorder="1" applyAlignment="1">
      <alignment horizontal="center" vertical="center" wrapText="1"/>
    </xf>
    <xf numFmtId="176" fontId="16" fillId="0" borderId="11" xfId="68" applyNumberFormat="1" applyFont="1" applyBorder="1" applyAlignment="1">
      <alignment horizontal="left" vertical="center" wrapText="1"/>
    </xf>
    <xf numFmtId="176" fontId="16" fillId="0" borderId="3" xfId="68" applyNumberFormat="1" applyFont="1" applyBorder="1" applyAlignment="1">
      <alignment horizontal="left" vertical="center" wrapText="1" shrinkToFit="1"/>
    </xf>
    <xf numFmtId="184" fontId="11" fillId="0" borderId="3" xfId="68" applyNumberFormat="1" applyFont="1" applyBorder="1" applyAlignment="1">
      <alignment horizontal="right" vertical="center" shrinkToFit="1"/>
    </xf>
    <xf numFmtId="184" fontId="11" fillId="0" borderId="3" xfId="148" applyNumberFormat="1" applyFont="1" applyBorder="1" applyAlignment="1">
      <alignment horizontal="right" vertical="center" wrapText="1"/>
    </xf>
    <xf numFmtId="177" fontId="11" fillId="0" borderId="2" xfId="68" applyNumberFormat="1" applyFont="1" applyBorder="1" applyAlignment="1">
      <alignment horizontal="center" vertical="center"/>
    </xf>
    <xf numFmtId="176" fontId="16" fillId="0" borderId="14" xfId="68" applyNumberFormat="1" applyFont="1" applyBorder="1" applyAlignment="1">
      <alignment horizontal="left" vertical="center" wrapText="1" shrinkToFit="1"/>
    </xf>
    <xf numFmtId="184" fontId="11" fillId="0" borderId="14" xfId="68" applyNumberFormat="1" applyFont="1" applyBorder="1" applyAlignment="1">
      <alignment horizontal="right" vertical="center" shrinkToFit="1"/>
    </xf>
    <xf numFmtId="0" fontId="12" fillId="0" borderId="0" xfId="8989" applyFont="1" applyAlignment="1">
      <alignment horizontal="left" vertical="center" shrinkToFit="1"/>
    </xf>
    <xf numFmtId="0" fontId="16" fillId="0" borderId="14" xfId="68" applyFont="1" applyBorder="1" applyAlignment="1">
      <alignment vertical="center" wrapText="1"/>
    </xf>
    <xf numFmtId="0" fontId="16" fillId="0" borderId="14" xfId="68" applyFont="1" applyBorder="1" applyAlignment="1">
      <alignment horizontal="left" vertical="center" wrapText="1"/>
    </xf>
    <xf numFmtId="0" fontId="16" fillId="0" borderId="0" xfId="68" applyFont="1" applyAlignment="1">
      <alignment horizontal="left" vertical="center" wrapText="1"/>
    </xf>
    <xf numFmtId="0" fontId="16" fillId="0" borderId="14" xfId="68" applyFont="1" applyBorder="1" applyAlignment="1">
      <alignment horizontal="left" vertical="center" wrapText="1" shrinkToFit="1"/>
    </xf>
    <xf numFmtId="177" fontId="11" fillId="0" borderId="0" xfId="148" applyNumberFormat="1" applyFont="1" applyAlignment="1">
      <alignment horizontal="right" vertical="center"/>
    </xf>
    <xf numFmtId="177" fontId="11" fillId="0" borderId="0" xfId="68" applyNumberFormat="1" applyFont="1" applyAlignment="1">
      <alignment horizontal="left" vertical="center"/>
    </xf>
    <xf numFmtId="41" fontId="38" fillId="0" borderId="0" xfId="2" applyFont="1" applyAlignment="1">
      <alignment horizontal="right" vertical="center"/>
    </xf>
    <xf numFmtId="41" fontId="20" fillId="0" borderId="0" xfId="68" applyNumberFormat="1">
      <alignment vertical="center"/>
    </xf>
    <xf numFmtId="41" fontId="33" fillId="0" borderId="0" xfId="2" applyFont="1" applyAlignment="1">
      <alignment horizontal="right" vertical="center"/>
    </xf>
    <xf numFmtId="0" fontId="10" fillId="0" borderId="0" xfId="68" applyFont="1" applyAlignment="1">
      <alignment vertical="center" wrapText="1"/>
    </xf>
    <xf numFmtId="0" fontId="11" fillId="0" borderId="2" xfId="68" applyFont="1" applyBorder="1" applyAlignment="1">
      <alignment horizontal="left" vertical="center" wrapText="1"/>
    </xf>
    <xf numFmtId="177" fontId="11" fillId="0" borderId="2" xfId="148" applyNumberFormat="1" applyFont="1" applyBorder="1" applyAlignment="1">
      <alignment horizontal="center" vertical="center"/>
    </xf>
    <xf numFmtId="177" fontId="11" fillId="0" borderId="2" xfId="68" applyNumberFormat="1" applyFont="1" applyBorder="1" applyAlignment="1">
      <alignment horizontal="right" vertical="center"/>
    </xf>
    <xf numFmtId="176" fontId="16" fillId="0" borderId="9" xfId="68" applyNumberFormat="1" applyFont="1" applyBorder="1" applyAlignment="1">
      <alignment horizontal="left" vertical="center" wrapText="1" shrinkToFit="1"/>
    </xf>
    <xf numFmtId="184" fontId="11" fillId="0" borderId="9" xfId="68" applyNumberFormat="1" applyFont="1" applyBorder="1" applyAlignment="1">
      <alignment horizontal="right" vertical="center" shrinkToFit="1"/>
    </xf>
    <xf numFmtId="184" fontId="11" fillId="0" borderId="9" xfId="148" applyNumberFormat="1" applyFont="1" applyBorder="1" applyAlignment="1">
      <alignment horizontal="right" vertical="center" wrapText="1" shrinkToFit="1"/>
    </xf>
    <xf numFmtId="184" fontId="11" fillId="0" borderId="9" xfId="148" applyNumberFormat="1" applyFont="1" applyBorder="1" applyAlignment="1">
      <alignment horizontal="right" vertical="center" wrapText="1"/>
    </xf>
    <xf numFmtId="0" fontId="11" fillId="0" borderId="4" xfId="68" applyFont="1" applyBorder="1" applyAlignment="1">
      <alignment horizontal="center" vertical="center"/>
    </xf>
    <xf numFmtId="0" fontId="11" fillId="0" borderId="4" xfId="68" applyFont="1" applyBorder="1" applyAlignment="1">
      <alignment horizontal="left" vertical="center" wrapText="1"/>
    </xf>
    <xf numFmtId="177" fontId="11" fillId="0" borderId="4" xfId="148" applyNumberFormat="1" applyFont="1" applyBorder="1" applyAlignment="1">
      <alignment horizontal="right" vertical="center"/>
    </xf>
    <xf numFmtId="177" fontId="11" fillId="0" borderId="4" xfId="68" applyNumberFormat="1" applyFont="1" applyBorder="1" applyAlignment="1">
      <alignment horizontal="left" vertical="center"/>
    </xf>
    <xf numFmtId="177" fontId="11" fillId="0" borderId="4" xfId="68" applyNumberFormat="1" applyFont="1" applyBorder="1" applyAlignment="1">
      <alignment horizontal="center" vertical="center"/>
    </xf>
    <xf numFmtId="177" fontId="11" fillId="0" borderId="4" xfId="68" applyNumberFormat="1" applyFont="1" applyBorder="1" applyAlignment="1">
      <alignment horizontal="right" vertical="center"/>
    </xf>
    <xf numFmtId="184" fontId="12" fillId="0" borderId="10" xfId="148" applyNumberFormat="1" applyFont="1" applyBorder="1" applyAlignment="1">
      <alignment horizontal="right" vertical="center" wrapText="1"/>
    </xf>
    <xf numFmtId="176" fontId="11" fillId="0" borderId="0" xfId="68" applyNumberFormat="1" applyFont="1" applyAlignment="1">
      <alignment horizontal="left" vertical="center" wrapText="1"/>
    </xf>
    <xf numFmtId="0" fontId="11" fillId="0" borderId="7" xfId="68" applyFont="1" applyBorder="1" applyAlignment="1">
      <alignment horizontal="center" vertical="center"/>
    </xf>
    <xf numFmtId="176" fontId="11" fillId="0" borderId="4" xfId="68" applyNumberFormat="1" applyFont="1" applyBorder="1" applyAlignment="1">
      <alignment horizontal="left" vertical="center" wrapText="1"/>
    </xf>
    <xf numFmtId="185" fontId="11" fillId="0" borderId="4" xfId="68" applyNumberFormat="1" applyFont="1" applyBorder="1" applyAlignment="1">
      <alignment horizontal="right" vertical="center"/>
    </xf>
    <xf numFmtId="176" fontId="11" fillId="0" borderId="2" xfId="68" applyNumberFormat="1" applyFont="1" applyBorder="1" applyAlignment="1">
      <alignment horizontal="left" vertical="center" wrapText="1"/>
    </xf>
    <xf numFmtId="177" fontId="11" fillId="0" borderId="2" xfId="148" applyNumberFormat="1" applyFont="1" applyBorder="1" applyAlignment="1">
      <alignment horizontal="right" vertical="center"/>
    </xf>
    <xf numFmtId="177" fontId="11" fillId="0" borderId="2" xfId="68" applyNumberFormat="1" applyFont="1" applyBorder="1" applyAlignment="1">
      <alignment horizontal="left" vertical="center"/>
    </xf>
    <xf numFmtId="0" fontId="11" fillId="0" borderId="0" xfId="68" applyFont="1" applyAlignment="1">
      <alignment horizontal="left" vertical="center" shrinkToFit="1"/>
    </xf>
    <xf numFmtId="184" fontId="11" fillId="0" borderId="3" xfId="68" applyNumberFormat="1" applyFont="1" applyBorder="1" applyAlignment="1">
      <alignment horizontal="right" vertical="center" wrapText="1" shrinkToFit="1"/>
    </xf>
    <xf numFmtId="176" fontId="11" fillId="0" borderId="2" xfId="68" applyNumberFormat="1" applyFont="1" applyBorder="1" applyAlignment="1">
      <alignment horizontal="right" vertical="center" wrapText="1"/>
    </xf>
    <xf numFmtId="177" fontId="11" fillId="0" borderId="2" xfId="148" applyNumberFormat="1" applyFont="1" applyBorder="1" applyAlignment="1">
      <alignment horizontal="left" vertical="center"/>
    </xf>
    <xf numFmtId="184" fontId="11" fillId="0" borderId="14" xfId="68" applyNumberFormat="1" applyFont="1" applyBorder="1" applyAlignment="1">
      <alignment horizontal="right" vertical="center" wrapText="1" shrinkToFit="1"/>
    </xf>
    <xf numFmtId="176" fontId="11" fillId="0" borderId="0" xfId="68" applyNumberFormat="1" applyFont="1" applyAlignment="1">
      <alignment horizontal="right" vertical="center" wrapText="1"/>
    </xf>
    <xf numFmtId="177" fontId="11" fillId="0" borderId="0" xfId="148" applyNumberFormat="1" applyFont="1" applyAlignment="1">
      <alignment horizontal="left" vertical="center"/>
    </xf>
    <xf numFmtId="0" fontId="11" fillId="0" borderId="0" xfId="68" applyFont="1" applyAlignment="1">
      <alignment vertical="center" wrapText="1"/>
    </xf>
    <xf numFmtId="184" fontId="11" fillId="0" borderId="11" xfId="148" applyNumberFormat="1" applyFont="1" applyBorder="1" applyAlignment="1">
      <alignment horizontal="right" vertical="center" wrapText="1"/>
    </xf>
    <xf numFmtId="177" fontId="12" fillId="0" borderId="13" xfId="148" applyNumberFormat="1" applyFont="1" applyBorder="1" applyAlignment="1">
      <alignment horizontal="right" vertical="center" wrapText="1"/>
    </xf>
    <xf numFmtId="177" fontId="11" fillId="0" borderId="0" xfId="68" applyNumberFormat="1" applyFont="1" applyAlignment="1">
      <alignment horizontal="right" vertical="center" wrapText="1"/>
    </xf>
    <xf numFmtId="0" fontId="11" fillId="0" borderId="4" xfId="68" applyFont="1" applyBorder="1" applyAlignment="1">
      <alignment vertical="center" wrapText="1"/>
    </xf>
    <xf numFmtId="0" fontId="39" fillId="0" borderId="0" xfId="68" applyFont="1" applyAlignment="1">
      <alignment horizontal="left" vertical="center" wrapText="1"/>
    </xf>
    <xf numFmtId="177" fontId="39" fillId="0" borderId="0" xfId="68" applyNumberFormat="1" applyFont="1" applyAlignment="1">
      <alignment horizontal="right" vertical="center"/>
    </xf>
    <xf numFmtId="0" fontId="39" fillId="0" borderId="0" xfId="68" applyFont="1" applyAlignment="1">
      <alignment horizontal="right" vertical="center"/>
    </xf>
    <xf numFmtId="0" fontId="39" fillId="0" borderId="0" xfId="68" applyFont="1" applyAlignment="1">
      <alignment vertical="center" wrapText="1"/>
    </xf>
    <xf numFmtId="0" fontId="39" fillId="0" borderId="4" xfId="68" applyFont="1" applyBorder="1" applyAlignment="1">
      <alignment vertical="center" wrapText="1"/>
    </xf>
    <xf numFmtId="177" fontId="39" fillId="0" borderId="4" xfId="68" applyNumberFormat="1" applyFont="1" applyBorder="1" applyAlignment="1">
      <alignment horizontal="right" vertical="center"/>
    </xf>
    <xf numFmtId="0" fontId="39" fillId="0" borderId="4" xfId="68" applyFont="1" applyBorder="1" applyAlignment="1">
      <alignment horizontal="right" vertical="center"/>
    </xf>
    <xf numFmtId="186" fontId="11" fillId="0" borderId="0" xfId="68" applyNumberFormat="1" applyFont="1" applyAlignment="1">
      <alignment horizontal="right" vertical="center"/>
    </xf>
    <xf numFmtId="41" fontId="11" fillId="0" borderId="0" xfId="148" applyFont="1" applyAlignment="1">
      <alignment horizontal="center" vertical="center" wrapText="1"/>
    </xf>
    <xf numFmtId="185" fontId="11" fillId="0" borderId="0" xfId="68" applyNumberFormat="1" applyFont="1" applyAlignment="1">
      <alignment horizontal="right" vertical="center"/>
    </xf>
    <xf numFmtId="41" fontId="11" fillId="0" borderId="0" xfId="148" applyFont="1" applyAlignment="1">
      <alignment horizontal="center" vertical="center" shrinkToFit="1"/>
    </xf>
    <xf numFmtId="41" fontId="11" fillId="0" borderId="6" xfId="148" applyFont="1" applyBorder="1" applyAlignment="1">
      <alignment horizontal="center" vertical="center" shrinkToFit="1"/>
    </xf>
    <xf numFmtId="0" fontId="11" fillId="0" borderId="6" xfId="68" applyFont="1" applyBorder="1" applyAlignment="1">
      <alignment horizontal="center" vertical="center" shrinkToFit="1"/>
    </xf>
    <xf numFmtId="176" fontId="16" fillId="0" borderId="10" xfId="68" applyNumberFormat="1" applyFont="1" applyBorder="1" applyAlignment="1">
      <alignment horizontal="left" vertical="center" wrapText="1" shrinkToFit="1"/>
    </xf>
    <xf numFmtId="184" fontId="11" fillId="0" borderId="10" xfId="68" applyNumberFormat="1" applyFont="1" applyBorder="1" applyAlignment="1">
      <alignment horizontal="right" vertical="center" shrinkToFit="1"/>
    </xf>
    <xf numFmtId="41" fontId="11" fillId="0" borderId="7" xfId="148" applyFont="1" applyBorder="1" applyAlignment="1">
      <alignment horizontal="center" vertical="center" shrinkToFit="1"/>
    </xf>
    <xf numFmtId="0" fontId="11" fillId="0" borderId="4" xfId="68" applyFont="1" applyBorder="1" applyAlignment="1">
      <alignment horizontal="left" vertical="center" shrinkToFit="1"/>
    </xf>
    <xf numFmtId="176" fontId="11" fillId="0" borderId="0" xfId="68" applyNumberFormat="1" applyFont="1" applyAlignment="1">
      <alignment horizontal="left" vertical="center" shrinkToFit="1"/>
    </xf>
    <xf numFmtId="0" fontId="11" fillId="0" borderId="0" xfId="68" applyFont="1" applyAlignment="1">
      <alignment horizontal="center" vertical="center" shrinkToFit="1"/>
    </xf>
    <xf numFmtId="0" fontId="10" fillId="0" borderId="16" xfId="68" applyFont="1" applyBorder="1">
      <alignment vertical="center"/>
    </xf>
    <xf numFmtId="176" fontId="16" fillId="0" borderId="9" xfId="68" applyNumberFormat="1" applyFont="1" applyBorder="1" applyAlignment="1">
      <alignment horizontal="left" vertical="center" wrapText="1"/>
    </xf>
    <xf numFmtId="184" fontId="11" fillId="0" borderId="9" xfId="68" applyNumberFormat="1" applyFont="1" applyBorder="1" applyAlignment="1">
      <alignment horizontal="right" vertical="center" wrapText="1"/>
    </xf>
    <xf numFmtId="41" fontId="11" fillId="0" borderId="7" xfId="148" applyFont="1" applyBorder="1" applyAlignment="1">
      <alignment horizontal="center" vertical="center" wrapText="1"/>
    </xf>
    <xf numFmtId="41" fontId="33" fillId="0" borderId="0" xfId="2" applyFont="1" applyAlignment="1">
      <alignment horizontal="left" vertical="center"/>
    </xf>
    <xf numFmtId="0" fontId="10" fillId="0" borderId="0" xfId="68" applyFont="1" applyAlignment="1">
      <alignment horizontal="left" vertical="center"/>
    </xf>
    <xf numFmtId="184" fontId="11" fillId="0" borderId="11" xfId="148" applyNumberFormat="1" applyFont="1" applyBorder="1" applyAlignment="1">
      <alignment horizontal="right" vertical="center" wrapText="1" shrinkToFit="1"/>
    </xf>
    <xf numFmtId="184" fontId="11" fillId="0" borderId="10" xfId="68" applyNumberFormat="1" applyFont="1" applyBorder="1" applyAlignment="1">
      <alignment horizontal="right" vertical="center" wrapText="1"/>
    </xf>
    <xf numFmtId="177" fontId="11" fillId="0" borderId="4" xfId="148" applyNumberFormat="1" applyFont="1" applyBorder="1" applyAlignment="1">
      <alignment horizontal="center" vertical="center"/>
    </xf>
    <xf numFmtId="176" fontId="11" fillId="0" borderId="2" xfId="68" applyNumberFormat="1" applyFont="1" applyBorder="1" applyAlignment="1">
      <alignment horizontal="left" vertical="center" shrinkToFit="1"/>
    </xf>
    <xf numFmtId="176" fontId="12" fillId="0" borderId="4" xfId="68" applyNumberFormat="1" applyFont="1" applyBorder="1" applyAlignment="1">
      <alignment horizontal="left" vertical="center" wrapText="1" shrinkToFit="1"/>
    </xf>
    <xf numFmtId="41" fontId="40" fillId="0" borderId="0" xfId="2" applyFont="1" applyAlignment="1">
      <alignment horizontal="center" vertical="center"/>
    </xf>
    <xf numFmtId="0" fontId="25" fillId="0" borderId="0" xfId="68" applyFont="1" applyAlignment="1">
      <alignment horizontal="center" vertical="center"/>
    </xf>
    <xf numFmtId="41" fontId="26" fillId="0" borderId="0" xfId="68" applyNumberFormat="1" applyFont="1">
      <alignment vertical="center"/>
    </xf>
    <xf numFmtId="176" fontId="16" fillId="0" borderId="6" xfId="68" applyNumberFormat="1" applyFont="1" applyBorder="1" applyAlignment="1">
      <alignment vertical="center" wrapText="1"/>
    </xf>
    <xf numFmtId="0" fontId="11" fillId="0" borderId="0" xfId="8989" applyFont="1" applyAlignment="1">
      <alignment horizontal="left" vertical="center" wrapText="1" shrinkToFit="1"/>
    </xf>
    <xf numFmtId="176" fontId="16" fillId="0" borderId="7" xfId="68" applyNumberFormat="1" applyFont="1" applyBorder="1" applyAlignment="1">
      <alignment horizontal="left" vertical="center" wrapText="1"/>
    </xf>
    <xf numFmtId="184" fontId="11" fillId="0" borderId="10" xfId="148" applyNumberFormat="1" applyFont="1" applyBorder="1" applyAlignment="1">
      <alignment horizontal="right" vertical="center" wrapText="1" shrinkToFit="1"/>
    </xf>
    <xf numFmtId="184" fontId="11" fillId="0" borderId="10" xfId="148" applyNumberFormat="1" applyFont="1" applyBorder="1" applyAlignment="1">
      <alignment horizontal="right" vertical="center" wrapText="1"/>
    </xf>
    <xf numFmtId="0" fontId="11" fillId="0" borderId="4" xfId="8989" applyFont="1" applyBorder="1" applyAlignment="1">
      <alignment horizontal="center" vertical="center"/>
    </xf>
    <xf numFmtId="184" fontId="11" fillId="0" borderId="11" xfId="68" applyNumberFormat="1" applyFont="1" applyBorder="1" applyAlignment="1">
      <alignment horizontal="right" vertical="center" wrapText="1"/>
    </xf>
    <xf numFmtId="0" fontId="11" fillId="0" borderId="0" xfId="8989" applyFont="1" applyAlignment="1">
      <alignment horizontal="center" vertical="center"/>
    </xf>
    <xf numFmtId="176" fontId="16" fillId="0" borderId="7" xfId="68" applyNumberFormat="1" applyFont="1" applyBorder="1" applyAlignment="1">
      <alignment vertical="center" wrapText="1"/>
    </xf>
    <xf numFmtId="176" fontId="16" fillId="0" borderId="10" xfId="68" applyNumberFormat="1" applyFont="1" applyBorder="1" applyAlignment="1">
      <alignment horizontal="left" vertical="center" wrapText="1"/>
    </xf>
    <xf numFmtId="176" fontId="11" fillId="0" borderId="6" xfId="68" applyNumberFormat="1" applyFont="1" applyBorder="1" applyAlignment="1">
      <alignment horizontal="center" vertical="center" wrapText="1"/>
    </xf>
    <xf numFmtId="176" fontId="16" fillId="0" borderId="3" xfId="148" applyNumberFormat="1" applyFont="1" applyBorder="1" applyAlignment="1">
      <alignment horizontal="left" vertical="center" wrapText="1"/>
    </xf>
    <xf numFmtId="176" fontId="11" fillId="0" borderId="15" xfId="68" applyNumberFormat="1" applyFont="1" applyBorder="1" applyAlignment="1">
      <alignment horizontal="center" vertical="center" wrapText="1"/>
    </xf>
    <xf numFmtId="176" fontId="16" fillId="0" borderId="14" xfId="148" applyNumberFormat="1" applyFont="1" applyBorder="1" applyAlignment="1">
      <alignment horizontal="left" vertical="center" wrapText="1"/>
    </xf>
    <xf numFmtId="176" fontId="16" fillId="0" borderId="3" xfId="148" applyNumberFormat="1" applyFont="1" applyBorder="1" applyAlignment="1">
      <alignment horizontal="left" vertical="center" wrapText="1" shrinkToFit="1"/>
    </xf>
    <xf numFmtId="184" fontId="11" fillId="0" borderId="13" xfId="148" applyNumberFormat="1" applyFont="1" applyBorder="1" applyAlignment="1">
      <alignment horizontal="right" vertical="center" shrinkToFit="1"/>
    </xf>
    <xf numFmtId="176" fontId="16" fillId="0" borderId="14" xfId="148" applyNumberFormat="1" applyFont="1" applyBorder="1" applyAlignment="1">
      <alignment horizontal="left" vertical="center" wrapText="1" shrinkToFit="1"/>
    </xf>
    <xf numFmtId="184" fontId="11" fillId="0" borderId="11" xfId="148" applyNumberFormat="1" applyFont="1" applyBorder="1" applyAlignment="1">
      <alignment horizontal="right" vertical="center" shrinkToFit="1"/>
    </xf>
    <xf numFmtId="177" fontId="11" fillId="0" borderId="0" xfId="94" applyNumberFormat="1" applyFont="1" applyAlignment="1">
      <alignment horizontal="right" vertical="center"/>
    </xf>
    <xf numFmtId="41" fontId="11" fillId="0" borderId="0" xfId="94" applyFont="1" applyAlignment="1">
      <alignment horizontal="center" vertical="center"/>
    </xf>
    <xf numFmtId="41" fontId="11" fillId="0" borderId="0" xfId="94" applyFont="1">
      <alignment vertical="center"/>
    </xf>
    <xf numFmtId="176" fontId="16" fillId="0" borderId="9" xfId="148" applyNumberFormat="1" applyFont="1" applyBorder="1" applyAlignment="1">
      <alignment horizontal="left" vertical="center" wrapText="1" shrinkToFit="1"/>
    </xf>
    <xf numFmtId="184" fontId="11" fillId="0" borderId="10" xfId="148" applyNumberFormat="1" applyFont="1" applyBorder="1" applyAlignment="1">
      <alignment horizontal="right" vertical="center" shrinkToFit="1"/>
    </xf>
    <xf numFmtId="177" fontId="11" fillId="0" borderId="4" xfId="94" applyNumberFormat="1" applyFont="1" applyBorder="1" applyAlignment="1">
      <alignment horizontal="right" vertical="center"/>
    </xf>
    <xf numFmtId="41" fontId="11" fillId="0" borderId="4" xfId="94" applyFont="1" applyBorder="1" applyAlignment="1">
      <alignment horizontal="center" vertical="center"/>
    </xf>
    <xf numFmtId="41" fontId="11" fillId="0" borderId="4" xfId="94" applyFont="1" applyBorder="1">
      <alignment vertical="center"/>
    </xf>
    <xf numFmtId="184" fontId="11" fillId="0" borderId="14" xfId="148" applyNumberFormat="1" applyFont="1" applyBorder="1" applyAlignment="1">
      <alignment horizontal="right" vertical="center" shrinkToFit="1"/>
    </xf>
    <xf numFmtId="41" fontId="11" fillId="0" borderId="6" xfId="148" applyFont="1" applyBorder="1" applyAlignment="1">
      <alignment horizontal="center" vertical="center" wrapText="1"/>
    </xf>
    <xf numFmtId="177" fontId="11" fillId="0" borderId="0" xfId="148" applyNumberFormat="1" applyFont="1" applyAlignment="1">
      <alignment horizontal="right" vertical="center" wrapText="1"/>
    </xf>
    <xf numFmtId="177" fontId="11" fillId="0" borderId="0" xfId="148" applyNumberFormat="1" applyFont="1" applyAlignment="1">
      <alignment horizontal="left" vertical="center" wrapText="1"/>
    </xf>
    <xf numFmtId="176" fontId="16" fillId="0" borderId="4" xfId="68" applyNumberFormat="1" applyFont="1" applyBorder="1" applyAlignment="1">
      <alignment horizontal="left" vertical="center" wrapText="1"/>
    </xf>
    <xf numFmtId="177" fontId="11" fillId="0" borderId="4" xfId="148" applyNumberFormat="1" applyFont="1" applyBorder="1" applyAlignment="1">
      <alignment horizontal="right" vertical="center" wrapText="1"/>
    </xf>
    <xf numFmtId="177" fontId="11" fillId="0" borderId="4" xfId="148" applyNumberFormat="1" applyFont="1" applyBorder="1" applyAlignment="1">
      <alignment horizontal="left" vertical="center" wrapText="1"/>
    </xf>
    <xf numFmtId="177" fontId="11" fillId="0" borderId="4" xfId="148" applyNumberFormat="1" applyFont="1" applyBorder="1" applyAlignment="1">
      <alignment horizontal="left" vertical="center"/>
    </xf>
    <xf numFmtId="41" fontId="11" fillId="0" borderId="0" xfId="148" applyFont="1" applyAlignment="1">
      <alignment horizontal="left" vertical="center" wrapText="1"/>
    </xf>
    <xf numFmtId="41" fontId="11" fillId="0" borderId="0" xfId="148" applyFont="1" applyAlignment="1">
      <alignment horizontal="right" vertical="center" wrapText="1"/>
    </xf>
    <xf numFmtId="176" fontId="16" fillId="0" borderId="9" xfId="68" applyNumberFormat="1" applyFont="1" applyBorder="1" applyAlignment="1">
      <alignment vertical="center" wrapText="1"/>
    </xf>
    <xf numFmtId="41" fontId="11" fillId="0" borderId="4" xfId="148" applyFont="1" applyBorder="1" applyAlignment="1">
      <alignment horizontal="left" vertical="center" wrapText="1"/>
    </xf>
    <xf numFmtId="184" fontId="11" fillId="0" borderId="12" xfId="148" applyNumberFormat="1" applyFont="1" applyBorder="1" applyAlignment="1">
      <alignment horizontal="right" vertical="center" wrapText="1"/>
    </xf>
    <xf numFmtId="41" fontId="11" fillId="0" borderId="1" xfId="148" applyFont="1" applyBorder="1" applyAlignment="1">
      <alignment horizontal="left" vertical="center" wrapText="1"/>
    </xf>
    <xf numFmtId="177" fontId="11" fillId="0" borderId="1" xfId="148" applyNumberFormat="1" applyFont="1" applyBorder="1" applyAlignment="1">
      <alignment horizontal="right" vertical="center"/>
    </xf>
    <xf numFmtId="177" fontId="11" fillId="0" borderId="1" xfId="148" applyNumberFormat="1" applyFont="1" applyBorder="1" applyAlignment="1">
      <alignment horizontal="left" vertical="center"/>
    </xf>
    <xf numFmtId="176" fontId="16" fillId="0" borderId="13" xfId="148" applyNumberFormat="1" applyFont="1" applyBorder="1" applyAlignment="1">
      <alignment horizontal="left" vertical="center" wrapText="1" shrinkToFit="1"/>
    </xf>
    <xf numFmtId="176" fontId="16" fillId="0" borderId="11" xfId="148" applyNumberFormat="1" applyFont="1" applyBorder="1" applyAlignment="1">
      <alignment horizontal="left" vertical="center" wrapText="1" shrinkToFit="1"/>
    </xf>
    <xf numFmtId="41" fontId="11" fillId="0" borderId="0" xfId="29106" applyFont="1" applyAlignment="1">
      <alignment horizontal="left" vertical="center" wrapText="1" shrinkToFit="1"/>
    </xf>
    <xf numFmtId="177" fontId="11" fillId="0" borderId="0" xfId="29106" applyNumberFormat="1" applyFont="1" applyAlignment="1">
      <alignment horizontal="right" vertical="center" wrapText="1"/>
    </xf>
    <xf numFmtId="177" fontId="11" fillId="0" borderId="0" xfId="29106" applyNumberFormat="1" applyFont="1" applyAlignment="1">
      <alignment horizontal="left" vertical="center" wrapText="1"/>
    </xf>
    <xf numFmtId="177" fontId="11" fillId="0" borderId="0" xfId="29106" applyNumberFormat="1" applyFont="1" applyAlignment="1">
      <alignment horizontal="center" vertical="center"/>
    </xf>
    <xf numFmtId="177" fontId="11" fillId="0" borderId="0" xfId="29106" applyNumberFormat="1" applyFont="1" applyAlignment="1">
      <alignment horizontal="left" vertical="center"/>
    </xf>
    <xf numFmtId="184" fontId="12" fillId="0" borderId="11" xfId="68" applyNumberFormat="1" applyFont="1" applyBorder="1" applyAlignment="1">
      <alignment horizontal="right" vertical="center" wrapText="1"/>
    </xf>
    <xf numFmtId="41" fontId="10" fillId="0" borderId="0" xfId="2" applyFont="1">
      <alignment vertical="center"/>
    </xf>
    <xf numFmtId="41" fontId="11" fillId="0" borderId="0" xfId="29106" applyFont="1" applyAlignment="1">
      <alignment vertical="center" wrapText="1"/>
    </xf>
    <xf numFmtId="176" fontId="16" fillId="0" borderId="14" xfId="68" applyNumberFormat="1" applyFont="1" applyBorder="1" applyAlignment="1">
      <alignment horizontal="left" vertical="center"/>
    </xf>
    <xf numFmtId="184" fontId="11" fillId="0" borderId="3" xfId="148" applyNumberFormat="1" applyFont="1" applyBorder="1" applyAlignment="1">
      <alignment horizontal="right" vertical="center" shrinkToFit="1"/>
    </xf>
    <xf numFmtId="41" fontId="11" fillId="0" borderId="0" xfId="148" applyFont="1" applyAlignment="1">
      <alignment vertical="center" wrapText="1"/>
    </xf>
    <xf numFmtId="41" fontId="11" fillId="0" borderId="0" xfId="148" applyFont="1" applyAlignment="1">
      <alignment vertical="center" wrapText="1" shrinkToFit="1"/>
    </xf>
    <xf numFmtId="176" fontId="16" fillId="0" borderId="14" xfId="148" applyNumberFormat="1" applyFont="1" applyBorder="1" applyAlignment="1">
      <alignment horizontal="left" vertical="center" shrinkToFit="1"/>
    </xf>
    <xf numFmtId="176" fontId="16" fillId="0" borderId="10" xfId="148" applyNumberFormat="1" applyFont="1" applyBorder="1" applyAlignment="1">
      <alignment horizontal="left" vertical="center" shrinkToFit="1"/>
    </xf>
    <xf numFmtId="184" fontId="11" fillId="0" borderId="12" xfId="148" applyNumberFormat="1" applyFont="1" applyBorder="1" applyAlignment="1">
      <alignment horizontal="right" vertical="center" shrinkToFit="1"/>
    </xf>
    <xf numFmtId="0" fontId="39" fillId="0" borderId="8" xfId="68" applyFont="1" applyBorder="1">
      <alignment vertical="center"/>
    </xf>
    <xf numFmtId="0" fontId="39" fillId="0" borderId="1" xfId="68" applyFont="1" applyBorder="1">
      <alignment vertical="center"/>
    </xf>
    <xf numFmtId="0" fontId="39" fillId="0" borderId="1" xfId="68" applyFont="1" applyBorder="1" applyAlignment="1">
      <alignment horizontal="center" vertical="center"/>
    </xf>
    <xf numFmtId="0" fontId="20" fillId="0" borderId="1" xfId="68" applyBorder="1">
      <alignment vertical="center"/>
    </xf>
    <xf numFmtId="184" fontId="39" fillId="0" borderId="12" xfId="68" applyNumberFormat="1" applyFont="1" applyBorder="1">
      <alignment vertical="center"/>
    </xf>
    <xf numFmtId="176" fontId="16" fillId="0" borderId="3" xfId="68" applyNumberFormat="1" applyFont="1" applyBorder="1" applyAlignment="1">
      <alignment vertical="center" wrapText="1"/>
    </xf>
    <xf numFmtId="176" fontId="16" fillId="0" borderId="14" xfId="68" applyNumberFormat="1" applyFont="1" applyBorder="1" applyAlignment="1">
      <alignment horizontal="center" vertical="center" wrapText="1"/>
    </xf>
    <xf numFmtId="176" fontId="16" fillId="0" borderId="6" xfId="68" applyNumberFormat="1" applyFont="1" applyBorder="1" applyAlignment="1">
      <alignment horizontal="left" vertical="center" wrapText="1"/>
    </xf>
    <xf numFmtId="177" fontId="11" fillId="0" borderId="0" xfId="68" applyNumberFormat="1" applyFont="1" applyAlignment="1">
      <alignment horizontal="center" vertical="center" wrapText="1"/>
    </xf>
    <xf numFmtId="177" fontId="11" fillId="0" borderId="0" xfId="148" applyNumberFormat="1" applyFont="1">
      <alignment vertical="center"/>
    </xf>
    <xf numFmtId="177" fontId="11" fillId="0" borderId="0" xfId="68" applyNumberFormat="1" applyFont="1">
      <alignment vertical="center"/>
    </xf>
    <xf numFmtId="176" fontId="16" fillId="0" borderId="9" xfId="68" applyNumberFormat="1" applyFont="1" applyBorder="1" applyAlignment="1">
      <alignment horizontal="left" vertical="center" shrinkToFit="1"/>
    </xf>
    <xf numFmtId="184" fontId="11" fillId="0" borderId="9" xfId="148" applyNumberFormat="1" applyFont="1" applyBorder="1" applyAlignment="1">
      <alignment horizontal="right" vertical="center" shrinkToFit="1"/>
    </xf>
    <xf numFmtId="176" fontId="11" fillId="0" borderId="4" xfId="68" applyNumberFormat="1" applyFont="1" applyBorder="1" applyAlignment="1">
      <alignment vertical="center" wrapText="1"/>
    </xf>
    <xf numFmtId="177" fontId="11" fillId="0" borderId="4" xfId="148" applyNumberFormat="1" applyFont="1" applyBorder="1">
      <alignment vertical="center"/>
    </xf>
    <xf numFmtId="177" fontId="11" fillId="0" borderId="4" xfId="68" applyNumberFormat="1" applyFont="1" applyBorder="1">
      <alignment vertical="center"/>
    </xf>
    <xf numFmtId="176" fontId="11" fillId="0" borderId="7" xfId="68" applyNumberFormat="1" applyFont="1" applyBorder="1" applyAlignment="1">
      <alignment horizontal="center" vertical="center" wrapText="1"/>
    </xf>
    <xf numFmtId="184" fontId="11" fillId="0" borderId="5" xfId="148" applyNumberFormat="1" applyFont="1" applyBorder="1" applyAlignment="1">
      <alignment horizontal="right" vertical="center" wrapText="1"/>
    </xf>
    <xf numFmtId="176" fontId="11" fillId="0" borderId="8" xfId="68" applyNumberFormat="1" applyFont="1" applyBorder="1" applyAlignment="1">
      <alignment horizontal="center" vertical="center" wrapText="1"/>
    </xf>
    <xf numFmtId="176" fontId="16" fillId="0" borderId="9" xfId="68" applyNumberFormat="1" applyFont="1" applyBorder="1">
      <alignment vertical="center"/>
    </xf>
    <xf numFmtId="184" fontId="11" fillId="0" borderId="9" xfId="68" applyNumberFormat="1" applyFont="1" applyBorder="1" applyAlignment="1">
      <alignment horizontal="right" vertical="center" wrapText="1" shrinkToFit="1"/>
    </xf>
    <xf numFmtId="43" fontId="12" fillId="0" borderId="0" xfId="68" applyNumberFormat="1" applyFont="1">
      <alignment vertical="center"/>
    </xf>
    <xf numFmtId="176" fontId="16" fillId="0" borderId="0" xfId="68" applyNumberFormat="1" applyFont="1">
      <alignment vertical="center"/>
    </xf>
    <xf numFmtId="176" fontId="16" fillId="0" borderId="0" xfId="68" applyNumberFormat="1" applyFont="1" applyAlignment="1">
      <alignment vertical="center" wrapText="1"/>
    </xf>
    <xf numFmtId="176" fontId="16" fillId="0" borderId="0" xfId="68" applyNumberFormat="1" applyFont="1" applyAlignment="1">
      <alignment horizontal="left" vertical="top" wrapText="1" shrinkToFit="1"/>
    </xf>
    <xf numFmtId="184" fontId="11" fillId="0" borderId="0" xfId="68" applyNumberFormat="1" applyFont="1" applyAlignment="1">
      <alignment horizontal="right" vertical="center" wrapText="1" shrinkToFit="1"/>
    </xf>
    <xf numFmtId="184" fontId="11" fillId="0" borderId="0" xfId="148" applyNumberFormat="1" applyFont="1" applyAlignment="1">
      <alignment horizontal="right" vertical="center" wrapText="1" shrinkToFit="1"/>
    </xf>
    <xf numFmtId="184" fontId="11" fillId="0" borderId="0" xfId="148" applyNumberFormat="1" applyFont="1" applyAlignment="1">
      <alignment horizontal="right" vertical="center" wrapText="1"/>
    </xf>
    <xf numFmtId="184" fontId="12" fillId="0" borderId="0" xfId="148" applyNumberFormat="1" applyFont="1" applyAlignment="1">
      <alignment horizontal="right" vertical="center" wrapText="1"/>
    </xf>
    <xf numFmtId="41" fontId="6" fillId="0" borderId="0" xfId="148">
      <alignment vertical="center"/>
    </xf>
    <xf numFmtId="177" fontId="10" fillId="0" borderId="0" xfId="68" applyNumberFormat="1" applyFont="1" applyAlignment="1">
      <alignment horizontal="center" vertical="center"/>
    </xf>
    <xf numFmtId="177" fontId="10" fillId="0" borderId="0" xfId="68" applyNumberFormat="1" applyFont="1">
      <alignment vertical="center"/>
    </xf>
    <xf numFmtId="177" fontId="10" fillId="0" borderId="0" xfId="68" applyNumberFormat="1" applyFont="1" applyAlignment="1">
      <alignment horizontal="right" vertical="center"/>
    </xf>
    <xf numFmtId="184" fontId="12" fillId="0" borderId="0" xfId="68" applyNumberFormat="1" applyFont="1" applyAlignment="1">
      <alignment horizontal="right" vertical="center" wrapText="1"/>
    </xf>
    <xf numFmtId="41" fontId="6" fillId="0" borderId="0" xfId="148" applyAlignment="1">
      <alignment vertical="center" shrinkToFit="1"/>
    </xf>
    <xf numFmtId="0" fontId="20" fillId="0" borderId="0" xfId="68" applyAlignment="1">
      <alignment vertical="center" shrinkToFit="1"/>
    </xf>
    <xf numFmtId="41" fontId="41" fillId="0" borderId="0" xfId="148" applyFont="1" applyAlignment="1">
      <alignment vertical="center" shrinkToFit="1"/>
    </xf>
    <xf numFmtId="0" fontId="22" fillId="0" borderId="0" xfId="68" applyFont="1" applyAlignment="1">
      <alignment vertical="center" shrinkToFit="1"/>
    </xf>
    <xf numFmtId="41" fontId="22" fillId="0" borderId="0" xfId="148" applyFont="1" applyAlignment="1">
      <alignment vertical="center" shrinkToFit="1"/>
    </xf>
    <xf numFmtId="0" fontId="22" fillId="0" borderId="0" xfId="68" applyFont="1" applyAlignment="1">
      <alignment horizontal="left" vertical="center" shrinkToFit="1"/>
    </xf>
    <xf numFmtId="0" fontId="22" fillId="0" borderId="0" xfId="68" applyFont="1" applyAlignment="1">
      <alignment horizontal="center" vertical="center" shrinkToFit="1"/>
    </xf>
    <xf numFmtId="41" fontId="6" fillId="0" borderId="0" xfId="148" applyAlignment="1">
      <alignment horizontal="center" vertical="center" shrinkToFit="1"/>
    </xf>
    <xf numFmtId="0" fontId="10" fillId="0" borderId="0" xfId="68" applyFont="1" applyAlignment="1">
      <alignment vertical="center" shrinkToFit="1"/>
    </xf>
    <xf numFmtId="177" fontId="10" fillId="0" borderId="0" xfId="68" applyNumberFormat="1" applyFont="1" applyAlignment="1">
      <alignment horizontal="right" vertical="center" shrinkToFit="1"/>
    </xf>
    <xf numFmtId="41" fontId="10" fillId="0" borderId="0" xfId="148" applyFont="1" applyAlignment="1">
      <alignment vertical="center" shrinkToFit="1"/>
    </xf>
    <xf numFmtId="41" fontId="11" fillId="0" borderId="0" xfId="148" applyFont="1" applyAlignment="1">
      <alignment horizontal="right" vertical="center" shrinkToFit="1"/>
    </xf>
    <xf numFmtId="0" fontId="10" fillId="0" borderId="0" xfId="68" applyFont="1" applyAlignment="1">
      <alignment horizontal="center" vertical="center" shrinkToFit="1"/>
    </xf>
    <xf numFmtId="0" fontId="10" fillId="0" borderId="0" xfId="68" applyFont="1" applyAlignment="1">
      <alignment horizontal="center" vertical="center" wrapText="1"/>
    </xf>
    <xf numFmtId="41" fontId="6" fillId="0" borderId="0" xfId="148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Alignment="1">
      <alignment vertical="center" shrinkToFit="1"/>
    </xf>
    <xf numFmtId="176" fontId="24" fillId="0" borderId="14" xfId="0" applyNumberFormat="1" applyFont="1" applyBorder="1" applyAlignment="1">
      <alignment horizontal="left" vertical="center" wrapText="1"/>
    </xf>
    <xf numFmtId="41" fontId="0" fillId="0" borderId="0" xfId="0" applyNumberFormat="1">
      <alignment vertical="center"/>
    </xf>
    <xf numFmtId="0" fontId="11" fillId="0" borderId="0" xfId="0" applyFont="1" applyAlignment="1">
      <alignment vertical="center" wrapText="1"/>
    </xf>
    <xf numFmtId="178" fontId="11" fillId="0" borderId="0" xfId="0" applyNumberFormat="1" applyFont="1" applyAlignment="1">
      <alignment horizontal="left" vertical="center" wrapText="1"/>
    </xf>
    <xf numFmtId="176" fontId="16" fillId="0" borderId="10" xfId="0" applyNumberFormat="1" applyFont="1" applyBorder="1" applyAlignment="1">
      <alignment horizontal="left" vertical="center" wrapText="1"/>
    </xf>
    <xf numFmtId="184" fontId="11" fillId="0" borderId="9" xfId="0" applyNumberFormat="1" applyFont="1" applyBorder="1" applyAlignment="1">
      <alignment horizontal="left" vertical="center" wrapText="1"/>
    </xf>
    <xf numFmtId="176" fontId="16" fillId="0" borderId="4" xfId="0" applyNumberFormat="1" applyFont="1" applyBorder="1" applyAlignment="1">
      <alignment horizontal="left" vertical="center" wrapText="1"/>
    </xf>
    <xf numFmtId="41" fontId="11" fillId="0" borderId="15" xfId="2" applyFont="1" applyBorder="1" applyAlignment="1">
      <alignment horizontal="right" vertical="center" wrapText="1"/>
    </xf>
    <xf numFmtId="41" fontId="11" fillId="0" borderId="3" xfId="2" applyFont="1" applyBorder="1" applyAlignment="1">
      <alignment horizontal="right" vertical="center" wrapText="1"/>
    </xf>
    <xf numFmtId="41" fontId="11" fillId="0" borderId="8" xfId="2" applyFont="1" applyBorder="1" applyAlignment="1">
      <alignment horizontal="right" vertical="center" wrapText="1"/>
    </xf>
    <xf numFmtId="41" fontId="11" fillId="0" borderId="5" xfId="2" applyFont="1" applyBorder="1" applyAlignment="1">
      <alignment horizontal="right" vertical="center" wrapText="1"/>
    </xf>
    <xf numFmtId="41" fontId="11" fillId="0" borderId="7" xfId="2" applyFont="1" applyBorder="1" applyAlignment="1">
      <alignment horizontal="right" vertical="center" wrapText="1"/>
    </xf>
    <xf numFmtId="41" fontId="11" fillId="0" borderId="9" xfId="2" applyFont="1" applyBorder="1" applyAlignment="1">
      <alignment horizontal="right" vertical="center" wrapText="1"/>
    </xf>
    <xf numFmtId="184" fontId="11" fillId="0" borderId="3" xfId="2" applyNumberFormat="1" applyFont="1" applyBorder="1" applyAlignment="1">
      <alignment horizontal="right" vertical="center" wrapText="1"/>
    </xf>
    <xf numFmtId="184" fontId="11" fillId="0" borderId="14" xfId="2" applyNumberFormat="1" applyFont="1" applyBorder="1" applyAlignment="1">
      <alignment horizontal="right" vertical="center" wrapText="1"/>
    </xf>
    <xf numFmtId="184" fontId="11" fillId="0" borderId="6" xfId="0" applyNumberFormat="1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184" fontId="12" fillId="0" borderId="0" xfId="68" applyNumberFormat="1" applyFont="1" applyAlignment="1">
      <alignment horizontal="right" vertical="center"/>
    </xf>
    <xf numFmtId="184" fontId="16" fillId="0" borderId="12" xfId="2" applyNumberFormat="1" applyFont="1" applyBorder="1" applyAlignment="1">
      <alignment horizontal="right" vertical="center" wrapText="1"/>
    </xf>
    <xf numFmtId="184" fontId="11" fillId="0" borderId="6" xfId="2" applyNumberFormat="1" applyFont="1" applyBorder="1" applyAlignment="1">
      <alignment horizontal="right" vertical="center" wrapText="1"/>
    </xf>
    <xf numFmtId="41" fontId="27" fillId="0" borderId="0" xfId="2" applyFont="1" applyAlignment="1">
      <alignment horizontal="center" vertical="center"/>
    </xf>
    <xf numFmtId="184" fontId="11" fillId="0" borderId="3" xfId="0" applyNumberFormat="1" applyFont="1" applyBorder="1" applyAlignment="1">
      <alignment horizontal="right" vertical="center" wrapText="1"/>
    </xf>
    <xf numFmtId="184" fontId="11" fillId="0" borderId="5" xfId="0" applyNumberFormat="1" applyFont="1" applyBorder="1" applyAlignment="1">
      <alignment horizontal="right" vertical="center" wrapText="1"/>
    </xf>
    <xf numFmtId="41" fontId="42" fillId="0" borderId="0" xfId="2" applyFont="1">
      <alignment vertical="center"/>
    </xf>
    <xf numFmtId="13" fontId="11" fillId="0" borderId="4" xfId="0" applyNumberFormat="1" applyFont="1" applyBorder="1" applyAlignment="1">
      <alignment horizontal="right" vertical="center"/>
    </xf>
    <xf numFmtId="9" fontId="11" fillId="0" borderId="4" xfId="148" applyNumberFormat="1" applyFont="1" applyBorder="1" applyAlignment="1">
      <alignment horizontal="right" vertical="center" wrapText="1"/>
    </xf>
    <xf numFmtId="181" fontId="11" fillId="0" borderId="4" xfId="0" applyNumberFormat="1" applyFont="1" applyBorder="1" applyAlignment="1">
      <alignment horizontal="left" vertical="center" shrinkToFit="1"/>
    </xf>
    <xf numFmtId="177" fontId="11" fillId="0" borderId="4" xfId="2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176" fontId="16" fillId="0" borderId="11" xfId="0" applyNumberFormat="1" applyFont="1" applyBorder="1" applyAlignment="1">
      <alignment horizontal="left" vertical="center" wrapText="1" shrinkToFit="1"/>
    </xf>
    <xf numFmtId="41" fontId="11" fillId="0" borderId="4" xfId="0" applyNumberFormat="1" applyFont="1" applyBorder="1" applyAlignment="1">
      <alignment vertical="center" shrinkToFit="1"/>
    </xf>
    <xf numFmtId="41" fontId="11" fillId="0" borderId="0" xfId="2" applyFont="1" applyAlignment="1">
      <alignment horizontal="left" vertical="center" shrinkToFit="1"/>
    </xf>
    <xf numFmtId="0" fontId="11" fillId="0" borderId="4" xfId="0" applyFont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184" fontId="0" fillId="0" borderId="10" xfId="0" applyNumberFormat="1" applyBorder="1">
      <alignment vertical="center"/>
    </xf>
    <xf numFmtId="49" fontId="11" fillId="0" borderId="4" xfId="0" applyNumberFormat="1" applyFont="1" applyBorder="1" applyAlignment="1">
      <alignment horizontal="right" vertical="center"/>
    </xf>
    <xf numFmtId="176" fontId="11" fillId="0" borderId="9" xfId="0" applyNumberFormat="1" applyFont="1" applyBorder="1" applyAlignment="1">
      <alignment vertical="center" wrapText="1"/>
    </xf>
    <xf numFmtId="0" fontId="18" fillId="0" borderId="4" xfId="0" applyFont="1" applyBorder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left" vertical="center"/>
    </xf>
    <xf numFmtId="176" fontId="11" fillId="0" borderId="4" xfId="0" applyNumberFormat="1" applyFont="1" applyBorder="1" applyAlignment="1">
      <alignment horizontal="left" vertical="center" wrapText="1"/>
    </xf>
    <xf numFmtId="0" fontId="11" fillId="0" borderId="4" xfId="92" applyFont="1" applyBorder="1" applyAlignment="1">
      <alignment horizontal="center" vertical="center"/>
    </xf>
    <xf numFmtId="0" fontId="11" fillId="0" borderId="4" xfId="92" applyFont="1" applyBorder="1" applyAlignment="1">
      <alignment horizontal="left" vertical="center" shrinkToFit="1"/>
    </xf>
    <xf numFmtId="3" fontId="11" fillId="0" borderId="4" xfId="0" applyNumberFormat="1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176" fontId="30" fillId="0" borderId="9" xfId="0" applyNumberFormat="1" applyFont="1" applyBorder="1" applyAlignment="1">
      <alignment horizontal="left" vertical="center" wrapText="1"/>
    </xf>
    <xf numFmtId="0" fontId="30" fillId="0" borderId="9" xfId="0" applyFont="1" applyBorder="1" applyAlignment="1">
      <alignment horizontal="left" vertical="center" wrapText="1"/>
    </xf>
    <xf numFmtId="176" fontId="30" fillId="0" borderId="4" xfId="2" applyNumberFormat="1" applyFont="1" applyBorder="1" applyAlignment="1">
      <alignment horizontal="left" vertical="center" wrapText="1"/>
    </xf>
    <xf numFmtId="176" fontId="30" fillId="0" borderId="7" xfId="2" applyNumberFormat="1" applyFont="1" applyBorder="1" applyAlignment="1">
      <alignment horizontal="left" vertical="center" wrapText="1"/>
    </xf>
    <xf numFmtId="176" fontId="31" fillId="0" borderId="9" xfId="2" applyNumberFormat="1" applyFont="1" applyBorder="1" applyAlignment="1">
      <alignment horizontal="left" vertical="center" wrapText="1"/>
    </xf>
    <xf numFmtId="184" fontId="11" fillId="0" borderId="10" xfId="0" applyNumberFormat="1" applyFont="1" applyBorder="1" applyAlignment="1">
      <alignment horizontal="right" vertical="center" shrinkToFit="1"/>
    </xf>
    <xf numFmtId="176" fontId="11" fillId="0" borderId="4" xfId="2" applyNumberFormat="1" applyFont="1" applyBorder="1" applyAlignment="1">
      <alignment horizontal="left" vertical="center" wrapText="1"/>
    </xf>
    <xf numFmtId="41" fontId="11" fillId="0" borderId="4" xfId="2" applyFont="1" applyBorder="1" applyAlignment="1">
      <alignment vertical="center" wrapText="1" shrinkToFit="1"/>
    </xf>
    <xf numFmtId="41" fontId="11" fillId="0" borderId="4" xfId="2" applyFont="1" applyBorder="1" applyAlignment="1">
      <alignment horizontal="left" vertical="center"/>
    </xf>
    <xf numFmtId="0" fontId="10" fillId="0" borderId="0" xfId="0" applyFont="1" applyAlignment="1">
      <alignment horizontal="right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77" fontId="10" fillId="0" borderId="18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177" fontId="10" fillId="0" borderId="22" xfId="0" applyNumberFormat="1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41" fontId="10" fillId="2" borderId="19" xfId="0" applyNumberFormat="1" applyFont="1" applyFill="1" applyBorder="1" applyAlignment="1">
      <alignment horizontal="right" vertical="center" wrapText="1"/>
    </xf>
    <xf numFmtId="41" fontId="10" fillId="2" borderId="12" xfId="0" applyNumberFormat="1" applyFont="1" applyFill="1" applyBorder="1" applyAlignment="1">
      <alignment horizontal="right" vertical="center" wrapText="1"/>
    </xf>
    <xf numFmtId="0" fontId="10" fillId="0" borderId="23" xfId="0" applyFont="1" applyBorder="1">
      <alignment vertical="center"/>
    </xf>
    <xf numFmtId="0" fontId="10" fillId="0" borderId="24" xfId="0" applyFont="1" applyBorder="1" applyAlignment="1">
      <alignment horizontal="center" vertical="center"/>
    </xf>
    <xf numFmtId="41" fontId="10" fillId="0" borderId="24" xfId="0" applyNumberFormat="1" applyFont="1" applyBorder="1" applyAlignment="1">
      <alignment horizontal="right" vertical="center" wrapText="1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>
      <alignment vertical="center"/>
    </xf>
    <xf numFmtId="41" fontId="10" fillId="0" borderId="25" xfId="2" applyFont="1" applyBorder="1" applyAlignment="1">
      <alignment horizontal="right" vertical="center" wrapText="1"/>
    </xf>
    <xf numFmtId="177" fontId="10" fillId="0" borderId="18" xfId="0" applyNumberFormat="1" applyFont="1" applyBorder="1" applyAlignment="1">
      <alignment horizontal="right" vertical="center" wrapText="1"/>
    </xf>
    <xf numFmtId="0" fontId="10" fillId="0" borderId="18" xfId="0" applyFont="1" applyBorder="1" applyAlignment="1">
      <alignment vertical="center" wrapText="1"/>
    </xf>
    <xf numFmtId="0" fontId="10" fillId="0" borderId="18" xfId="0" applyFont="1" applyBorder="1">
      <alignment vertical="center"/>
    </xf>
    <xf numFmtId="0" fontId="10" fillId="0" borderId="18" xfId="0" applyFont="1" applyBorder="1" applyAlignment="1">
      <alignment horizontal="right" vertical="center"/>
    </xf>
    <xf numFmtId="0" fontId="10" fillId="0" borderId="26" xfId="0" applyFont="1" applyBorder="1">
      <alignment vertical="center"/>
    </xf>
    <xf numFmtId="0" fontId="10" fillId="0" borderId="27" xfId="0" applyFont="1" applyBorder="1">
      <alignment vertical="center"/>
    </xf>
    <xf numFmtId="41" fontId="10" fillId="0" borderId="27" xfId="2" applyFont="1" applyBorder="1" applyAlignment="1">
      <alignment horizontal="right" vertical="center" wrapText="1"/>
    </xf>
    <xf numFmtId="0" fontId="10" fillId="0" borderId="27" xfId="0" applyFont="1" applyBorder="1" applyAlignment="1">
      <alignment vertical="center" wrapText="1"/>
    </xf>
    <xf numFmtId="41" fontId="10" fillId="0" borderId="28" xfId="2" applyFont="1" applyBorder="1" applyAlignment="1">
      <alignment horizontal="right" vertical="center" wrapText="1"/>
    </xf>
    <xf numFmtId="177" fontId="10" fillId="0" borderId="29" xfId="0" applyNumberFormat="1" applyFont="1" applyBorder="1" applyAlignment="1">
      <alignment horizontal="right" vertical="center" wrapText="1"/>
    </xf>
    <xf numFmtId="0" fontId="10" fillId="0" borderId="29" xfId="0" applyFont="1" applyBorder="1" applyAlignment="1">
      <alignment vertical="center" wrapText="1"/>
    </xf>
    <xf numFmtId="0" fontId="10" fillId="0" borderId="29" xfId="0" applyFont="1" applyBorder="1">
      <alignment vertical="center"/>
    </xf>
    <xf numFmtId="0" fontId="10" fillId="0" borderId="29" xfId="0" applyFont="1" applyBorder="1" applyAlignment="1">
      <alignment horizontal="right" vertical="center"/>
    </xf>
    <xf numFmtId="0" fontId="10" fillId="0" borderId="27" xfId="0" applyFont="1" applyBorder="1" applyAlignment="1">
      <alignment horizontal="center" vertical="center" wrapText="1"/>
    </xf>
    <xf numFmtId="41" fontId="10" fillId="0" borderId="27" xfId="0" applyNumberFormat="1" applyFont="1" applyBorder="1" applyAlignment="1">
      <alignment horizontal="right" vertical="center" wrapText="1"/>
    </xf>
    <xf numFmtId="41" fontId="10" fillId="0" borderId="27" xfId="2" applyFont="1" applyBorder="1" applyAlignment="1">
      <alignment vertical="center" wrapText="1"/>
    </xf>
    <xf numFmtId="0" fontId="10" fillId="0" borderId="30" xfId="0" applyFont="1" applyBorder="1">
      <alignment vertical="center"/>
    </xf>
    <xf numFmtId="0" fontId="10" fillId="0" borderId="31" xfId="0" applyFont="1" applyBorder="1" applyAlignment="1">
      <alignment vertical="center" wrapText="1"/>
    </xf>
    <xf numFmtId="41" fontId="10" fillId="0" borderId="31" xfId="2" applyFont="1" applyBorder="1" applyAlignment="1">
      <alignment vertical="center" wrapText="1"/>
    </xf>
    <xf numFmtId="41" fontId="10" fillId="0" borderId="32" xfId="2" applyFont="1" applyBorder="1" applyAlignment="1">
      <alignment horizontal="right" vertical="center" wrapText="1"/>
    </xf>
    <xf numFmtId="177" fontId="10" fillId="0" borderId="22" xfId="0" applyNumberFormat="1" applyFont="1" applyBorder="1" applyAlignment="1">
      <alignment horizontal="right"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>
      <alignment vertical="center"/>
    </xf>
    <xf numFmtId="0" fontId="10" fillId="0" borderId="22" xfId="0" applyFont="1" applyBorder="1" applyAlignment="1">
      <alignment horizontal="right" vertical="center"/>
    </xf>
    <xf numFmtId="41" fontId="10" fillId="0" borderId="0" xfId="2" applyFont="1" applyAlignment="1">
      <alignment vertical="center" wrapText="1"/>
    </xf>
    <xf numFmtId="0" fontId="10" fillId="3" borderId="0" xfId="0" applyFont="1" applyFill="1">
      <alignment vertical="center"/>
    </xf>
    <xf numFmtId="0" fontId="10" fillId="3" borderId="0" xfId="0" applyFont="1" applyFill="1" applyAlignment="1">
      <alignment vertical="center" wrapText="1"/>
    </xf>
    <xf numFmtId="9" fontId="43" fillId="3" borderId="0" xfId="0" applyNumberFormat="1" applyFont="1" applyFill="1" applyAlignment="1">
      <alignment vertical="center" wrapText="1"/>
    </xf>
    <xf numFmtId="177" fontId="10" fillId="3" borderId="0" xfId="0" applyNumberFormat="1" applyFont="1" applyFill="1" applyAlignment="1">
      <alignment horizontal="right" vertical="center" wrapText="1"/>
    </xf>
    <xf numFmtId="0" fontId="10" fillId="3" borderId="0" xfId="0" applyFont="1" applyFill="1" applyAlignment="1">
      <alignment horizontal="right" vertical="center"/>
    </xf>
    <xf numFmtId="0" fontId="10" fillId="0" borderId="0" xfId="0" applyFont="1" applyAlignment="1">
      <alignment horizontal="left" vertical="center"/>
    </xf>
    <xf numFmtId="177" fontId="10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right" vertical="center"/>
    </xf>
    <xf numFmtId="41" fontId="10" fillId="0" borderId="5" xfId="0" applyNumberFormat="1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14" xfId="0" applyFont="1" applyBorder="1">
      <alignment vertical="center"/>
    </xf>
    <xf numFmtId="180" fontId="10" fillId="0" borderId="14" xfId="2" applyNumberFormat="1" applyFont="1" applyBorder="1" applyAlignment="1">
      <alignment horizontal="right" vertical="center" wrapText="1"/>
    </xf>
    <xf numFmtId="180" fontId="10" fillId="0" borderId="14" xfId="0" applyNumberFormat="1" applyFont="1" applyBorder="1" applyAlignment="1">
      <alignment vertical="center" wrapText="1"/>
    </xf>
    <xf numFmtId="180" fontId="10" fillId="0" borderId="14" xfId="0" applyNumberFormat="1" applyFont="1" applyBorder="1">
      <alignment vertical="center"/>
    </xf>
    <xf numFmtId="180" fontId="10" fillId="0" borderId="14" xfId="0" applyNumberFormat="1" applyFont="1" applyBorder="1" applyAlignment="1">
      <alignment horizontal="right" vertical="center" wrapText="1"/>
    </xf>
    <xf numFmtId="0" fontId="10" fillId="0" borderId="14" xfId="0" applyFont="1" applyBorder="1" applyAlignment="1">
      <alignment horizontal="right" vertical="center" wrapText="1"/>
    </xf>
    <xf numFmtId="0" fontId="10" fillId="0" borderId="9" xfId="0" applyFont="1" applyBorder="1">
      <alignment vertical="center"/>
    </xf>
    <xf numFmtId="180" fontId="10" fillId="0" borderId="9" xfId="2" applyNumberFormat="1" applyFont="1" applyBorder="1" applyAlignment="1">
      <alignment horizontal="right" vertical="center" wrapText="1"/>
    </xf>
    <xf numFmtId="180" fontId="10" fillId="0" borderId="9" xfId="0" applyNumberFormat="1" applyFont="1" applyBorder="1" applyAlignment="1">
      <alignment vertical="center" wrapText="1"/>
    </xf>
    <xf numFmtId="180" fontId="10" fillId="0" borderId="9" xfId="0" applyNumberFormat="1" applyFont="1" applyBorder="1" applyAlignment="1">
      <alignment horizontal="right" vertical="center" wrapText="1"/>
    </xf>
    <xf numFmtId="0" fontId="10" fillId="0" borderId="9" xfId="0" applyFont="1" applyBorder="1" applyAlignment="1">
      <alignment horizontal="right" vertical="center" wrapText="1"/>
    </xf>
    <xf numFmtId="180" fontId="10" fillId="0" borderId="5" xfId="2" applyNumberFormat="1" applyFont="1" applyBorder="1" applyAlignment="1">
      <alignment horizontal="right" vertical="center" wrapText="1"/>
    </xf>
    <xf numFmtId="180" fontId="10" fillId="0" borderId="5" xfId="0" applyNumberFormat="1" applyFont="1" applyBorder="1" applyAlignment="1">
      <alignment horizontal="center" vertical="center"/>
    </xf>
    <xf numFmtId="180" fontId="10" fillId="0" borderId="5" xfId="0" applyNumberFormat="1" applyFont="1" applyBorder="1" applyAlignment="1">
      <alignment horizontal="right" vertical="center" wrapText="1"/>
    </xf>
    <xf numFmtId="0" fontId="10" fillId="0" borderId="3" xfId="0" applyFont="1" applyBorder="1">
      <alignment vertical="center"/>
    </xf>
    <xf numFmtId="180" fontId="10" fillId="0" borderId="3" xfId="2" applyNumberFormat="1" applyFont="1" applyBorder="1" applyAlignment="1">
      <alignment horizontal="right" vertical="center" wrapText="1"/>
    </xf>
    <xf numFmtId="180" fontId="10" fillId="0" borderId="3" xfId="0" applyNumberFormat="1" applyFont="1" applyBorder="1" applyAlignment="1">
      <alignment vertical="center" wrapText="1"/>
    </xf>
    <xf numFmtId="180" fontId="10" fillId="0" borderId="3" xfId="0" applyNumberFormat="1" applyFont="1" applyBorder="1">
      <alignment vertical="center"/>
    </xf>
    <xf numFmtId="180" fontId="10" fillId="0" borderId="3" xfId="0" applyNumberFormat="1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0" fontId="11" fillId="3" borderId="0" xfId="0" applyFont="1" applyFill="1">
      <alignment vertical="center"/>
    </xf>
    <xf numFmtId="41" fontId="14" fillId="3" borderId="5" xfId="2" applyFont="1" applyFill="1" applyBorder="1" applyAlignment="1">
      <alignment horizontal="center" vertical="center" wrapText="1"/>
    </xf>
    <xf numFmtId="176" fontId="14" fillId="3" borderId="5" xfId="0" applyNumberFormat="1" applyFont="1" applyFill="1" applyBorder="1" applyAlignment="1">
      <alignment horizontal="center" vertical="center"/>
    </xf>
    <xf numFmtId="176" fontId="14" fillId="3" borderId="5" xfId="0" applyNumberFormat="1" applyFont="1" applyFill="1" applyBorder="1" applyAlignment="1">
      <alignment horizontal="center" vertical="center" wrapText="1"/>
    </xf>
    <xf numFmtId="180" fontId="16" fillId="3" borderId="5" xfId="2" applyNumberFormat="1" applyFont="1" applyFill="1" applyBorder="1" applyAlignment="1">
      <alignment horizontal="center" vertical="center" wrapText="1"/>
    </xf>
    <xf numFmtId="180" fontId="17" fillId="3" borderId="5" xfId="2" applyNumberFormat="1" applyFont="1" applyFill="1" applyBorder="1" applyAlignment="1">
      <alignment horizontal="right" vertical="center" wrapText="1"/>
    </xf>
    <xf numFmtId="184" fontId="17" fillId="3" borderId="5" xfId="2" applyNumberFormat="1" applyFont="1" applyFill="1" applyBorder="1" applyAlignment="1">
      <alignment horizontal="right" vertical="center" wrapText="1"/>
    </xf>
    <xf numFmtId="0" fontId="17" fillId="3" borderId="4" xfId="0" applyFont="1" applyFill="1" applyBorder="1" applyAlignment="1">
      <alignment horizontal="center" vertical="center" wrapText="1"/>
    </xf>
    <xf numFmtId="41" fontId="17" fillId="3" borderId="4" xfId="2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right" vertical="center" wrapText="1"/>
    </xf>
    <xf numFmtId="180" fontId="11" fillId="3" borderId="5" xfId="2" applyNumberFormat="1" applyFont="1" applyFill="1" applyBorder="1" applyAlignment="1">
      <alignment horizontal="right" vertical="center" wrapText="1"/>
    </xf>
    <xf numFmtId="184" fontId="11" fillId="3" borderId="5" xfId="2" applyNumberFormat="1" applyFont="1" applyFill="1" applyBorder="1" applyAlignment="1">
      <alignment horizontal="right" vertical="center" wrapText="1"/>
    </xf>
    <xf numFmtId="41" fontId="11" fillId="3" borderId="1" xfId="2" applyFont="1" applyFill="1" applyBorder="1" applyAlignment="1">
      <alignment horizontal="center" vertical="center" wrapText="1"/>
    </xf>
    <xf numFmtId="41" fontId="11" fillId="3" borderId="1" xfId="0" applyNumberFormat="1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right" vertical="center"/>
    </xf>
    <xf numFmtId="0" fontId="12" fillId="0" borderId="12" xfId="0" applyFont="1" applyBorder="1" applyAlignment="1">
      <alignment horizontal="right" vertical="center" wrapText="1"/>
    </xf>
    <xf numFmtId="176" fontId="16" fillId="3" borderId="3" xfId="0" applyNumberFormat="1" applyFont="1" applyFill="1" applyBorder="1">
      <alignment vertical="center"/>
    </xf>
    <xf numFmtId="176" fontId="16" fillId="3" borderId="5" xfId="0" applyNumberFormat="1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6" fillId="3" borderId="14" xfId="0" applyFont="1" applyFill="1" applyBorder="1">
      <alignment vertical="center"/>
    </xf>
    <xf numFmtId="0" fontId="16" fillId="3" borderId="3" xfId="0" applyFont="1" applyFill="1" applyBorder="1" applyAlignment="1">
      <alignment vertical="center" wrapText="1"/>
    </xf>
    <xf numFmtId="41" fontId="11" fillId="3" borderId="1" xfId="2" applyFont="1" applyFill="1" applyBorder="1" applyAlignment="1">
      <alignment horizontal="center" vertical="center"/>
    </xf>
    <xf numFmtId="41" fontId="12" fillId="0" borderId="12" xfId="2" applyFont="1" applyBorder="1" applyAlignment="1">
      <alignment horizontal="right" vertical="center" wrapText="1"/>
    </xf>
    <xf numFmtId="176" fontId="16" fillId="3" borderId="14" xfId="0" applyNumberFormat="1" applyFont="1" applyFill="1" applyBorder="1">
      <alignment vertical="center"/>
    </xf>
    <xf numFmtId="176" fontId="16" fillId="3" borderId="14" xfId="0" applyNumberFormat="1" applyFont="1" applyFill="1" applyBorder="1" applyAlignment="1">
      <alignment vertical="center" wrapText="1"/>
    </xf>
    <xf numFmtId="180" fontId="0" fillId="0" borderId="0" xfId="0" applyNumberFormat="1">
      <alignment vertical="center"/>
    </xf>
    <xf numFmtId="176" fontId="16" fillId="3" borderId="9" xfId="0" applyNumberFormat="1" applyFont="1" applyFill="1" applyBorder="1" applyAlignment="1">
      <alignment vertical="center" wrapText="1"/>
    </xf>
    <xf numFmtId="176" fontId="16" fillId="3" borderId="3" xfId="0" applyNumberFormat="1" applyFont="1" applyFill="1" applyBorder="1" applyAlignment="1">
      <alignment vertical="center" wrapText="1"/>
    </xf>
    <xf numFmtId="176" fontId="16" fillId="3" borderId="5" xfId="2" applyNumberFormat="1" applyFont="1" applyFill="1" applyBorder="1" applyAlignment="1">
      <alignment horizontal="left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41" fontId="11" fillId="3" borderId="8" xfId="2" applyFont="1" applyFill="1" applyBorder="1" applyAlignment="1">
      <alignment horizontal="center" vertical="center" wrapText="1"/>
    </xf>
    <xf numFmtId="41" fontId="11" fillId="3" borderId="4" xfId="2" applyFont="1" applyFill="1" applyBorder="1" applyAlignment="1">
      <alignment horizontal="center" vertical="center" wrapText="1"/>
    </xf>
    <xf numFmtId="176" fontId="11" fillId="3" borderId="4" xfId="0" applyNumberFormat="1" applyFont="1" applyFill="1" applyBorder="1" applyAlignment="1">
      <alignment horizontal="left" vertical="center" wrapText="1"/>
    </xf>
    <xf numFmtId="41" fontId="11" fillId="3" borderId="4" xfId="2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right" vertical="center"/>
    </xf>
    <xf numFmtId="41" fontId="12" fillId="0" borderId="10" xfId="2" applyFont="1" applyBorder="1" applyAlignment="1">
      <alignment horizontal="right" vertical="center" wrapText="1"/>
    </xf>
    <xf numFmtId="176" fontId="16" fillId="3" borderId="9" xfId="0" applyNumberFormat="1" applyFont="1" applyFill="1" applyBorder="1">
      <alignment vertical="center"/>
    </xf>
    <xf numFmtId="0" fontId="16" fillId="3" borderId="9" xfId="0" applyFont="1" applyFill="1" applyBorder="1" applyAlignment="1">
      <alignment vertical="center" wrapText="1"/>
    </xf>
    <xf numFmtId="41" fontId="11" fillId="3" borderId="1" xfId="2" applyFont="1" applyFill="1" applyBorder="1" applyAlignment="1">
      <alignment horizontal="left" vertical="center" wrapText="1"/>
    </xf>
    <xf numFmtId="41" fontId="11" fillId="3" borderId="1" xfId="2" applyFont="1" applyFill="1" applyBorder="1" applyAlignment="1">
      <alignment horizontal="right" vertical="center"/>
    </xf>
    <xf numFmtId="41" fontId="11" fillId="3" borderId="1" xfId="0" applyNumberFormat="1" applyFont="1" applyFill="1" applyBorder="1" applyAlignment="1">
      <alignment horizontal="center" vertical="center"/>
    </xf>
    <xf numFmtId="41" fontId="12" fillId="0" borderId="1" xfId="2" applyFont="1" applyBorder="1" applyAlignment="1">
      <alignment horizontal="right" vertical="center" wrapText="1"/>
    </xf>
    <xf numFmtId="41" fontId="11" fillId="3" borderId="5" xfId="2" applyFont="1" applyFill="1" applyBorder="1" applyAlignment="1">
      <alignment horizontal="right" vertical="center" wrapText="1"/>
    </xf>
    <xf numFmtId="41" fontId="10" fillId="0" borderId="0" xfId="2" applyFont="1" applyAlignment="1">
      <alignment vertical="center" shrinkToFit="1"/>
    </xf>
    <xf numFmtId="0" fontId="10" fillId="3" borderId="0" xfId="0" applyFont="1" applyFill="1" applyAlignment="1">
      <alignment horizontal="center" vertical="center" wrapText="1"/>
    </xf>
    <xf numFmtId="41" fontId="12" fillId="0" borderId="0" xfId="0" applyNumberFormat="1" applyFont="1" applyAlignment="1">
      <alignment horizontal="right" vertical="center" wrapText="1"/>
    </xf>
    <xf numFmtId="184" fontId="18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 wrapText="1"/>
    </xf>
    <xf numFmtId="0" fontId="8" fillId="3" borderId="0" xfId="0" applyFont="1" applyFill="1" applyProtection="1">
      <alignment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0" fontId="11" fillId="3" borderId="4" xfId="0" applyFont="1" applyFill="1" applyBorder="1">
      <alignment vertical="center"/>
    </xf>
    <xf numFmtId="0" fontId="10" fillId="0" borderId="0" xfId="114" applyFont="1" applyAlignment="1">
      <alignment horizontal="right" vertical="center" wrapText="1"/>
    </xf>
    <xf numFmtId="41" fontId="11" fillId="3" borderId="4" xfId="0" applyNumberFormat="1" applyFont="1" applyFill="1" applyBorder="1">
      <alignment vertical="center"/>
    </xf>
    <xf numFmtId="0" fontId="13" fillId="3" borderId="0" xfId="0" applyFont="1" applyFill="1">
      <alignment vertical="center"/>
    </xf>
    <xf numFmtId="0" fontId="14" fillId="3" borderId="2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176" fontId="11" fillId="3" borderId="0" xfId="0" applyNumberFormat="1" applyFont="1" applyFill="1" applyAlignment="1">
      <alignment horizontal="center" vertical="center" wrapText="1"/>
    </xf>
    <xf numFmtId="183" fontId="11" fillId="3" borderId="0" xfId="0" applyNumberFormat="1" applyFont="1" applyFill="1" applyAlignment="1">
      <alignment horizontal="center" vertical="center" shrinkToFit="1"/>
    </xf>
    <xf numFmtId="177" fontId="11" fillId="3" borderId="0" xfId="0" applyNumberFormat="1" applyFont="1" applyFill="1">
      <alignment vertical="center"/>
    </xf>
    <xf numFmtId="0" fontId="11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right" vertical="center"/>
    </xf>
    <xf numFmtId="177" fontId="11" fillId="3" borderId="11" xfId="0" applyNumberFormat="1" applyFont="1" applyFill="1" applyBorder="1">
      <alignment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right" vertical="center"/>
    </xf>
    <xf numFmtId="179" fontId="11" fillId="3" borderId="0" xfId="0" applyNumberFormat="1" applyFont="1" applyFill="1" applyAlignment="1">
      <alignment horizontal="center" vertical="center" shrinkToFit="1"/>
    </xf>
    <xf numFmtId="176" fontId="16" fillId="3" borderId="8" xfId="0" applyNumberFormat="1" applyFont="1" applyFill="1" applyBorder="1" applyAlignment="1">
      <alignment horizontal="left" vertical="center" wrapText="1"/>
    </xf>
    <xf numFmtId="179" fontId="11" fillId="3" borderId="1" xfId="0" applyNumberFormat="1" applyFont="1" applyFill="1" applyBorder="1" applyAlignment="1">
      <alignment horizontal="center" vertical="center" shrinkToFit="1"/>
    </xf>
    <xf numFmtId="177" fontId="11" fillId="3" borderId="1" xfId="0" applyNumberFormat="1" applyFont="1" applyFill="1" applyBorder="1">
      <alignment vertical="center"/>
    </xf>
    <xf numFmtId="177" fontId="11" fillId="3" borderId="12" xfId="0" applyNumberFormat="1" applyFont="1" applyFill="1" applyBorder="1">
      <alignment vertical="center"/>
    </xf>
    <xf numFmtId="176" fontId="16" fillId="3" borderId="3" xfId="0" applyNumberFormat="1" applyFont="1" applyFill="1" applyBorder="1" applyAlignment="1">
      <alignment horizontal="left" vertical="center" wrapText="1"/>
    </xf>
    <xf numFmtId="184" fontId="11" fillId="3" borderId="9" xfId="2" applyNumberFormat="1" applyFont="1" applyFill="1" applyBorder="1" applyAlignment="1">
      <alignment horizontal="right" vertical="center" wrapText="1"/>
    </xf>
    <xf numFmtId="176" fontId="16" fillId="3" borderId="14" xfId="0" applyNumberFormat="1" applyFont="1" applyFill="1" applyBorder="1" applyAlignment="1">
      <alignment horizontal="left" vertical="center" wrapText="1"/>
    </xf>
    <xf numFmtId="184" fontId="11" fillId="3" borderId="5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 shrinkToFit="1"/>
    </xf>
    <xf numFmtId="176" fontId="11" fillId="3" borderId="14" xfId="0" applyNumberFormat="1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shrinkToFit="1"/>
    </xf>
    <xf numFmtId="177" fontId="11" fillId="3" borderId="1" xfId="2" applyNumberFormat="1" applyFont="1" applyFill="1" applyBorder="1">
      <alignment vertical="center"/>
    </xf>
    <xf numFmtId="13" fontId="11" fillId="3" borderId="1" xfId="0" applyNumberFormat="1" applyFont="1" applyFill="1" applyBorder="1" applyAlignment="1">
      <alignment horizontal="right" vertical="center"/>
    </xf>
    <xf numFmtId="177" fontId="11" fillId="3" borderId="12" xfId="2" applyNumberFormat="1" applyFont="1" applyFill="1" applyBorder="1" applyAlignment="1">
      <alignment horizontal="right" vertical="center" wrapText="1"/>
    </xf>
    <xf numFmtId="177" fontId="11" fillId="3" borderId="12" xfId="2" applyNumberFormat="1" applyFont="1" applyFill="1" applyBorder="1">
      <alignment vertical="center"/>
    </xf>
    <xf numFmtId="176" fontId="11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shrinkToFit="1"/>
    </xf>
    <xf numFmtId="177" fontId="11" fillId="3" borderId="2" xfId="2" applyNumberFormat="1" applyFont="1" applyFill="1" applyBorder="1">
      <alignment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right" vertical="center"/>
    </xf>
    <xf numFmtId="41" fontId="11" fillId="3" borderId="2" xfId="2" applyFont="1" applyFill="1" applyBorder="1" applyAlignment="1">
      <alignment horizontal="center" vertical="center"/>
    </xf>
    <xf numFmtId="177" fontId="11" fillId="3" borderId="13" xfId="2" applyNumberFormat="1" applyFont="1" applyFill="1" applyBorder="1" applyAlignment="1">
      <alignment horizontal="right" vertical="center" wrapText="1"/>
    </xf>
    <xf numFmtId="177" fontId="11" fillId="3" borderId="13" xfId="2" applyNumberFormat="1" applyFont="1" applyFill="1" applyBorder="1">
      <alignment vertical="center"/>
    </xf>
    <xf numFmtId="0" fontId="16" fillId="3" borderId="3" xfId="0" applyFont="1" applyFill="1" applyBorder="1" applyAlignment="1">
      <alignment horizontal="left" vertical="center" wrapText="1"/>
    </xf>
    <xf numFmtId="176" fontId="16" fillId="3" borderId="8" xfId="2" applyNumberFormat="1" applyFont="1" applyFill="1" applyBorder="1" applyAlignment="1">
      <alignment horizontal="left" vertical="center" wrapText="1"/>
    </xf>
    <xf numFmtId="41" fontId="11" fillId="3" borderId="1" xfId="2" applyFont="1" applyFill="1" applyBorder="1" applyAlignment="1">
      <alignment vertical="center" shrinkToFit="1"/>
    </xf>
    <xf numFmtId="177" fontId="11" fillId="3" borderId="2" xfId="2" applyNumberFormat="1" applyFont="1" applyFill="1" applyBorder="1" applyAlignment="1">
      <alignment vertical="center" wrapText="1"/>
    </xf>
    <xf numFmtId="41" fontId="11" fillId="3" borderId="2" xfId="2" applyFont="1" applyFill="1" applyBorder="1" applyAlignment="1">
      <alignment vertical="center" shrinkToFit="1"/>
    </xf>
    <xf numFmtId="177" fontId="11" fillId="3" borderId="2" xfId="0" applyNumberFormat="1" applyFont="1" applyFill="1" applyBorder="1">
      <alignment vertical="center"/>
    </xf>
    <xf numFmtId="177" fontId="11" fillId="3" borderId="13" xfId="2" applyNumberFormat="1" applyFont="1" applyFill="1" applyBorder="1" applyAlignment="1">
      <alignment vertical="center" wrapText="1"/>
    </xf>
    <xf numFmtId="176" fontId="16" fillId="4" borderId="8" xfId="0" applyNumberFormat="1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right" vertical="center" wrapText="1"/>
    </xf>
    <xf numFmtId="0" fontId="10" fillId="3" borderId="1" xfId="0" applyFont="1" applyFill="1" applyBorder="1">
      <alignment vertical="center"/>
    </xf>
    <xf numFmtId="176" fontId="11" fillId="3" borderId="4" xfId="0" applyNumberFormat="1" applyFont="1" applyFill="1" applyBorder="1" applyAlignment="1">
      <alignment horizontal="center" vertical="center" wrapText="1"/>
    </xf>
    <xf numFmtId="41" fontId="11" fillId="3" borderId="4" xfId="2" applyFont="1" applyFill="1" applyBorder="1" applyAlignment="1">
      <alignment vertical="center" shrinkToFit="1"/>
    </xf>
    <xf numFmtId="177" fontId="11" fillId="3" borderId="4" xfId="0" applyNumberFormat="1" applyFont="1" applyFill="1" applyBorder="1">
      <alignment vertical="center"/>
    </xf>
    <xf numFmtId="177" fontId="11" fillId="3" borderId="10" xfId="2" applyNumberFormat="1" applyFont="1" applyFill="1" applyBorder="1">
      <alignment vertical="center"/>
    </xf>
    <xf numFmtId="41" fontId="11" fillId="3" borderId="4" xfId="2" applyFont="1" applyFill="1" applyBorder="1" applyAlignment="1">
      <alignment vertical="center" wrapText="1"/>
    </xf>
    <xf numFmtId="0" fontId="10" fillId="0" borderId="4" xfId="0" applyFont="1" applyBorder="1">
      <alignment vertical="center"/>
    </xf>
    <xf numFmtId="176" fontId="11" fillId="3" borderId="14" xfId="0" applyNumberFormat="1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left" vertical="center" shrinkToFit="1"/>
    </xf>
    <xf numFmtId="177" fontId="11" fillId="4" borderId="1" xfId="2" applyNumberFormat="1" applyFont="1" applyFill="1" applyBorder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right" vertical="center"/>
    </xf>
    <xf numFmtId="41" fontId="11" fillId="4" borderId="1" xfId="2" applyFont="1" applyFill="1" applyBorder="1" applyAlignment="1">
      <alignment horizontal="center" vertical="center"/>
    </xf>
    <xf numFmtId="177" fontId="11" fillId="4" borderId="12" xfId="2" applyNumberFormat="1" applyFont="1" applyFill="1" applyBorder="1" applyAlignment="1">
      <alignment horizontal="right" vertical="center" wrapText="1"/>
    </xf>
    <xf numFmtId="177" fontId="11" fillId="3" borderId="0" xfId="2" applyNumberFormat="1" applyFont="1" applyFill="1">
      <alignment vertical="center"/>
    </xf>
    <xf numFmtId="0" fontId="11" fillId="3" borderId="0" xfId="0" applyFont="1" applyFill="1" applyAlignment="1">
      <alignment horizontal="left" vertical="center" shrinkToFit="1"/>
    </xf>
    <xf numFmtId="41" fontId="11" fillId="3" borderId="0" xfId="2" applyFont="1" applyFill="1" applyAlignment="1">
      <alignment horizontal="center" vertical="center"/>
    </xf>
    <xf numFmtId="177" fontId="11" fillId="3" borderId="11" xfId="2" applyNumberFormat="1" applyFont="1" applyFill="1" applyBorder="1">
      <alignment vertical="center"/>
    </xf>
    <xf numFmtId="176" fontId="16" fillId="3" borderId="7" xfId="0" applyNumberFormat="1" applyFont="1" applyFill="1" applyBorder="1" applyAlignment="1">
      <alignment horizontal="left" vertical="center" wrapText="1"/>
    </xf>
    <xf numFmtId="184" fontId="11" fillId="0" borderId="9" xfId="2" applyNumberFormat="1" applyFont="1" applyBorder="1" applyAlignment="1">
      <alignment horizontal="right" vertical="center" wrapText="1"/>
    </xf>
    <xf numFmtId="0" fontId="11" fillId="3" borderId="4" xfId="0" applyFont="1" applyFill="1" applyBorder="1" applyAlignment="1">
      <alignment horizontal="left" vertical="center" shrinkToFit="1"/>
    </xf>
    <xf numFmtId="177" fontId="11" fillId="3" borderId="4" xfId="2" applyNumberFormat="1" applyFont="1" applyFill="1" applyBorder="1">
      <alignment vertical="center"/>
    </xf>
    <xf numFmtId="177" fontId="11" fillId="4" borderId="10" xfId="2" applyNumberFormat="1" applyFont="1" applyFill="1" applyBorder="1" applyAlignment="1">
      <alignment horizontal="right" vertical="center" wrapText="1"/>
    </xf>
    <xf numFmtId="177" fontId="11" fillId="3" borderId="12" xfId="2" applyNumberFormat="1" applyFont="1" applyFill="1" applyBorder="1" applyAlignment="1">
      <alignment horizontal="right" vertical="center"/>
    </xf>
    <xf numFmtId="0" fontId="11" fillId="3" borderId="1" xfId="0" applyFont="1" applyFill="1" applyBorder="1">
      <alignment vertical="center"/>
    </xf>
    <xf numFmtId="41" fontId="10" fillId="0" borderId="0" xfId="0" applyNumberFormat="1" applyFont="1">
      <alignment vertical="center"/>
    </xf>
    <xf numFmtId="0" fontId="11" fillId="4" borderId="0" xfId="0" applyFont="1" applyFill="1" applyAlignment="1">
      <alignment horizontal="left" vertical="center" shrinkToFit="1"/>
    </xf>
    <xf numFmtId="177" fontId="11" fillId="4" borderId="0" xfId="2" applyNumberFormat="1" applyFont="1" applyFill="1">
      <alignment vertical="center"/>
    </xf>
    <xf numFmtId="41" fontId="11" fillId="4" borderId="0" xfId="2" applyFont="1" applyFill="1" applyAlignment="1">
      <alignment horizontal="center" vertical="center"/>
    </xf>
    <xf numFmtId="177" fontId="11" fillId="3" borderId="10" xfId="2" applyNumberFormat="1" applyFont="1" applyFill="1" applyBorder="1" applyAlignment="1">
      <alignment horizontal="right" vertical="center"/>
    </xf>
    <xf numFmtId="176" fontId="16" fillId="3" borderId="6" xfId="0" applyNumberFormat="1" applyFont="1" applyFill="1" applyBorder="1" applyAlignment="1">
      <alignment horizontal="left" vertical="center" wrapText="1"/>
    </xf>
    <xf numFmtId="0" fontId="16" fillId="3" borderId="8" xfId="0" applyFont="1" applyFill="1" applyBorder="1" applyAlignment="1">
      <alignment horizontal="left" vertical="center" wrapText="1"/>
    </xf>
    <xf numFmtId="177" fontId="11" fillId="3" borderId="11" xfId="2" applyNumberFormat="1" applyFont="1" applyFill="1" applyBorder="1" applyAlignment="1">
      <alignment horizontal="righ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16" fillId="3" borderId="14" xfId="0" applyFont="1" applyFill="1" applyBorder="1" applyAlignment="1">
      <alignment horizontal="left" vertical="center" wrapText="1"/>
    </xf>
    <xf numFmtId="177" fontId="11" fillId="3" borderId="36" xfId="2" applyNumberFormat="1" applyFont="1" applyFill="1" applyBorder="1">
      <alignment vertical="center"/>
    </xf>
    <xf numFmtId="177" fontId="11" fillId="3" borderId="37" xfId="2" applyNumberFormat="1" applyFont="1" applyFill="1" applyBorder="1">
      <alignment vertical="center"/>
    </xf>
    <xf numFmtId="176" fontId="11" fillId="3" borderId="9" xfId="0" applyNumberFormat="1" applyFont="1" applyFill="1" applyBorder="1" applyAlignment="1">
      <alignment vertical="center" wrapText="1"/>
    </xf>
    <xf numFmtId="176" fontId="16" fillId="3" borderId="5" xfId="0" applyNumberFormat="1" applyFont="1" applyFill="1" applyBorder="1" applyAlignment="1">
      <alignment vertical="center" wrapText="1"/>
    </xf>
    <xf numFmtId="177" fontId="11" fillId="4" borderId="11" xfId="2" applyNumberFormat="1" applyFont="1" applyFill="1" applyBorder="1" applyAlignment="1">
      <alignment horizontal="right" vertical="center" wrapText="1"/>
    </xf>
    <xf numFmtId="177" fontId="11" fillId="3" borderId="38" xfId="2" applyNumberFormat="1" applyFont="1" applyFill="1" applyBorder="1">
      <alignment vertical="center"/>
    </xf>
    <xf numFmtId="176" fontId="11" fillId="3" borderId="0" xfId="0" applyNumberFormat="1" applyFont="1" applyFill="1" applyAlignment="1">
      <alignment vertical="center" wrapText="1"/>
    </xf>
    <xf numFmtId="180" fontId="16" fillId="3" borderId="0" xfId="0" applyNumberFormat="1" applyFont="1" applyFill="1" applyAlignment="1">
      <alignment horizontal="right" vertical="center" wrapText="1"/>
    </xf>
    <xf numFmtId="41" fontId="11" fillId="0" borderId="0" xfId="2" applyFont="1" applyAlignment="1">
      <alignment horizontal="right" vertical="center" wrapText="1"/>
    </xf>
    <xf numFmtId="0" fontId="11" fillId="3" borderId="0" xfId="0" applyFont="1" applyFill="1" applyAlignment="1">
      <alignment horizontal="right" vertical="center" wrapText="1"/>
    </xf>
    <xf numFmtId="0" fontId="11" fillId="3" borderId="0" xfId="0" applyFont="1" applyFill="1" applyAlignment="1">
      <alignment vertical="center" shrinkToFit="1"/>
    </xf>
    <xf numFmtId="41" fontId="11" fillId="3" borderId="0" xfId="2" applyFont="1" applyFill="1" applyAlignment="1">
      <alignment vertical="center" wrapText="1"/>
    </xf>
    <xf numFmtId="176" fontId="10" fillId="0" borderId="0" xfId="0" applyNumberFormat="1" applyFont="1" applyAlignment="1">
      <alignment vertical="center" wrapText="1"/>
    </xf>
    <xf numFmtId="180" fontId="14" fillId="0" borderId="0" xfId="0" applyNumberFormat="1" applyFont="1" applyAlignment="1">
      <alignment horizontal="right" vertical="center" wrapText="1"/>
    </xf>
    <xf numFmtId="41" fontId="10" fillId="0" borderId="0" xfId="2" applyFont="1" applyAlignment="1">
      <alignment horizontal="right" vertical="center" wrapText="1"/>
    </xf>
    <xf numFmtId="176" fontId="10" fillId="0" borderId="0" xfId="0" applyNumberFormat="1" applyFont="1" applyAlignment="1">
      <alignment horizontal="center" vertical="center" wrapText="1"/>
    </xf>
    <xf numFmtId="177" fontId="10" fillId="0" borderId="0" xfId="2" applyNumberFormat="1" applyFont="1">
      <alignment vertical="center"/>
    </xf>
    <xf numFmtId="177" fontId="10" fillId="3" borderId="0" xfId="2" applyNumberFormat="1" applyFont="1" applyFill="1">
      <alignment vertical="center"/>
    </xf>
    <xf numFmtId="41" fontId="11" fillId="0" borderId="4" xfId="94" applyFont="1" applyBorder="1" applyAlignment="1">
      <alignment horizontal="left" vertical="center"/>
    </xf>
    <xf numFmtId="41" fontId="11" fillId="0" borderId="4" xfId="148" applyFont="1" applyBorder="1" applyAlignment="1">
      <alignment horizontal="center" vertical="center" wrapText="1"/>
    </xf>
    <xf numFmtId="176" fontId="16" fillId="0" borderId="5" xfId="68" applyNumberFormat="1" applyFont="1" applyBorder="1" applyAlignment="1">
      <alignment horizontal="left" vertical="center" wrapText="1" shrinkToFit="1"/>
    </xf>
    <xf numFmtId="184" fontId="11" fillId="0" borderId="12" xfId="68" applyNumberFormat="1" applyFont="1" applyBorder="1" applyAlignment="1">
      <alignment horizontal="right" vertical="center" shrinkToFit="1"/>
    </xf>
    <xf numFmtId="184" fontId="11" fillId="0" borderId="5" xfId="148" applyNumberFormat="1" applyFont="1" applyBorder="1" applyAlignment="1">
      <alignment horizontal="right" vertical="center" wrapText="1" shrinkToFit="1"/>
    </xf>
    <xf numFmtId="177" fontId="11" fillId="0" borderId="1" xfId="68" applyNumberFormat="1" applyFont="1" applyBorder="1" applyAlignment="1">
      <alignment horizontal="left" vertical="center"/>
    </xf>
    <xf numFmtId="0" fontId="16" fillId="0" borderId="9" xfId="68" applyFont="1" applyBorder="1" applyAlignment="1">
      <alignment vertical="center" wrapText="1"/>
    </xf>
    <xf numFmtId="176" fontId="16" fillId="0" borderId="9" xfId="148" applyNumberFormat="1" applyFont="1" applyBorder="1" applyAlignment="1">
      <alignment horizontal="left" vertical="center" wrapText="1"/>
    </xf>
    <xf numFmtId="176" fontId="16" fillId="0" borderId="10" xfId="148" applyNumberFormat="1" applyFont="1" applyBorder="1" applyAlignment="1">
      <alignment horizontal="left" vertical="center" wrapText="1" shrinkToFit="1"/>
    </xf>
    <xf numFmtId="41" fontId="11" fillId="0" borderId="4" xfId="29106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176" fontId="16" fillId="3" borderId="5" xfId="0" applyNumberFormat="1" applyFont="1" applyFill="1" applyBorder="1" applyAlignment="1">
      <alignment horizontal="left" vertical="center"/>
    </xf>
    <xf numFmtId="176" fontId="16" fillId="3" borderId="5" xfId="0" applyNumberFormat="1" applyFont="1" applyFill="1" applyBorder="1" applyAlignment="1">
      <alignment horizontal="left" vertical="center" wrapText="1"/>
    </xf>
    <xf numFmtId="176" fontId="17" fillId="3" borderId="5" xfId="0" applyNumberFormat="1" applyFont="1" applyFill="1" applyBorder="1" applyAlignment="1">
      <alignment horizontal="center" vertical="center"/>
    </xf>
    <xf numFmtId="0" fontId="8" fillId="3" borderId="0" xfId="0" applyFont="1" applyFill="1" applyAlignment="1" applyProtection="1">
      <alignment horizontal="center" vertical="center"/>
      <protection locked="0"/>
    </xf>
    <xf numFmtId="0" fontId="45" fillId="0" borderId="4" xfId="0" applyFont="1" applyBorder="1">
      <alignment vertical="center"/>
    </xf>
    <xf numFmtId="0" fontId="14" fillId="3" borderId="5" xfId="0" applyFont="1" applyFill="1" applyBorder="1" applyAlignment="1">
      <alignment horizontal="center" vertical="center"/>
    </xf>
    <xf numFmtId="184" fontId="46" fillId="3" borderId="5" xfId="2" applyNumberFormat="1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176" fontId="16" fillId="3" borderId="15" xfId="0" applyNumberFormat="1" applyFont="1" applyFill="1" applyBorder="1" applyAlignment="1">
      <alignment horizontal="left" vertical="center" wrapText="1"/>
    </xf>
    <xf numFmtId="0" fontId="0" fillId="0" borderId="2" xfId="0" applyBorder="1">
      <alignment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0" fontId="14" fillId="3" borderId="34" xfId="0" applyFont="1" applyFill="1" applyBorder="1" applyAlignment="1">
      <alignment horizontal="center" vertical="center"/>
    </xf>
    <xf numFmtId="0" fontId="14" fillId="3" borderId="35" xfId="0" applyFont="1" applyFill="1" applyBorder="1" applyAlignment="1">
      <alignment horizontal="center" vertical="center"/>
    </xf>
    <xf numFmtId="176" fontId="17" fillId="3" borderId="7" xfId="0" applyNumberFormat="1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176" fontId="16" fillId="3" borderId="8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176" fontId="16" fillId="3" borderId="1" xfId="0" applyNumberFormat="1" applyFont="1" applyFill="1" applyBorder="1" applyAlignment="1">
      <alignment horizontal="left" vertical="center" wrapText="1"/>
    </xf>
    <xf numFmtId="176" fontId="16" fillId="3" borderId="12" xfId="0" applyNumberFormat="1" applyFont="1" applyFill="1" applyBorder="1" applyAlignment="1">
      <alignment horizontal="left" vertical="center" wrapText="1"/>
    </xf>
    <xf numFmtId="0" fontId="16" fillId="3" borderId="15" xfId="0" applyFont="1" applyFill="1" applyBorder="1" applyAlignment="1">
      <alignment horizontal="left" vertical="center" wrapText="1"/>
    </xf>
    <xf numFmtId="176" fontId="14" fillId="3" borderId="8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46" fillId="3" borderId="3" xfId="2" applyFont="1" applyFill="1" applyBorder="1" applyAlignment="1">
      <alignment horizontal="center" vertical="center" shrinkToFit="1"/>
    </xf>
    <xf numFmtId="41" fontId="46" fillId="3" borderId="9" xfId="2" applyFont="1" applyFill="1" applyBorder="1" applyAlignment="1">
      <alignment horizontal="center" vertical="center" shrinkToFit="1"/>
    </xf>
    <xf numFmtId="0" fontId="14" fillId="3" borderId="15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177" fontId="11" fillId="0" borderId="4" xfId="68" applyNumberFormat="1" applyFont="1" applyBorder="1" applyAlignment="1">
      <alignment horizontal="center" vertical="center" wrapText="1"/>
    </xf>
    <xf numFmtId="176" fontId="16" fillId="0" borderId="5" xfId="68" applyNumberFormat="1" applyFont="1" applyBorder="1" applyAlignment="1">
      <alignment horizontal="left" vertical="center" wrapText="1"/>
    </xf>
    <xf numFmtId="176" fontId="16" fillId="0" borderId="3" xfId="68" applyNumberFormat="1" applyFont="1" applyBorder="1" applyAlignment="1">
      <alignment horizontal="left" vertical="top" wrapText="1" shrinkToFit="1"/>
    </xf>
    <xf numFmtId="176" fontId="16" fillId="0" borderId="14" xfId="68" applyNumberFormat="1" applyFont="1" applyBorder="1" applyAlignment="1">
      <alignment horizontal="left" vertical="top" wrapText="1" shrinkToFit="1"/>
    </xf>
    <xf numFmtId="176" fontId="16" fillId="0" borderId="9" xfId="68" applyNumberFormat="1" applyFont="1" applyBorder="1" applyAlignment="1">
      <alignment horizontal="left" vertical="top" wrapText="1" shrinkToFit="1"/>
    </xf>
    <xf numFmtId="176" fontId="11" fillId="0" borderId="6" xfId="68" applyNumberFormat="1" applyFont="1" applyBorder="1" applyAlignment="1">
      <alignment horizontal="left" vertical="center" wrapText="1"/>
    </xf>
    <xf numFmtId="176" fontId="11" fillId="0" borderId="0" xfId="68" applyNumberFormat="1" applyFont="1" applyAlignment="1">
      <alignment horizontal="left" vertical="center" wrapText="1"/>
    </xf>
    <xf numFmtId="177" fontId="11" fillId="0" borderId="0" xfId="68" applyNumberFormat="1" applyFont="1" applyAlignment="1">
      <alignment horizontal="center" vertical="center"/>
    </xf>
    <xf numFmtId="0" fontId="11" fillId="0" borderId="6" xfId="8989" applyFont="1" applyBorder="1" applyAlignment="1">
      <alignment horizontal="left" vertical="center" shrinkToFit="1"/>
    </xf>
    <xf numFmtId="0" fontId="11" fillId="0" borderId="0" xfId="8989" applyFont="1" applyAlignment="1">
      <alignment horizontal="left" vertical="center" shrinkToFit="1"/>
    </xf>
    <xf numFmtId="176" fontId="11" fillId="0" borderId="4" xfId="68" applyNumberFormat="1" applyFont="1" applyBorder="1" applyAlignment="1">
      <alignment horizontal="center" vertical="center" wrapText="1"/>
    </xf>
    <xf numFmtId="176" fontId="16" fillId="0" borderId="8" xfId="68" applyNumberFormat="1" applyFont="1" applyBorder="1" applyAlignment="1">
      <alignment horizontal="left" vertical="center" wrapText="1"/>
    </xf>
    <xf numFmtId="176" fontId="16" fillId="0" borderId="1" xfId="68" applyNumberFormat="1" applyFont="1" applyBorder="1" applyAlignment="1">
      <alignment horizontal="left" vertical="center" wrapText="1"/>
    </xf>
    <xf numFmtId="176" fontId="16" fillId="0" borderId="12" xfId="68" applyNumberFormat="1" applyFont="1" applyBorder="1" applyAlignment="1">
      <alignment horizontal="left" vertical="center" wrapText="1"/>
    </xf>
    <xf numFmtId="176" fontId="16" fillId="0" borderId="8" xfId="68" applyNumberFormat="1" applyFont="1" applyBorder="1" applyAlignment="1">
      <alignment horizontal="left" vertical="center"/>
    </xf>
    <xf numFmtId="176" fontId="16" fillId="0" borderId="1" xfId="68" applyNumberFormat="1" applyFont="1" applyBorder="1" applyAlignment="1">
      <alignment horizontal="left" vertical="center"/>
    </xf>
    <xf numFmtId="176" fontId="16" fillId="0" borderId="12" xfId="68" applyNumberFormat="1" applyFont="1" applyBorder="1" applyAlignment="1">
      <alignment horizontal="left" vertical="center"/>
    </xf>
    <xf numFmtId="176" fontId="16" fillId="0" borderId="7" xfId="68" applyNumberFormat="1" applyFont="1" applyBorder="1" applyAlignment="1">
      <alignment horizontal="left" vertical="center" wrapText="1"/>
    </xf>
    <xf numFmtId="176" fontId="16" fillId="0" borderId="10" xfId="68" applyNumberFormat="1" applyFont="1" applyBorder="1" applyAlignment="1">
      <alignment horizontal="left" vertical="center" wrapText="1"/>
    </xf>
    <xf numFmtId="0" fontId="11" fillId="0" borderId="6" xfId="68" applyFont="1" applyBorder="1" applyAlignment="1">
      <alignment horizontal="left" vertical="center"/>
    </xf>
    <xf numFmtId="0" fontId="11" fillId="0" borderId="0" xfId="68" applyFont="1" applyAlignment="1">
      <alignment horizontal="left" vertical="center"/>
    </xf>
    <xf numFmtId="176" fontId="16" fillId="0" borderId="9" xfId="68" applyNumberFormat="1" applyFont="1" applyBorder="1" applyAlignment="1">
      <alignment horizontal="left" vertical="center" wrapText="1"/>
    </xf>
    <xf numFmtId="0" fontId="11" fillId="0" borderId="15" xfId="68" applyFont="1" applyBorder="1" applyAlignment="1">
      <alignment horizontal="left" vertical="center" wrapText="1"/>
    </xf>
    <xf numFmtId="0" fontId="11" fillId="0" borderId="2" xfId="68" applyFont="1" applyBorder="1" applyAlignment="1">
      <alignment horizontal="left" vertical="center" wrapText="1"/>
    </xf>
    <xf numFmtId="0" fontId="12" fillId="0" borderId="6" xfId="8989" applyFont="1" applyBorder="1" applyAlignment="1">
      <alignment horizontal="left" vertical="center" shrinkToFit="1"/>
    </xf>
    <xf numFmtId="0" fontId="12" fillId="0" borderId="0" xfId="8989" applyFont="1" applyAlignment="1">
      <alignment horizontal="left" vertical="center" shrinkToFit="1"/>
    </xf>
    <xf numFmtId="177" fontId="11" fillId="0" borderId="0" xfId="68" applyNumberFormat="1" applyFont="1" applyAlignment="1">
      <alignment horizontal="right" vertical="center"/>
    </xf>
    <xf numFmtId="177" fontId="11" fillId="0" borderId="4" xfId="68" applyNumberFormat="1" applyFont="1" applyBorder="1" applyAlignment="1">
      <alignment horizontal="right" vertical="center"/>
    </xf>
    <xf numFmtId="0" fontId="11" fillId="0" borderId="8" xfId="68" applyFont="1" applyBorder="1" applyAlignment="1">
      <alignment horizontal="left" vertical="center" wrapText="1"/>
    </xf>
    <xf numFmtId="0" fontId="11" fillId="0" borderId="1" xfId="68" applyFont="1" applyBorder="1" applyAlignment="1">
      <alignment horizontal="left" vertical="center" wrapText="1"/>
    </xf>
    <xf numFmtId="41" fontId="11" fillId="0" borderId="6" xfId="148" applyFont="1" applyBorder="1" applyAlignment="1">
      <alignment horizontal="left" vertical="center" wrapText="1"/>
    </xf>
    <xf numFmtId="41" fontId="11" fillId="0" borderId="0" xfId="148" applyFont="1" applyAlignment="1">
      <alignment horizontal="left" vertical="center" wrapText="1"/>
    </xf>
    <xf numFmtId="176" fontId="16" fillId="0" borderId="11" xfId="68" applyNumberFormat="1" applyFont="1" applyBorder="1" applyAlignment="1">
      <alignment horizontal="left" vertical="center" wrapText="1"/>
    </xf>
    <xf numFmtId="176" fontId="16" fillId="0" borderId="14" xfId="68" applyNumberFormat="1" applyFont="1" applyBorder="1" applyAlignment="1">
      <alignment horizontal="left" vertical="center" wrapText="1"/>
    </xf>
    <xf numFmtId="176" fontId="11" fillId="0" borderId="15" xfId="68" applyNumberFormat="1" applyFont="1" applyBorder="1" applyAlignment="1">
      <alignment horizontal="left" vertical="center" wrapText="1"/>
    </xf>
    <xf numFmtId="176" fontId="11" fillId="0" borderId="2" xfId="68" applyNumberFormat="1" applyFont="1" applyBorder="1" applyAlignment="1">
      <alignment horizontal="left" vertical="center" wrapText="1"/>
    </xf>
    <xf numFmtId="41" fontId="11" fillId="0" borderId="4" xfId="94" applyFont="1" applyBorder="1" applyAlignment="1">
      <alignment horizontal="center" vertical="center"/>
    </xf>
    <xf numFmtId="176" fontId="16" fillId="0" borderId="6" xfId="68" applyNumberFormat="1" applyFont="1" applyBorder="1" applyAlignment="1">
      <alignment horizontal="left" vertical="center" wrapText="1"/>
    </xf>
    <xf numFmtId="41" fontId="11" fillId="0" borderId="0" xfId="94" applyFont="1" applyAlignment="1">
      <alignment horizontal="center" vertical="center"/>
    </xf>
    <xf numFmtId="41" fontId="11" fillId="0" borderId="0" xfId="94" applyFont="1" applyAlignment="1">
      <alignment horizontal="left" vertical="center"/>
    </xf>
    <xf numFmtId="0" fontId="12" fillId="0" borderId="7" xfId="8989" applyFont="1" applyBorder="1" applyAlignment="1">
      <alignment horizontal="left" vertical="center" shrinkToFit="1"/>
    </xf>
    <xf numFmtId="0" fontId="12" fillId="0" borderId="4" xfId="8989" applyFont="1" applyBorder="1" applyAlignment="1">
      <alignment horizontal="left" vertical="center" shrinkToFit="1"/>
    </xf>
    <xf numFmtId="176" fontId="16" fillId="0" borderId="4" xfId="68" applyNumberFormat="1" applyFont="1" applyBorder="1" applyAlignment="1">
      <alignment horizontal="left" vertical="center" wrapText="1"/>
    </xf>
    <xf numFmtId="176" fontId="16" fillId="0" borderId="14" xfId="148" applyNumberFormat="1" applyFont="1" applyBorder="1" applyAlignment="1">
      <alignment horizontal="left" vertical="center" wrapText="1"/>
    </xf>
    <xf numFmtId="176" fontId="16" fillId="0" borderId="3" xfId="148" applyNumberFormat="1" applyFont="1" applyBorder="1" applyAlignment="1">
      <alignment horizontal="left" vertical="center" wrapText="1"/>
    </xf>
    <xf numFmtId="41" fontId="11" fillId="0" borderId="4" xfId="94" applyFont="1" applyBorder="1" applyAlignment="1">
      <alignment horizontal="left" vertical="center"/>
    </xf>
    <xf numFmtId="176" fontId="11" fillId="0" borderId="15" xfId="68" applyNumberFormat="1" applyFont="1" applyBorder="1" applyAlignment="1">
      <alignment horizontal="left" vertical="center" shrinkToFit="1"/>
    </xf>
    <xf numFmtId="176" fontId="11" fillId="0" borderId="2" xfId="68" applyNumberFormat="1" applyFont="1" applyBorder="1" applyAlignment="1">
      <alignment horizontal="left" vertical="center" shrinkToFit="1"/>
    </xf>
    <xf numFmtId="0" fontId="11" fillId="0" borderId="6" xfId="68" applyFont="1" applyBorder="1" applyAlignment="1">
      <alignment horizontal="left" vertical="center" wrapText="1"/>
    </xf>
    <xf numFmtId="0" fontId="11" fillId="0" borderId="0" xfId="68" applyFont="1" applyAlignment="1">
      <alignment horizontal="left" vertical="center" wrapText="1"/>
    </xf>
    <xf numFmtId="176" fontId="11" fillId="0" borderId="6" xfId="68" applyNumberFormat="1" applyFont="1" applyBorder="1" applyAlignment="1">
      <alignment horizontal="left" vertical="center" shrinkToFit="1"/>
    </xf>
    <xf numFmtId="176" fontId="11" fillId="0" borderId="0" xfId="68" applyNumberFormat="1" applyFont="1" applyAlignment="1">
      <alignment horizontal="left" vertical="center" shrinkToFit="1"/>
    </xf>
    <xf numFmtId="184" fontId="12" fillId="0" borderId="11" xfId="148" applyNumberFormat="1" applyFont="1" applyBorder="1" applyAlignment="1">
      <alignment horizontal="right" vertical="center" wrapText="1"/>
    </xf>
    <xf numFmtId="184" fontId="12" fillId="0" borderId="10" xfId="148" applyNumberFormat="1" applyFont="1" applyBorder="1" applyAlignment="1">
      <alignment horizontal="right" vertical="center" wrapText="1"/>
    </xf>
    <xf numFmtId="176" fontId="17" fillId="0" borderId="9" xfId="68" applyNumberFormat="1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10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5" xfId="68" applyFont="1" applyBorder="1" applyAlignment="1">
      <alignment horizontal="center" vertical="center"/>
    </xf>
    <xf numFmtId="177" fontId="14" fillId="0" borderId="5" xfId="148" applyNumberFormat="1" applyFont="1" applyBorder="1" applyAlignment="1">
      <alignment horizontal="center" vertical="center" wrapText="1"/>
    </xf>
    <xf numFmtId="41" fontId="14" fillId="0" borderId="3" xfId="148" applyFont="1" applyBorder="1" applyAlignment="1">
      <alignment horizontal="center" vertical="center" wrapText="1" shrinkToFit="1"/>
    </xf>
    <xf numFmtId="41" fontId="14" fillId="0" borderId="9" xfId="148" applyFont="1" applyBorder="1" applyAlignment="1">
      <alignment horizontal="center" vertical="center" wrapText="1" shrinkToFit="1"/>
    </xf>
    <xf numFmtId="41" fontId="14" fillId="0" borderId="5" xfId="148" applyFont="1" applyBorder="1" applyAlignment="1">
      <alignment horizontal="center" vertical="center" shrinkToFit="1"/>
    </xf>
    <xf numFmtId="0" fontId="14" fillId="0" borderId="5" xfId="68" applyFont="1" applyBorder="1" applyAlignment="1">
      <alignment horizontal="center" vertical="center" wrapText="1"/>
    </xf>
    <xf numFmtId="176" fontId="16" fillId="0" borderId="2" xfId="68" applyNumberFormat="1" applyFont="1" applyBorder="1" applyAlignment="1">
      <alignment horizontal="left" vertical="center" wrapText="1"/>
    </xf>
    <xf numFmtId="176" fontId="16" fillId="0" borderId="13" xfId="68" applyNumberFormat="1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3" fontId="11" fillId="0" borderId="0" xfId="0" applyNumberFormat="1" applyFont="1">
      <alignment vertical="center"/>
    </xf>
    <xf numFmtId="0" fontId="11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6" xfId="0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 shrinkToFit="1"/>
    </xf>
    <xf numFmtId="0" fontId="11" fillId="0" borderId="4" xfId="0" applyFont="1" applyBorder="1" applyAlignment="1">
      <alignment horizontal="left" vertical="center"/>
    </xf>
    <xf numFmtId="3" fontId="11" fillId="0" borderId="4" xfId="0" applyNumberFormat="1" applyFont="1" applyBorder="1">
      <alignment vertical="center"/>
    </xf>
    <xf numFmtId="176" fontId="16" fillId="0" borderId="7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176" fontId="16" fillId="0" borderId="8" xfId="0" applyNumberFormat="1" applyFont="1" applyBorder="1" applyAlignment="1">
      <alignment horizontal="left" vertical="center" wrapText="1"/>
    </xf>
    <xf numFmtId="0" fontId="0" fillId="0" borderId="12" xfId="0" applyBorder="1">
      <alignment vertical="center"/>
    </xf>
    <xf numFmtId="176" fontId="16" fillId="0" borderId="15" xfId="0" applyNumberFormat="1" applyFont="1" applyBorder="1" applyAlignment="1">
      <alignment horizontal="left" vertical="center" wrapText="1"/>
    </xf>
    <xf numFmtId="176" fontId="16" fillId="0" borderId="6" xfId="0" applyNumberFormat="1" applyFont="1" applyBorder="1" applyAlignment="1">
      <alignment horizontal="left" vertical="center" wrapText="1"/>
    </xf>
    <xf numFmtId="0" fontId="0" fillId="0" borderId="11" xfId="0" applyBorder="1">
      <alignment vertical="center"/>
    </xf>
    <xf numFmtId="0" fontId="7" fillId="0" borderId="2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10" xfId="0" applyFont="1" applyBorder="1">
      <alignment vertical="center"/>
    </xf>
    <xf numFmtId="0" fontId="11" fillId="0" borderId="8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16" fillId="0" borderId="6" xfId="0" applyFont="1" applyBorder="1" applyAlignment="1">
      <alignment horizontal="left" vertical="center" shrinkToFit="1"/>
    </xf>
    <xf numFmtId="0" fontId="16" fillId="0" borderId="0" xfId="0" applyFont="1" applyAlignment="1">
      <alignment horizontal="left" vertical="center" shrinkToFit="1"/>
    </xf>
    <xf numFmtId="176" fontId="16" fillId="0" borderId="7" xfId="2" applyNumberFormat="1" applyFont="1" applyBorder="1" applyAlignment="1">
      <alignment horizontal="left" vertical="center" wrapText="1"/>
    </xf>
    <xf numFmtId="176" fontId="16" fillId="0" borderId="8" xfId="2" applyNumberFormat="1" applyFont="1" applyBorder="1" applyAlignment="1">
      <alignment horizontal="left" vertical="center" wrapText="1"/>
    </xf>
    <xf numFmtId="178" fontId="11" fillId="0" borderId="6" xfId="0" applyNumberFormat="1" applyFont="1" applyBorder="1" applyAlignment="1">
      <alignment horizontal="left" vertical="center" wrapText="1"/>
    </xf>
    <xf numFmtId="178" fontId="11" fillId="0" borderId="0" xfId="0" applyNumberFormat="1" applyFont="1" applyAlignment="1">
      <alignment horizontal="left" vertical="center" wrapText="1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 shrinkToFit="1"/>
    </xf>
    <xf numFmtId="0" fontId="11" fillId="0" borderId="4" xfId="0" applyFont="1" applyBorder="1" applyAlignment="1">
      <alignment horizontal="left" vertical="center" shrinkToFit="1"/>
    </xf>
    <xf numFmtId="0" fontId="0" fillId="0" borderId="10" xfId="0" applyBorder="1" applyAlignment="1">
      <alignment vertical="center" wrapText="1"/>
    </xf>
    <xf numFmtId="184" fontId="11" fillId="0" borderId="0" xfId="0" applyNumberFormat="1" applyFont="1" applyAlignment="1">
      <alignment horizontal="center" vertical="center" shrinkToFit="1"/>
    </xf>
    <xf numFmtId="0" fontId="11" fillId="0" borderId="11" xfId="0" applyFont="1" applyBorder="1" applyAlignment="1">
      <alignment horizontal="left" vertical="center" shrinkToFit="1"/>
    </xf>
    <xf numFmtId="0" fontId="11" fillId="0" borderId="4" xfId="0" applyFont="1" applyBorder="1" applyAlignment="1">
      <alignment horizontal="center" vertical="center" wrapText="1"/>
    </xf>
    <xf numFmtId="176" fontId="14" fillId="0" borderId="8" xfId="0" applyNumberFormat="1" applyFont="1" applyBorder="1" applyAlignment="1">
      <alignment horizontal="center" vertical="center" wrapText="1"/>
    </xf>
    <xf numFmtId="184" fontId="14" fillId="0" borderId="13" xfId="2" applyNumberFormat="1" applyFont="1" applyBorder="1" applyAlignment="1">
      <alignment horizontal="center" vertical="center" shrinkToFit="1"/>
    </xf>
    <xf numFmtId="184" fontId="14" fillId="0" borderId="10" xfId="2" applyNumberFormat="1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/>
    </xf>
    <xf numFmtId="176" fontId="17" fillId="0" borderId="8" xfId="0" applyNumberFormat="1" applyFont="1" applyBorder="1" applyAlignment="1">
      <alignment horizontal="center" vertical="center" wrapText="1"/>
    </xf>
    <xf numFmtId="177" fontId="11" fillId="0" borderId="0" xfId="2" applyNumberFormat="1" applyFont="1" applyAlignment="1">
      <alignment horizontal="left" vertical="center"/>
    </xf>
    <xf numFmtId="177" fontId="11" fillId="0" borderId="11" xfId="2" applyNumberFormat="1" applyFont="1" applyBorder="1" applyAlignment="1">
      <alignment horizontal="left" vertical="center"/>
    </xf>
    <xf numFmtId="0" fontId="11" fillId="0" borderId="2" xfId="93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</cellXfs>
  <cellStyles count="29107">
    <cellStyle name="백분율" xfId="1" builtinId="5"/>
    <cellStyle name="백분율 2" xfId="147" xr:uid="{00000000-0005-0000-0000-000001000000}"/>
    <cellStyle name="쉼표 [0]" xfId="2" builtinId="6"/>
    <cellStyle name="쉼표 [0] 10" xfId="3" xr:uid="{00000000-0005-0000-0000-000003000000}"/>
    <cellStyle name="쉼표 [0] 10 10" xfId="148" xr:uid="{00000000-0005-0000-0000-000004000000}"/>
    <cellStyle name="쉼표 [0] 10 10 2" xfId="29106" xr:uid="{C26E5025-7302-4F02-9C2E-94BEBDE1C3C8}"/>
    <cellStyle name="쉼표 [0] 10 11" xfId="149" xr:uid="{00000000-0005-0000-0000-000005000000}"/>
    <cellStyle name="쉼표 [0] 10 12" xfId="150" xr:uid="{00000000-0005-0000-0000-000006000000}"/>
    <cellStyle name="쉼표 [0] 10 13" xfId="151" xr:uid="{00000000-0005-0000-0000-000007000000}"/>
    <cellStyle name="쉼표 [0] 10 14" xfId="152" xr:uid="{00000000-0005-0000-0000-000008000000}"/>
    <cellStyle name="쉼표 [0] 10 15" xfId="153" xr:uid="{00000000-0005-0000-0000-000009000000}"/>
    <cellStyle name="쉼표 [0] 10 16" xfId="154" xr:uid="{00000000-0005-0000-0000-00000A000000}"/>
    <cellStyle name="쉼표 [0] 10 17" xfId="155" xr:uid="{00000000-0005-0000-0000-00000B000000}"/>
    <cellStyle name="쉼표 [0] 10 18" xfId="156" xr:uid="{00000000-0005-0000-0000-00000C000000}"/>
    <cellStyle name="쉼표 [0] 10 19" xfId="157" xr:uid="{00000000-0005-0000-0000-00000D000000}"/>
    <cellStyle name="쉼표 [0] 10 2" xfId="158" xr:uid="{00000000-0005-0000-0000-00000E000000}"/>
    <cellStyle name="쉼표 [0] 10 20" xfId="159" xr:uid="{00000000-0005-0000-0000-00000F000000}"/>
    <cellStyle name="쉼표 [0] 10 21" xfId="160" xr:uid="{00000000-0005-0000-0000-000010000000}"/>
    <cellStyle name="쉼표 [0] 10 22" xfId="161" xr:uid="{00000000-0005-0000-0000-000011000000}"/>
    <cellStyle name="쉼표 [0] 10 23" xfId="162" xr:uid="{00000000-0005-0000-0000-000012000000}"/>
    <cellStyle name="쉼표 [0] 10 24" xfId="163" xr:uid="{00000000-0005-0000-0000-000013000000}"/>
    <cellStyle name="쉼표 [0] 10 25" xfId="164" xr:uid="{00000000-0005-0000-0000-000014000000}"/>
    <cellStyle name="쉼표 [0] 10 26" xfId="165" xr:uid="{00000000-0005-0000-0000-000015000000}"/>
    <cellStyle name="쉼표 [0] 10 27" xfId="166" xr:uid="{00000000-0005-0000-0000-000016000000}"/>
    <cellStyle name="쉼표 [0] 10 28" xfId="167" xr:uid="{00000000-0005-0000-0000-000017000000}"/>
    <cellStyle name="쉼표 [0] 10 29" xfId="168" xr:uid="{00000000-0005-0000-0000-000018000000}"/>
    <cellStyle name="쉼표 [0] 10 3" xfId="169" xr:uid="{00000000-0005-0000-0000-000019000000}"/>
    <cellStyle name="쉼표 [0] 10 30" xfId="170" xr:uid="{00000000-0005-0000-0000-00001A000000}"/>
    <cellStyle name="쉼표 [0] 10 31" xfId="171" xr:uid="{00000000-0005-0000-0000-00001B000000}"/>
    <cellStyle name="쉼표 [0] 10 32" xfId="172" xr:uid="{00000000-0005-0000-0000-00001C000000}"/>
    <cellStyle name="쉼표 [0] 10 33" xfId="173" xr:uid="{00000000-0005-0000-0000-00001D000000}"/>
    <cellStyle name="쉼표 [0] 10 34" xfId="174" xr:uid="{00000000-0005-0000-0000-00001E000000}"/>
    <cellStyle name="쉼표 [0] 10 35" xfId="175" xr:uid="{00000000-0005-0000-0000-00001F000000}"/>
    <cellStyle name="쉼표 [0] 10 36" xfId="176" xr:uid="{00000000-0005-0000-0000-000020000000}"/>
    <cellStyle name="쉼표 [0] 10 37" xfId="177" xr:uid="{00000000-0005-0000-0000-000021000000}"/>
    <cellStyle name="쉼표 [0] 10 38" xfId="178" xr:uid="{00000000-0005-0000-0000-000022000000}"/>
    <cellStyle name="쉼표 [0] 10 39" xfId="179" xr:uid="{00000000-0005-0000-0000-000023000000}"/>
    <cellStyle name="쉼표 [0] 10 4" xfId="180" xr:uid="{00000000-0005-0000-0000-000024000000}"/>
    <cellStyle name="쉼표 [0] 10 40" xfId="181" xr:uid="{00000000-0005-0000-0000-000025000000}"/>
    <cellStyle name="쉼표 [0] 10 41" xfId="182" xr:uid="{00000000-0005-0000-0000-000026000000}"/>
    <cellStyle name="쉼표 [0] 10 42" xfId="183" xr:uid="{00000000-0005-0000-0000-000027000000}"/>
    <cellStyle name="쉼표 [0] 10 43" xfId="184" xr:uid="{00000000-0005-0000-0000-000028000000}"/>
    <cellStyle name="쉼표 [0] 10 44" xfId="185" xr:uid="{00000000-0005-0000-0000-000029000000}"/>
    <cellStyle name="쉼표 [0] 10 45" xfId="186" xr:uid="{00000000-0005-0000-0000-00002A000000}"/>
    <cellStyle name="쉼표 [0] 10 46" xfId="187" xr:uid="{00000000-0005-0000-0000-00002B000000}"/>
    <cellStyle name="쉼표 [0] 10 47" xfId="188" xr:uid="{00000000-0005-0000-0000-00002C000000}"/>
    <cellStyle name="쉼표 [0] 10 48" xfId="189" xr:uid="{00000000-0005-0000-0000-00002D000000}"/>
    <cellStyle name="쉼표 [0] 10 49" xfId="190" xr:uid="{00000000-0005-0000-0000-00002E000000}"/>
    <cellStyle name="쉼표 [0] 10 5" xfId="191" xr:uid="{00000000-0005-0000-0000-00002F000000}"/>
    <cellStyle name="쉼표 [0] 10 50" xfId="192" xr:uid="{00000000-0005-0000-0000-000030000000}"/>
    <cellStyle name="쉼표 [0] 10 51" xfId="193" xr:uid="{00000000-0005-0000-0000-000031000000}"/>
    <cellStyle name="쉼표 [0] 10 52" xfId="194" xr:uid="{00000000-0005-0000-0000-000032000000}"/>
    <cellStyle name="쉼표 [0] 10 53" xfId="195" xr:uid="{00000000-0005-0000-0000-000033000000}"/>
    <cellStyle name="쉼표 [0] 10 54" xfId="196" xr:uid="{00000000-0005-0000-0000-000034000000}"/>
    <cellStyle name="쉼표 [0] 10 55" xfId="197" xr:uid="{00000000-0005-0000-0000-000035000000}"/>
    <cellStyle name="쉼표 [0] 10 56" xfId="198" xr:uid="{00000000-0005-0000-0000-000036000000}"/>
    <cellStyle name="쉼표 [0] 10 57" xfId="199" xr:uid="{00000000-0005-0000-0000-000037000000}"/>
    <cellStyle name="쉼표 [0] 10 58" xfId="200" xr:uid="{00000000-0005-0000-0000-000038000000}"/>
    <cellStyle name="쉼표 [0] 10 59" xfId="201" xr:uid="{00000000-0005-0000-0000-000039000000}"/>
    <cellStyle name="쉼표 [0] 10 6" xfId="202" xr:uid="{00000000-0005-0000-0000-00003A000000}"/>
    <cellStyle name="쉼표 [0] 10 60" xfId="203" xr:uid="{00000000-0005-0000-0000-00003B000000}"/>
    <cellStyle name="쉼표 [0] 10 61" xfId="204" xr:uid="{00000000-0005-0000-0000-00003C000000}"/>
    <cellStyle name="쉼표 [0] 10 62" xfId="205" xr:uid="{00000000-0005-0000-0000-00003D000000}"/>
    <cellStyle name="쉼표 [0] 10 63" xfId="206" xr:uid="{00000000-0005-0000-0000-00003E000000}"/>
    <cellStyle name="쉼표 [0] 10 64" xfId="207" xr:uid="{00000000-0005-0000-0000-00003F000000}"/>
    <cellStyle name="쉼표 [0] 10 65" xfId="208" xr:uid="{00000000-0005-0000-0000-000040000000}"/>
    <cellStyle name="쉼표 [0] 10 66" xfId="209" xr:uid="{00000000-0005-0000-0000-000041000000}"/>
    <cellStyle name="쉼표 [0] 10 67" xfId="210" xr:uid="{00000000-0005-0000-0000-000042000000}"/>
    <cellStyle name="쉼표 [0] 10 68" xfId="211" xr:uid="{00000000-0005-0000-0000-000043000000}"/>
    <cellStyle name="쉼표 [0] 10 69" xfId="212" xr:uid="{00000000-0005-0000-0000-000044000000}"/>
    <cellStyle name="쉼표 [0] 10 7" xfId="213" xr:uid="{00000000-0005-0000-0000-000045000000}"/>
    <cellStyle name="쉼표 [0] 10 70" xfId="214" xr:uid="{00000000-0005-0000-0000-000046000000}"/>
    <cellStyle name="쉼표 [0] 10 71" xfId="215" xr:uid="{00000000-0005-0000-0000-000047000000}"/>
    <cellStyle name="쉼표 [0] 10 72" xfId="216" xr:uid="{00000000-0005-0000-0000-000048000000}"/>
    <cellStyle name="쉼표 [0] 10 8" xfId="217" xr:uid="{00000000-0005-0000-0000-000049000000}"/>
    <cellStyle name="쉼표 [0] 10 9" xfId="218" xr:uid="{00000000-0005-0000-0000-00004A000000}"/>
    <cellStyle name="쉼표 [0] 11" xfId="10834" xr:uid="{00000000-0005-0000-0000-00004B000000}"/>
    <cellStyle name="쉼표 [0] 11 10" xfId="10851" xr:uid="{00000000-0005-0000-0000-00004C000000}"/>
    <cellStyle name="쉼표 [0] 11 10 10" xfId="10852" xr:uid="{00000000-0005-0000-0000-00004D000000}"/>
    <cellStyle name="쉼표 [0] 11 10 10 2" xfId="10853" xr:uid="{00000000-0005-0000-0000-00004E000000}"/>
    <cellStyle name="쉼표 [0] 11 10 11" xfId="10854" xr:uid="{00000000-0005-0000-0000-00004F000000}"/>
    <cellStyle name="쉼표 [0] 11 10 11 2" xfId="10855" xr:uid="{00000000-0005-0000-0000-000050000000}"/>
    <cellStyle name="쉼표 [0] 11 10 12" xfId="10856" xr:uid="{00000000-0005-0000-0000-000051000000}"/>
    <cellStyle name="쉼표 [0] 11 10 12 2" xfId="10857" xr:uid="{00000000-0005-0000-0000-000052000000}"/>
    <cellStyle name="쉼표 [0] 11 10 13" xfId="10858" xr:uid="{00000000-0005-0000-0000-000053000000}"/>
    <cellStyle name="쉼표 [0] 11 10 13 2" xfId="10859" xr:uid="{00000000-0005-0000-0000-000054000000}"/>
    <cellStyle name="쉼표 [0] 11 10 14" xfId="10860" xr:uid="{00000000-0005-0000-0000-000055000000}"/>
    <cellStyle name="쉼표 [0] 11 10 14 2" xfId="10861" xr:uid="{00000000-0005-0000-0000-000056000000}"/>
    <cellStyle name="쉼표 [0] 11 10 15" xfId="10862" xr:uid="{00000000-0005-0000-0000-000057000000}"/>
    <cellStyle name="쉼표 [0] 11 10 2" xfId="10863" xr:uid="{00000000-0005-0000-0000-000058000000}"/>
    <cellStyle name="쉼표 [0] 11 10 2 10" xfId="10864" xr:uid="{00000000-0005-0000-0000-000059000000}"/>
    <cellStyle name="쉼표 [0] 11 10 2 10 2" xfId="10865" xr:uid="{00000000-0005-0000-0000-00005A000000}"/>
    <cellStyle name="쉼표 [0] 11 10 2 11" xfId="10866" xr:uid="{00000000-0005-0000-0000-00005B000000}"/>
    <cellStyle name="쉼표 [0] 11 10 2 11 2" xfId="10867" xr:uid="{00000000-0005-0000-0000-00005C000000}"/>
    <cellStyle name="쉼표 [0] 11 10 2 12" xfId="10868" xr:uid="{00000000-0005-0000-0000-00005D000000}"/>
    <cellStyle name="쉼표 [0] 11 10 2 12 2" xfId="10869" xr:uid="{00000000-0005-0000-0000-00005E000000}"/>
    <cellStyle name="쉼표 [0] 11 10 2 13" xfId="10870" xr:uid="{00000000-0005-0000-0000-00005F000000}"/>
    <cellStyle name="쉼표 [0] 11 10 2 13 2" xfId="10871" xr:uid="{00000000-0005-0000-0000-000060000000}"/>
    <cellStyle name="쉼표 [0] 11 10 2 14" xfId="10872" xr:uid="{00000000-0005-0000-0000-000061000000}"/>
    <cellStyle name="쉼표 [0] 11 10 2 2" xfId="10873" xr:uid="{00000000-0005-0000-0000-000062000000}"/>
    <cellStyle name="쉼표 [0] 11 10 2 2 2" xfId="10874" xr:uid="{00000000-0005-0000-0000-000063000000}"/>
    <cellStyle name="쉼표 [0] 11 10 2 3" xfId="10875" xr:uid="{00000000-0005-0000-0000-000064000000}"/>
    <cellStyle name="쉼표 [0] 11 10 2 3 2" xfId="10876" xr:uid="{00000000-0005-0000-0000-000065000000}"/>
    <cellStyle name="쉼표 [0] 11 10 2 4" xfId="10877" xr:uid="{00000000-0005-0000-0000-000066000000}"/>
    <cellStyle name="쉼표 [0] 11 10 2 4 2" xfId="10878" xr:uid="{00000000-0005-0000-0000-000067000000}"/>
    <cellStyle name="쉼표 [0] 11 10 2 5" xfId="10879" xr:uid="{00000000-0005-0000-0000-000068000000}"/>
    <cellStyle name="쉼표 [0] 11 10 2 5 2" xfId="10880" xr:uid="{00000000-0005-0000-0000-000069000000}"/>
    <cellStyle name="쉼표 [0] 11 10 2 6" xfId="10881" xr:uid="{00000000-0005-0000-0000-00006A000000}"/>
    <cellStyle name="쉼표 [0] 11 10 2 6 2" xfId="10882" xr:uid="{00000000-0005-0000-0000-00006B000000}"/>
    <cellStyle name="쉼표 [0] 11 10 2 7" xfId="10883" xr:uid="{00000000-0005-0000-0000-00006C000000}"/>
    <cellStyle name="쉼표 [0] 11 10 2 7 2" xfId="10884" xr:uid="{00000000-0005-0000-0000-00006D000000}"/>
    <cellStyle name="쉼표 [0] 11 10 2 8" xfId="10885" xr:uid="{00000000-0005-0000-0000-00006E000000}"/>
    <cellStyle name="쉼표 [0] 11 10 2 8 2" xfId="10886" xr:uid="{00000000-0005-0000-0000-00006F000000}"/>
    <cellStyle name="쉼표 [0] 11 10 2 9" xfId="10887" xr:uid="{00000000-0005-0000-0000-000070000000}"/>
    <cellStyle name="쉼표 [0] 11 10 2 9 2" xfId="10888" xr:uid="{00000000-0005-0000-0000-000071000000}"/>
    <cellStyle name="쉼표 [0] 11 10 3" xfId="10889" xr:uid="{00000000-0005-0000-0000-000072000000}"/>
    <cellStyle name="쉼표 [0] 11 10 3 2" xfId="10890" xr:uid="{00000000-0005-0000-0000-000073000000}"/>
    <cellStyle name="쉼표 [0] 11 10 4" xfId="10891" xr:uid="{00000000-0005-0000-0000-000074000000}"/>
    <cellStyle name="쉼표 [0] 11 10 4 2" xfId="10892" xr:uid="{00000000-0005-0000-0000-000075000000}"/>
    <cellStyle name="쉼표 [0] 11 10 5" xfId="10893" xr:uid="{00000000-0005-0000-0000-000076000000}"/>
    <cellStyle name="쉼표 [0] 11 10 5 2" xfId="10894" xr:uid="{00000000-0005-0000-0000-000077000000}"/>
    <cellStyle name="쉼표 [0] 11 10 6" xfId="10895" xr:uid="{00000000-0005-0000-0000-000078000000}"/>
    <cellStyle name="쉼표 [0] 11 10 6 2" xfId="10896" xr:uid="{00000000-0005-0000-0000-000079000000}"/>
    <cellStyle name="쉼표 [0] 11 10 7" xfId="10897" xr:uid="{00000000-0005-0000-0000-00007A000000}"/>
    <cellStyle name="쉼표 [0] 11 10 7 2" xfId="10898" xr:uid="{00000000-0005-0000-0000-00007B000000}"/>
    <cellStyle name="쉼표 [0] 11 10 8" xfId="10899" xr:uid="{00000000-0005-0000-0000-00007C000000}"/>
    <cellStyle name="쉼표 [0] 11 10 8 2" xfId="10900" xr:uid="{00000000-0005-0000-0000-00007D000000}"/>
    <cellStyle name="쉼표 [0] 11 10 9" xfId="10901" xr:uid="{00000000-0005-0000-0000-00007E000000}"/>
    <cellStyle name="쉼표 [0] 11 10 9 2" xfId="10902" xr:uid="{00000000-0005-0000-0000-00007F000000}"/>
    <cellStyle name="쉼표 [0] 11 11" xfId="10903" xr:uid="{00000000-0005-0000-0000-000080000000}"/>
    <cellStyle name="쉼표 [0] 11 11 10" xfId="10904" xr:uid="{00000000-0005-0000-0000-000081000000}"/>
    <cellStyle name="쉼표 [0] 11 11 10 2" xfId="10905" xr:uid="{00000000-0005-0000-0000-000082000000}"/>
    <cellStyle name="쉼표 [0] 11 11 11" xfId="10906" xr:uid="{00000000-0005-0000-0000-000083000000}"/>
    <cellStyle name="쉼표 [0] 11 11 11 2" xfId="10907" xr:uid="{00000000-0005-0000-0000-000084000000}"/>
    <cellStyle name="쉼표 [0] 11 11 12" xfId="10908" xr:uid="{00000000-0005-0000-0000-000085000000}"/>
    <cellStyle name="쉼표 [0] 11 11 12 2" xfId="10909" xr:uid="{00000000-0005-0000-0000-000086000000}"/>
    <cellStyle name="쉼표 [0] 11 11 13" xfId="10910" xr:uid="{00000000-0005-0000-0000-000087000000}"/>
    <cellStyle name="쉼표 [0] 11 11 13 2" xfId="10911" xr:uid="{00000000-0005-0000-0000-000088000000}"/>
    <cellStyle name="쉼표 [0] 11 11 14" xfId="10912" xr:uid="{00000000-0005-0000-0000-000089000000}"/>
    <cellStyle name="쉼표 [0] 11 11 14 2" xfId="10913" xr:uid="{00000000-0005-0000-0000-00008A000000}"/>
    <cellStyle name="쉼표 [0] 11 11 15" xfId="10914" xr:uid="{00000000-0005-0000-0000-00008B000000}"/>
    <cellStyle name="쉼표 [0] 11 11 2" xfId="10915" xr:uid="{00000000-0005-0000-0000-00008C000000}"/>
    <cellStyle name="쉼표 [0] 11 11 2 10" xfId="10916" xr:uid="{00000000-0005-0000-0000-00008D000000}"/>
    <cellStyle name="쉼표 [0] 11 11 2 10 2" xfId="10917" xr:uid="{00000000-0005-0000-0000-00008E000000}"/>
    <cellStyle name="쉼표 [0] 11 11 2 11" xfId="10918" xr:uid="{00000000-0005-0000-0000-00008F000000}"/>
    <cellStyle name="쉼표 [0] 11 11 2 11 2" xfId="10919" xr:uid="{00000000-0005-0000-0000-000090000000}"/>
    <cellStyle name="쉼표 [0] 11 11 2 12" xfId="10920" xr:uid="{00000000-0005-0000-0000-000091000000}"/>
    <cellStyle name="쉼표 [0] 11 11 2 12 2" xfId="10921" xr:uid="{00000000-0005-0000-0000-000092000000}"/>
    <cellStyle name="쉼표 [0] 11 11 2 13" xfId="10922" xr:uid="{00000000-0005-0000-0000-000093000000}"/>
    <cellStyle name="쉼표 [0] 11 11 2 13 2" xfId="10923" xr:uid="{00000000-0005-0000-0000-000094000000}"/>
    <cellStyle name="쉼표 [0] 11 11 2 14" xfId="10924" xr:uid="{00000000-0005-0000-0000-000095000000}"/>
    <cellStyle name="쉼표 [0] 11 11 2 2" xfId="10925" xr:uid="{00000000-0005-0000-0000-000096000000}"/>
    <cellStyle name="쉼표 [0] 11 11 2 2 2" xfId="10926" xr:uid="{00000000-0005-0000-0000-000097000000}"/>
    <cellStyle name="쉼표 [0] 11 11 2 3" xfId="10927" xr:uid="{00000000-0005-0000-0000-000098000000}"/>
    <cellStyle name="쉼표 [0] 11 11 2 3 2" xfId="10928" xr:uid="{00000000-0005-0000-0000-000099000000}"/>
    <cellStyle name="쉼표 [0] 11 11 2 4" xfId="10929" xr:uid="{00000000-0005-0000-0000-00009A000000}"/>
    <cellStyle name="쉼표 [0] 11 11 2 4 2" xfId="10930" xr:uid="{00000000-0005-0000-0000-00009B000000}"/>
    <cellStyle name="쉼표 [0] 11 11 2 5" xfId="10931" xr:uid="{00000000-0005-0000-0000-00009C000000}"/>
    <cellStyle name="쉼표 [0] 11 11 2 5 2" xfId="10932" xr:uid="{00000000-0005-0000-0000-00009D000000}"/>
    <cellStyle name="쉼표 [0] 11 11 2 6" xfId="10933" xr:uid="{00000000-0005-0000-0000-00009E000000}"/>
    <cellStyle name="쉼표 [0] 11 11 2 6 2" xfId="10934" xr:uid="{00000000-0005-0000-0000-00009F000000}"/>
    <cellStyle name="쉼표 [0] 11 11 2 7" xfId="10935" xr:uid="{00000000-0005-0000-0000-0000A0000000}"/>
    <cellStyle name="쉼표 [0] 11 11 2 7 2" xfId="10936" xr:uid="{00000000-0005-0000-0000-0000A1000000}"/>
    <cellStyle name="쉼표 [0] 11 11 2 8" xfId="10937" xr:uid="{00000000-0005-0000-0000-0000A2000000}"/>
    <cellStyle name="쉼표 [0] 11 11 2 8 2" xfId="10938" xr:uid="{00000000-0005-0000-0000-0000A3000000}"/>
    <cellStyle name="쉼표 [0] 11 11 2 9" xfId="10939" xr:uid="{00000000-0005-0000-0000-0000A4000000}"/>
    <cellStyle name="쉼표 [0] 11 11 2 9 2" xfId="10940" xr:uid="{00000000-0005-0000-0000-0000A5000000}"/>
    <cellStyle name="쉼표 [0] 11 11 3" xfId="10941" xr:uid="{00000000-0005-0000-0000-0000A6000000}"/>
    <cellStyle name="쉼표 [0] 11 11 3 2" xfId="10942" xr:uid="{00000000-0005-0000-0000-0000A7000000}"/>
    <cellStyle name="쉼표 [0] 11 11 4" xfId="10943" xr:uid="{00000000-0005-0000-0000-0000A8000000}"/>
    <cellStyle name="쉼표 [0] 11 11 4 2" xfId="10944" xr:uid="{00000000-0005-0000-0000-0000A9000000}"/>
    <cellStyle name="쉼표 [0] 11 11 5" xfId="10945" xr:uid="{00000000-0005-0000-0000-0000AA000000}"/>
    <cellStyle name="쉼표 [0] 11 11 5 2" xfId="10946" xr:uid="{00000000-0005-0000-0000-0000AB000000}"/>
    <cellStyle name="쉼표 [0] 11 11 6" xfId="10947" xr:uid="{00000000-0005-0000-0000-0000AC000000}"/>
    <cellStyle name="쉼표 [0] 11 11 6 2" xfId="10948" xr:uid="{00000000-0005-0000-0000-0000AD000000}"/>
    <cellStyle name="쉼표 [0] 11 11 7" xfId="10949" xr:uid="{00000000-0005-0000-0000-0000AE000000}"/>
    <cellStyle name="쉼표 [0] 11 11 7 2" xfId="10950" xr:uid="{00000000-0005-0000-0000-0000AF000000}"/>
    <cellStyle name="쉼표 [0] 11 11 8" xfId="10951" xr:uid="{00000000-0005-0000-0000-0000B0000000}"/>
    <cellStyle name="쉼표 [0] 11 11 8 2" xfId="10952" xr:uid="{00000000-0005-0000-0000-0000B1000000}"/>
    <cellStyle name="쉼표 [0] 11 11 9" xfId="10953" xr:uid="{00000000-0005-0000-0000-0000B2000000}"/>
    <cellStyle name="쉼표 [0] 11 11 9 2" xfId="10954" xr:uid="{00000000-0005-0000-0000-0000B3000000}"/>
    <cellStyle name="쉼표 [0] 11 12" xfId="10955" xr:uid="{00000000-0005-0000-0000-0000B4000000}"/>
    <cellStyle name="쉼표 [0] 11 12 10" xfId="10956" xr:uid="{00000000-0005-0000-0000-0000B5000000}"/>
    <cellStyle name="쉼표 [0] 11 12 10 2" xfId="10957" xr:uid="{00000000-0005-0000-0000-0000B6000000}"/>
    <cellStyle name="쉼표 [0] 11 12 11" xfId="10958" xr:uid="{00000000-0005-0000-0000-0000B7000000}"/>
    <cellStyle name="쉼표 [0] 11 12 11 2" xfId="10959" xr:uid="{00000000-0005-0000-0000-0000B8000000}"/>
    <cellStyle name="쉼표 [0] 11 12 12" xfId="10960" xr:uid="{00000000-0005-0000-0000-0000B9000000}"/>
    <cellStyle name="쉼표 [0] 11 12 12 2" xfId="10961" xr:uid="{00000000-0005-0000-0000-0000BA000000}"/>
    <cellStyle name="쉼표 [0] 11 12 13" xfId="10962" xr:uid="{00000000-0005-0000-0000-0000BB000000}"/>
    <cellStyle name="쉼표 [0] 11 12 13 2" xfId="10963" xr:uid="{00000000-0005-0000-0000-0000BC000000}"/>
    <cellStyle name="쉼표 [0] 11 12 14" xfId="10964" xr:uid="{00000000-0005-0000-0000-0000BD000000}"/>
    <cellStyle name="쉼표 [0] 11 12 14 2" xfId="10965" xr:uid="{00000000-0005-0000-0000-0000BE000000}"/>
    <cellStyle name="쉼표 [0] 11 12 15" xfId="10966" xr:uid="{00000000-0005-0000-0000-0000BF000000}"/>
    <cellStyle name="쉼표 [0] 11 12 2" xfId="10967" xr:uid="{00000000-0005-0000-0000-0000C0000000}"/>
    <cellStyle name="쉼표 [0] 11 12 2 10" xfId="10968" xr:uid="{00000000-0005-0000-0000-0000C1000000}"/>
    <cellStyle name="쉼표 [0] 11 12 2 10 2" xfId="10969" xr:uid="{00000000-0005-0000-0000-0000C2000000}"/>
    <cellStyle name="쉼표 [0] 11 12 2 11" xfId="10970" xr:uid="{00000000-0005-0000-0000-0000C3000000}"/>
    <cellStyle name="쉼표 [0] 11 12 2 11 2" xfId="10971" xr:uid="{00000000-0005-0000-0000-0000C4000000}"/>
    <cellStyle name="쉼표 [0] 11 12 2 12" xfId="10972" xr:uid="{00000000-0005-0000-0000-0000C5000000}"/>
    <cellStyle name="쉼표 [0] 11 12 2 12 2" xfId="10973" xr:uid="{00000000-0005-0000-0000-0000C6000000}"/>
    <cellStyle name="쉼표 [0] 11 12 2 13" xfId="10974" xr:uid="{00000000-0005-0000-0000-0000C7000000}"/>
    <cellStyle name="쉼표 [0] 11 12 2 13 2" xfId="10975" xr:uid="{00000000-0005-0000-0000-0000C8000000}"/>
    <cellStyle name="쉼표 [0] 11 12 2 14" xfId="10976" xr:uid="{00000000-0005-0000-0000-0000C9000000}"/>
    <cellStyle name="쉼표 [0] 11 12 2 2" xfId="10977" xr:uid="{00000000-0005-0000-0000-0000CA000000}"/>
    <cellStyle name="쉼표 [0] 11 12 2 2 2" xfId="10978" xr:uid="{00000000-0005-0000-0000-0000CB000000}"/>
    <cellStyle name="쉼표 [0] 11 12 2 3" xfId="10979" xr:uid="{00000000-0005-0000-0000-0000CC000000}"/>
    <cellStyle name="쉼표 [0] 11 12 2 3 2" xfId="10980" xr:uid="{00000000-0005-0000-0000-0000CD000000}"/>
    <cellStyle name="쉼표 [0] 11 12 2 4" xfId="10981" xr:uid="{00000000-0005-0000-0000-0000CE000000}"/>
    <cellStyle name="쉼표 [0] 11 12 2 4 2" xfId="10982" xr:uid="{00000000-0005-0000-0000-0000CF000000}"/>
    <cellStyle name="쉼표 [0] 11 12 2 5" xfId="10983" xr:uid="{00000000-0005-0000-0000-0000D0000000}"/>
    <cellStyle name="쉼표 [0] 11 12 2 5 2" xfId="10984" xr:uid="{00000000-0005-0000-0000-0000D1000000}"/>
    <cellStyle name="쉼표 [0] 11 12 2 6" xfId="10985" xr:uid="{00000000-0005-0000-0000-0000D2000000}"/>
    <cellStyle name="쉼표 [0] 11 12 2 6 2" xfId="10986" xr:uid="{00000000-0005-0000-0000-0000D3000000}"/>
    <cellStyle name="쉼표 [0] 11 12 2 7" xfId="10987" xr:uid="{00000000-0005-0000-0000-0000D4000000}"/>
    <cellStyle name="쉼표 [0] 11 12 2 7 2" xfId="10988" xr:uid="{00000000-0005-0000-0000-0000D5000000}"/>
    <cellStyle name="쉼표 [0] 11 12 2 8" xfId="10989" xr:uid="{00000000-0005-0000-0000-0000D6000000}"/>
    <cellStyle name="쉼표 [0] 11 12 2 8 2" xfId="10990" xr:uid="{00000000-0005-0000-0000-0000D7000000}"/>
    <cellStyle name="쉼표 [0] 11 12 2 9" xfId="10991" xr:uid="{00000000-0005-0000-0000-0000D8000000}"/>
    <cellStyle name="쉼표 [0] 11 12 2 9 2" xfId="10992" xr:uid="{00000000-0005-0000-0000-0000D9000000}"/>
    <cellStyle name="쉼표 [0] 11 12 3" xfId="10993" xr:uid="{00000000-0005-0000-0000-0000DA000000}"/>
    <cellStyle name="쉼표 [0] 11 12 3 2" xfId="10994" xr:uid="{00000000-0005-0000-0000-0000DB000000}"/>
    <cellStyle name="쉼표 [0] 11 12 4" xfId="10995" xr:uid="{00000000-0005-0000-0000-0000DC000000}"/>
    <cellStyle name="쉼표 [0] 11 12 4 2" xfId="10996" xr:uid="{00000000-0005-0000-0000-0000DD000000}"/>
    <cellStyle name="쉼표 [0] 11 12 5" xfId="10997" xr:uid="{00000000-0005-0000-0000-0000DE000000}"/>
    <cellStyle name="쉼표 [0] 11 12 5 2" xfId="10998" xr:uid="{00000000-0005-0000-0000-0000DF000000}"/>
    <cellStyle name="쉼표 [0] 11 12 6" xfId="10999" xr:uid="{00000000-0005-0000-0000-0000E0000000}"/>
    <cellStyle name="쉼표 [0] 11 12 6 2" xfId="11000" xr:uid="{00000000-0005-0000-0000-0000E1000000}"/>
    <cellStyle name="쉼표 [0] 11 12 7" xfId="11001" xr:uid="{00000000-0005-0000-0000-0000E2000000}"/>
    <cellStyle name="쉼표 [0] 11 12 7 2" xfId="11002" xr:uid="{00000000-0005-0000-0000-0000E3000000}"/>
    <cellStyle name="쉼표 [0] 11 12 8" xfId="11003" xr:uid="{00000000-0005-0000-0000-0000E4000000}"/>
    <cellStyle name="쉼표 [0] 11 12 8 2" xfId="11004" xr:uid="{00000000-0005-0000-0000-0000E5000000}"/>
    <cellStyle name="쉼표 [0] 11 12 9" xfId="11005" xr:uid="{00000000-0005-0000-0000-0000E6000000}"/>
    <cellStyle name="쉼표 [0] 11 12 9 2" xfId="11006" xr:uid="{00000000-0005-0000-0000-0000E7000000}"/>
    <cellStyle name="쉼표 [0] 11 13" xfId="11007" xr:uid="{00000000-0005-0000-0000-0000E8000000}"/>
    <cellStyle name="쉼표 [0] 11 13 10" xfId="11008" xr:uid="{00000000-0005-0000-0000-0000E9000000}"/>
    <cellStyle name="쉼표 [0] 11 13 10 2" xfId="11009" xr:uid="{00000000-0005-0000-0000-0000EA000000}"/>
    <cellStyle name="쉼표 [0] 11 13 11" xfId="11010" xr:uid="{00000000-0005-0000-0000-0000EB000000}"/>
    <cellStyle name="쉼표 [0] 11 13 11 2" xfId="11011" xr:uid="{00000000-0005-0000-0000-0000EC000000}"/>
    <cellStyle name="쉼표 [0] 11 13 12" xfId="11012" xr:uid="{00000000-0005-0000-0000-0000ED000000}"/>
    <cellStyle name="쉼표 [0] 11 13 12 2" xfId="11013" xr:uid="{00000000-0005-0000-0000-0000EE000000}"/>
    <cellStyle name="쉼표 [0] 11 13 13" xfId="11014" xr:uid="{00000000-0005-0000-0000-0000EF000000}"/>
    <cellStyle name="쉼표 [0] 11 13 13 2" xfId="11015" xr:uid="{00000000-0005-0000-0000-0000F0000000}"/>
    <cellStyle name="쉼표 [0] 11 13 14" xfId="11016" xr:uid="{00000000-0005-0000-0000-0000F1000000}"/>
    <cellStyle name="쉼표 [0] 11 13 14 2" xfId="11017" xr:uid="{00000000-0005-0000-0000-0000F2000000}"/>
    <cellStyle name="쉼표 [0] 11 13 15" xfId="11018" xr:uid="{00000000-0005-0000-0000-0000F3000000}"/>
    <cellStyle name="쉼표 [0] 11 13 2" xfId="11019" xr:uid="{00000000-0005-0000-0000-0000F4000000}"/>
    <cellStyle name="쉼표 [0] 11 13 2 10" xfId="11020" xr:uid="{00000000-0005-0000-0000-0000F5000000}"/>
    <cellStyle name="쉼표 [0] 11 13 2 10 2" xfId="11021" xr:uid="{00000000-0005-0000-0000-0000F6000000}"/>
    <cellStyle name="쉼표 [0] 11 13 2 11" xfId="11022" xr:uid="{00000000-0005-0000-0000-0000F7000000}"/>
    <cellStyle name="쉼표 [0] 11 13 2 11 2" xfId="11023" xr:uid="{00000000-0005-0000-0000-0000F8000000}"/>
    <cellStyle name="쉼표 [0] 11 13 2 12" xfId="11024" xr:uid="{00000000-0005-0000-0000-0000F9000000}"/>
    <cellStyle name="쉼표 [0] 11 13 2 12 2" xfId="11025" xr:uid="{00000000-0005-0000-0000-0000FA000000}"/>
    <cellStyle name="쉼표 [0] 11 13 2 13" xfId="11026" xr:uid="{00000000-0005-0000-0000-0000FB000000}"/>
    <cellStyle name="쉼표 [0] 11 13 2 13 2" xfId="11027" xr:uid="{00000000-0005-0000-0000-0000FC000000}"/>
    <cellStyle name="쉼표 [0] 11 13 2 14" xfId="11028" xr:uid="{00000000-0005-0000-0000-0000FD000000}"/>
    <cellStyle name="쉼표 [0] 11 13 2 2" xfId="11029" xr:uid="{00000000-0005-0000-0000-0000FE000000}"/>
    <cellStyle name="쉼표 [0] 11 13 2 2 2" xfId="11030" xr:uid="{00000000-0005-0000-0000-0000FF000000}"/>
    <cellStyle name="쉼표 [0] 11 13 2 3" xfId="11031" xr:uid="{00000000-0005-0000-0000-000000010000}"/>
    <cellStyle name="쉼표 [0] 11 13 2 3 2" xfId="11032" xr:uid="{00000000-0005-0000-0000-000001010000}"/>
    <cellStyle name="쉼표 [0] 11 13 2 4" xfId="11033" xr:uid="{00000000-0005-0000-0000-000002010000}"/>
    <cellStyle name="쉼표 [0] 11 13 2 4 2" xfId="11034" xr:uid="{00000000-0005-0000-0000-000003010000}"/>
    <cellStyle name="쉼표 [0] 11 13 2 5" xfId="11035" xr:uid="{00000000-0005-0000-0000-000004010000}"/>
    <cellStyle name="쉼표 [0] 11 13 2 5 2" xfId="11036" xr:uid="{00000000-0005-0000-0000-000005010000}"/>
    <cellStyle name="쉼표 [0] 11 13 2 6" xfId="11037" xr:uid="{00000000-0005-0000-0000-000006010000}"/>
    <cellStyle name="쉼표 [0] 11 13 2 6 2" xfId="11038" xr:uid="{00000000-0005-0000-0000-000007010000}"/>
    <cellStyle name="쉼표 [0] 11 13 2 7" xfId="11039" xr:uid="{00000000-0005-0000-0000-000008010000}"/>
    <cellStyle name="쉼표 [0] 11 13 2 7 2" xfId="11040" xr:uid="{00000000-0005-0000-0000-000009010000}"/>
    <cellStyle name="쉼표 [0] 11 13 2 8" xfId="11041" xr:uid="{00000000-0005-0000-0000-00000A010000}"/>
    <cellStyle name="쉼표 [0] 11 13 2 8 2" xfId="11042" xr:uid="{00000000-0005-0000-0000-00000B010000}"/>
    <cellStyle name="쉼표 [0] 11 13 2 9" xfId="11043" xr:uid="{00000000-0005-0000-0000-00000C010000}"/>
    <cellStyle name="쉼표 [0] 11 13 2 9 2" xfId="11044" xr:uid="{00000000-0005-0000-0000-00000D010000}"/>
    <cellStyle name="쉼표 [0] 11 13 3" xfId="11045" xr:uid="{00000000-0005-0000-0000-00000E010000}"/>
    <cellStyle name="쉼표 [0] 11 13 3 2" xfId="11046" xr:uid="{00000000-0005-0000-0000-00000F010000}"/>
    <cellStyle name="쉼표 [0] 11 13 4" xfId="11047" xr:uid="{00000000-0005-0000-0000-000010010000}"/>
    <cellStyle name="쉼표 [0] 11 13 4 2" xfId="11048" xr:uid="{00000000-0005-0000-0000-000011010000}"/>
    <cellStyle name="쉼표 [0] 11 13 5" xfId="11049" xr:uid="{00000000-0005-0000-0000-000012010000}"/>
    <cellStyle name="쉼표 [0] 11 13 5 2" xfId="11050" xr:uid="{00000000-0005-0000-0000-000013010000}"/>
    <cellStyle name="쉼표 [0] 11 13 6" xfId="11051" xr:uid="{00000000-0005-0000-0000-000014010000}"/>
    <cellStyle name="쉼표 [0] 11 13 6 2" xfId="11052" xr:uid="{00000000-0005-0000-0000-000015010000}"/>
    <cellStyle name="쉼표 [0] 11 13 7" xfId="11053" xr:uid="{00000000-0005-0000-0000-000016010000}"/>
    <cellStyle name="쉼표 [0] 11 13 7 2" xfId="11054" xr:uid="{00000000-0005-0000-0000-000017010000}"/>
    <cellStyle name="쉼표 [0] 11 13 8" xfId="11055" xr:uid="{00000000-0005-0000-0000-000018010000}"/>
    <cellStyle name="쉼표 [0] 11 13 8 2" xfId="11056" xr:uid="{00000000-0005-0000-0000-000019010000}"/>
    <cellStyle name="쉼표 [0] 11 13 9" xfId="11057" xr:uid="{00000000-0005-0000-0000-00001A010000}"/>
    <cellStyle name="쉼표 [0] 11 13 9 2" xfId="11058" xr:uid="{00000000-0005-0000-0000-00001B010000}"/>
    <cellStyle name="쉼표 [0] 11 14" xfId="11059" xr:uid="{00000000-0005-0000-0000-00001C010000}"/>
    <cellStyle name="쉼표 [0] 11 14 10" xfId="11060" xr:uid="{00000000-0005-0000-0000-00001D010000}"/>
    <cellStyle name="쉼표 [0] 11 14 10 2" xfId="11061" xr:uid="{00000000-0005-0000-0000-00001E010000}"/>
    <cellStyle name="쉼표 [0] 11 14 11" xfId="11062" xr:uid="{00000000-0005-0000-0000-00001F010000}"/>
    <cellStyle name="쉼표 [0] 11 14 11 2" xfId="11063" xr:uid="{00000000-0005-0000-0000-000020010000}"/>
    <cellStyle name="쉼표 [0] 11 14 12" xfId="11064" xr:uid="{00000000-0005-0000-0000-000021010000}"/>
    <cellStyle name="쉼표 [0] 11 14 12 2" xfId="11065" xr:uid="{00000000-0005-0000-0000-000022010000}"/>
    <cellStyle name="쉼표 [0] 11 14 13" xfId="11066" xr:uid="{00000000-0005-0000-0000-000023010000}"/>
    <cellStyle name="쉼표 [0] 11 14 13 2" xfId="11067" xr:uid="{00000000-0005-0000-0000-000024010000}"/>
    <cellStyle name="쉼표 [0] 11 14 14" xfId="11068" xr:uid="{00000000-0005-0000-0000-000025010000}"/>
    <cellStyle name="쉼표 [0] 11 14 14 2" xfId="11069" xr:uid="{00000000-0005-0000-0000-000026010000}"/>
    <cellStyle name="쉼표 [0] 11 14 15" xfId="11070" xr:uid="{00000000-0005-0000-0000-000027010000}"/>
    <cellStyle name="쉼표 [0] 11 14 2" xfId="11071" xr:uid="{00000000-0005-0000-0000-000028010000}"/>
    <cellStyle name="쉼표 [0] 11 14 2 10" xfId="11072" xr:uid="{00000000-0005-0000-0000-000029010000}"/>
    <cellStyle name="쉼표 [0] 11 14 2 10 2" xfId="11073" xr:uid="{00000000-0005-0000-0000-00002A010000}"/>
    <cellStyle name="쉼표 [0] 11 14 2 11" xfId="11074" xr:uid="{00000000-0005-0000-0000-00002B010000}"/>
    <cellStyle name="쉼표 [0] 11 14 2 11 2" xfId="11075" xr:uid="{00000000-0005-0000-0000-00002C010000}"/>
    <cellStyle name="쉼표 [0] 11 14 2 12" xfId="11076" xr:uid="{00000000-0005-0000-0000-00002D010000}"/>
    <cellStyle name="쉼표 [0] 11 14 2 12 2" xfId="11077" xr:uid="{00000000-0005-0000-0000-00002E010000}"/>
    <cellStyle name="쉼표 [0] 11 14 2 13" xfId="11078" xr:uid="{00000000-0005-0000-0000-00002F010000}"/>
    <cellStyle name="쉼표 [0] 11 14 2 13 2" xfId="11079" xr:uid="{00000000-0005-0000-0000-000030010000}"/>
    <cellStyle name="쉼표 [0] 11 14 2 14" xfId="11080" xr:uid="{00000000-0005-0000-0000-000031010000}"/>
    <cellStyle name="쉼표 [0] 11 14 2 2" xfId="11081" xr:uid="{00000000-0005-0000-0000-000032010000}"/>
    <cellStyle name="쉼표 [0] 11 14 2 2 2" xfId="11082" xr:uid="{00000000-0005-0000-0000-000033010000}"/>
    <cellStyle name="쉼표 [0] 11 14 2 3" xfId="11083" xr:uid="{00000000-0005-0000-0000-000034010000}"/>
    <cellStyle name="쉼표 [0] 11 14 2 3 2" xfId="11084" xr:uid="{00000000-0005-0000-0000-000035010000}"/>
    <cellStyle name="쉼표 [0] 11 14 2 4" xfId="11085" xr:uid="{00000000-0005-0000-0000-000036010000}"/>
    <cellStyle name="쉼표 [0] 11 14 2 4 2" xfId="11086" xr:uid="{00000000-0005-0000-0000-000037010000}"/>
    <cellStyle name="쉼표 [0] 11 14 2 5" xfId="11087" xr:uid="{00000000-0005-0000-0000-000038010000}"/>
    <cellStyle name="쉼표 [0] 11 14 2 5 2" xfId="11088" xr:uid="{00000000-0005-0000-0000-000039010000}"/>
    <cellStyle name="쉼표 [0] 11 14 2 6" xfId="11089" xr:uid="{00000000-0005-0000-0000-00003A010000}"/>
    <cellStyle name="쉼표 [0] 11 14 2 6 2" xfId="11090" xr:uid="{00000000-0005-0000-0000-00003B010000}"/>
    <cellStyle name="쉼표 [0] 11 14 2 7" xfId="11091" xr:uid="{00000000-0005-0000-0000-00003C010000}"/>
    <cellStyle name="쉼표 [0] 11 14 2 7 2" xfId="11092" xr:uid="{00000000-0005-0000-0000-00003D010000}"/>
    <cellStyle name="쉼표 [0] 11 14 2 8" xfId="11093" xr:uid="{00000000-0005-0000-0000-00003E010000}"/>
    <cellStyle name="쉼표 [0] 11 14 2 8 2" xfId="11094" xr:uid="{00000000-0005-0000-0000-00003F010000}"/>
    <cellStyle name="쉼표 [0] 11 14 2 9" xfId="11095" xr:uid="{00000000-0005-0000-0000-000040010000}"/>
    <cellStyle name="쉼표 [0] 11 14 2 9 2" xfId="11096" xr:uid="{00000000-0005-0000-0000-000041010000}"/>
    <cellStyle name="쉼표 [0] 11 14 3" xfId="11097" xr:uid="{00000000-0005-0000-0000-000042010000}"/>
    <cellStyle name="쉼표 [0] 11 14 3 2" xfId="11098" xr:uid="{00000000-0005-0000-0000-000043010000}"/>
    <cellStyle name="쉼표 [0] 11 14 4" xfId="11099" xr:uid="{00000000-0005-0000-0000-000044010000}"/>
    <cellStyle name="쉼표 [0] 11 14 4 2" xfId="11100" xr:uid="{00000000-0005-0000-0000-000045010000}"/>
    <cellStyle name="쉼표 [0] 11 14 5" xfId="11101" xr:uid="{00000000-0005-0000-0000-000046010000}"/>
    <cellStyle name="쉼표 [0] 11 14 5 2" xfId="11102" xr:uid="{00000000-0005-0000-0000-000047010000}"/>
    <cellStyle name="쉼표 [0] 11 14 6" xfId="11103" xr:uid="{00000000-0005-0000-0000-000048010000}"/>
    <cellStyle name="쉼표 [0] 11 14 6 2" xfId="11104" xr:uid="{00000000-0005-0000-0000-000049010000}"/>
    <cellStyle name="쉼표 [0] 11 14 7" xfId="11105" xr:uid="{00000000-0005-0000-0000-00004A010000}"/>
    <cellStyle name="쉼표 [0] 11 14 7 2" xfId="11106" xr:uid="{00000000-0005-0000-0000-00004B010000}"/>
    <cellStyle name="쉼표 [0] 11 14 8" xfId="11107" xr:uid="{00000000-0005-0000-0000-00004C010000}"/>
    <cellStyle name="쉼표 [0] 11 14 8 2" xfId="11108" xr:uid="{00000000-0005-0000-0000-00004D010000}"/>
    <cellStyle name="쉼표 [0] 11 14 9" xfId="11109" xr:uid="{00000000-0005-0000-0000-00004E010000}"/>
    <cellStyle name="쉼표 [0] 11 14 9 2" xfId="11110" xr:uid="{00000000-0005-0000-0000-00004F010000}"/>
    <cellStyle name="쉼표 [0] 11 15" xfId="11111" xr:uid="{00000000-0005-0000-0000-000050010000}"/>
    <cellStyle name="쉼표 [0] 11 15 10" xfId="11112" xr:uid="{00000000-0005-0000-0000-000051010000}"/>
    <cellStyle name="쉼표 [0] 11 15 10 2" xfId="11113" xr:uid="{00000000-0005-0000-0000-000052010000}"/>
    <cellStyle name="쉼표 [0] 11 15 11" xfId="11114" xr:uid="{00000000-0005-0000-0000-000053010000}"/>
    <cellStyle name="쉼표 [0] 11 15 11 2" xfId="11115" xr:uid="{00000000-0005-0000-0000-000054010000}"/>
    <cellStyle name="쉼표 [0] 11 15 12" xfId="11116" xr:uid="{00000000-0005-0000-0000-000055010000}"/>
    <cellStyle name="쉼표 [0] 11 15 12 2" xfId="11117" xr:uid="{00000000-0005-0000-0000-000056010000}"/>
    <cellStyle name="쉼표 [0] 11 15 13" xfId="11118" xr:uid="{00000000-0005-0000-0000-000057010000}"/>
    <cellStyle name="쉼표 [0] 11 15 13 2" xfId="11119" xr:uid="{00000000-0005-0000-0000-000058010000}"/>
    <cellStyle name="쉼표 [0] 11 15 14" xfId="11120" xr:uid="{00000000-0005-0000-0000-000059010000}"/>
    <cellStyle name="쉼표 [0] 11 15 14 2" xfId="11121" xr:uid="{00000000-0005-0000-0000-00005A010000}"/>
    <cellStyle name="쉼표 [0] 11 15 15" xfId="11122" xr:uid="{00000000-0005-0000-0000-00005B010000}"/>
    <cellStyle name="쉼표 [0] 11 15 2" xfId="11123" xr:uid="{00000000-0005-0000-0000-00005C010000}"/>
    <cellStyle name="쉼표 [0] 11 15 2 10" xfId="11124" xr:uid="{00000000-0005-0000-0000-00005D010000}"/>
    <cellStyle name="쉼표 [0] 11 15 2 10 2" xfId="11125" xr:uid="{00000000-0005-0000-0000-00005E010000}"/>
    <cellStyle name="쉼표 [0] 11 15 2 11" xfId="11126" xr:uid="{00000000-0005-0000-0000-00005F010000}"/>
    <cellStyle name="쉼표 [0] 11 15 2 11 2" xfId="11127" xr:uid="{00000000-0005-0000-0000-000060010000}"/>
    <cellStyle name="쉼표 [0] 11 15 2 12" xfId="11128" xr:uid="{00000000-0005-0000-0000-000061010000}"/>
    <cellStyle name="쉼표 [0] 11 15 2 12 2" xfId="11129" xr:uid="{00000000-0005-0000-0000-000062010000}"/>
    <cellStyle name="쉼표 [0] 11 15 2 13" xfId="11130" xr:uid="{00000000-0005-0000-0000-000063010000}"/>
    <cellStyle name="쉼표 [0] 11 15 2 13 2" xfId="11131" xr:uid="{00000000-0005-0000-0000-000064010000}"/>
    <cellStyle name="쉼표 [0] 11 15 2 14" xfId="11132" xr:uid="{00000000-0005-0000-0000-000065010000}"/>
    <cellStyle name="쉼표 [0] 11 15 2 2" xfId="11133" xr:uid="{00000000-0005-0000-0000-000066010000}"/>
    <cellStyle name="쉼표 [0] 11 15 2 2 2" xfId="11134" xr:uid="{00000000-0005-0000-0000-000067010000}"/>
    <cellStyle name="쉼표 [0] 11 15 2 3" xfId="11135" xr:uid="{00000000-0005-0000-0000-000068010000}"/>
    <cellStyle name="쉼표 [0] 11 15 2 3 2" xfId="11136" xr:uid="{00000000-0005-0000-0000-000069010000}"/>
    <cellStyle name="쉼표 [0] 11 15 2 4" xfId="11137" xr:uid="{00000000-0005-0000-0000-00006A010000}"/>
    <cellStyle name="쉼표 [0] 11 15 2 4 2" xfId="11138" xr:uid="{00000000-0005-0000-0000-00006B010000}"/>
    <cellStyle name="쉼표 [0] 11 15 2 5" xfId="11139" xr:uid="{00000000-0005-0000-0000-00006C010000}"/>
    <cellStyle name="쉼표 [0] 11 15 2 5 2" xfId="11140" xr:uid="{00000000-0005-0000-0000-00006D010000}"/>
    <cellStyle name="쉼표 [0] 11 15 2 6" xfId="11141" xr:uid="{00000000-0005-0000-0000-00006E010000}"/>
    <cellStyle name="쉼표 [0] 11 15 2 6 2" xfId="11142" xr:uid="{00000000-0005-0000-0000-00006F010000}"/>
    <cellStyle name="쉼표 [0] 11 15 2 7" xfId="11143" xr:uid="{00000000-0005-0000-0000-000070010000}"/>
    <cellStyle name="쉼표 [0] 11 15 2 7 2" xfId="11144" xr:uid="{00000000-0005-0000-0000-000071010000}"/>
    <cellStyle name="쉼표 [0] 11 15 2 8" xfId="11145" xr:uid="{00000000-0005-0000-0000-000072010000}"/>
    <cellStyle name="쉼표 [0] 11 15 2 8 2" xfId="11146" xr:uid="{00000000-0005-0000-0000-000073010000}"/>
    <cellStyle name="쉼표 [0] 11 15 2 9" xfId="11147" xr:uid="{00000000-0005-0000-0000-000074010000}"/>
    <cellStyle name="쉼표 [0] 11 15 2 9 2" xfId="11148" xr:uid="{00000000-0005-0000-0000-000075010000}"/>
    <cellStyle name="쉼표 [0] 11 15 3" xfId="11149" xr:uid="{00000000-0005-0000-0000-000076010000}"/>
    <cellStyle name="쉼표 [0] 11 15 3 2" xfId="11150" xr:uid="{00000000-0005-0000-0000-000077010000}"/>
    <cellStyle name="쉼표 [0] 11 15 4" xfId="11151" xr:uid="{00000000-0005-0000-0000-000078010000}"/>
    <cellStyle name="쉼표 [0] 11 15 4 2" xfId="11152" xr:uid="{00000000-0005-0000-0000-000079010000}"/>
    <cellStyle name="쉼표 [0] 11 15 5" xfId="11153" xr:uid="{00000000-0005-0000-0000-00007A010000}"/>
    <cellStyle name="쉼표 [0] 11 15 5 2" xfId="11154" xr:uid="{00000000-0005-0000-0000-00007B010000}"/>
    <cellStyle name="쉼표 [0] 11 15 6" xfId="11155" xr:uid="{00000000-0005-0000-0000-00007C010000}"/>
    <cellStyle name="쉼표 [0] 11 15 6 2" xfId="11156" xr:uid="{00000000-0005-0000-0000-00007D010000}"/>
    <cellStyle name="쉼표 [0] 11 15 7" xfId="11157" xr:uid="{00000000-0005-0000-0000-00007E010000}"/>
    <cellStyle name="쉼표 [0] 11 15 7 2" xfId="11158" xr:uid="{00000000-0005-0000-0000-00007F010000}"/>
    <cellStyle name="쉼표 [0] 11 15 8" xfId="11159" xr:uid="{00000000-0005-0000-0000-000080010000}"/>
    <cellStyle name="쉼표 [0] 11 15 8 2" xfId="11160" xr:uid="{00000000-0005-0000-0000-000081010000}"/>
    <cellStyle name="쉼표 [0] 11 15 9" xfId="11161" xr:uid="{00000000-0005-0000-0000-000082010000}"/>
    <cellStyle name="쉼표 [0] 11 15 9 2" xfId="11162" xr:uid="{00000000-0005-0000-0000-000083010000}"/>
    <cellStyle name="쉼표 [0] 11 16" xfId="11163" xr:uid="{00000000-0005-0000-0000-000084010000}"/>
    <cellStyle name="쉼표 [0] 11 16 10" xfId="11164" xr:uid="{00000000-0005-0000-0000-000085010000}"/>
    <cellStyle name="쉼표 [0] 11 16 10 2" xfId="11165" xr:uid="{00000000-0005-0000-0000-000086010000}"/>
    <cellStyle name="쉼표 [0] 11 16 11" xfId="11166" xr:uid="{00000000-0005-0000-0000-000087010000}"/>
    <cellStyle name="쉼표 [0] 11 16 11 2" xfId="11167" xr:uid="{00000000-0005-0000-0000-000088010000}"/>
    <cellStyle name="쉼표 [0] 11 16 12" xfId="11168" xr:uid="{00000000-0005-0000-0000-000089010000}"/>
    <cellStyle name="쉼표 [0] 11 16 12 2" xfId="11169" xr:uid="{00000000-0005-0000-0000-00008A010000}"/>
    <cellStyle name="쉼표 [0] 11 16 13" xfId="11170" xr:uid="{00000000-0005-0000-0000-00008B010000}"/>
    <cellStyle name="쉼표 [0] 11 16 13 2" xfId="11171" xr:uid="{00000000-0005-0000-0000-00008C010000}"/>
    <cellStyle name="쉼표 [0] 11 16 14" xfId="11172" xr:uid="{00000000-0005-0000-0000-00008D010000}"/>
    <cellStyle name="쉼표 [0] 11 16 14 2" xfId="11173" xr:uid="{00000000-0005-0000-0000-00008E010000}"/>
    <cellStyle name="쉼표 [0] 11 16 15" xfId="11174" xr:uid="{00000000-0005-0000-0000-00008F010000}"/>
    <cellStyle name="쉼표 [0] 11 16 2" xfId="11175" xr:uid="{00000000-0005-0000-0000-000090010000}"/>
    <cellStyle name="쉼표 [0] 11 16 2 10" xfId="11176" xr:uid="{00000000-0005-0000-0000-000091010000}"/>
    <cellStyle name="쉼표 [0] 11 16 2 10 2" xfId="11177" xr:uid="{00000000-0005-0000-0000-000092010000}"/>
    <cellStyle name="쉼표 [0] 11 16 2 11" xfId="11178" xr:uid="{00000000-0005-0000-0000-000093010000}"/>
    <cellStyle name="쉼표 [0] 11 16 2 11 2" xfId="11179" xr:uid="{00000000-0005-0000-0000-000094010000}"/>
    <cellStyle name="쉼표 [0] 11 16 2 12" xfId="11180" xr:uid="{00000000-0005-0000-0000-000095010000}"/>
    <cellStyle name="쉼표 [0] 11 16 2 12 2" xfId="11181" xr:uid="{00000000-0005-0000-0000-000096010000}"/>
    <cellStyle name="쉼표 [0] 11 16 2 13" xfId="11182" xr:uid="{00000000-0005-0000-0000-000097010000}"/>
    <cellStyle name="쉼표 [0] 11 16 2 13 2" xfId="11183" xr:uid="{00000000-0005-0000-0000-000098010000}"/>
    <cellStyle name="쉼표 [0] 11 16 2 14" xfId="11184" xr:uid="{00000000-0005-0000-0000-000099010000}"/>
    <cellStyle name="쉼표 [0] 11 16 2 2" xfId="11185" xr:uid="{00000000-0005-0000-0000-00009A010000}"/>
    <cellStyle name="쉼표 [0] 11 16 2 2 2" xfId="11186" xr:uid="{00000000-0005-0000-0000-00009B010000}"/>
    <cellStyle name="쉼표 [0] 11 16 2 3" xfId="11187" xr:uid="{00000000-0005-0000-0000-00009C010000}"/>
    <cellStyle name="쉼표 [0] 11 16 2 3 2" xfId="11188" xr:uid="{00000000-0005-0000-0000-00009D010000}"/>
    <cellStyle name="쉼표 [0] 11 16 2 4" xfId="11189" xr:uid="{00000000-0005-0000-0000-00009E010000}"/>
    <cellStyle name="쉼표 [0] 11 16 2 4 2" xfId="11190" xr:uid="{00000000-0005-0000-0000-00009F010000}"/>
    <cellStyle name="쉼표 [0] 11 16 2 5" xfId="11191" xr:uid="{00000000-0005-0000-0000-0000A0010000}"/>
    <cellStyle name="쉼표 [0] 11 16 2 5 2" xfId="11192" xr:uid="{00000000-0005-0000-0000-0000A1010000}"/>
    <cellStyle name="쉼표 [0] 11 16 2 6" xfId="11193" xr:uid="{00000000-0005-0000-0000-0000A2010000}"/>
    <cellStyle name="쉼표 [0] 11 16 2 6 2" xfId="11194" xr:uid="{00000000-0005-0000-0000-0000A3010000}"/>
    <cellStyle name="쉼표 [0] 11 16 2 7" xfId="11195" xr:uid="{00000000-0005-0000-0000-0000A4010000}"/>
    <cellStyle name="쉼표 [0] 11 16 2 7 2" xfId="11196" xr:uid="{00000000-0005-0000-0000-0000A5010000}"/>
    <cellStyle name="쉼표 [0] 11 16 2 8" xfId="11197" xr:uid="{00000000-0005-0000-0000-0000A6010000}"/>
    <cellStyle name="쉼표 [0] 11 16 2 8 2" xfId="11198" xr:uid="{00000000-0005-0000-0000-0000A7010000}"/>
    <cellStyle name="쉼표 [0] 11 16 2 9" xfId="11199" xr:uid="{00000000-0005-0000-0000-0000A8010000}"/>
    <cellStyle name="쉼표 [0] 11 16 2 9 2" xfId="11200" xr:uid="{00000000-0005-0000-0000-0000A9010000}"/>
    <cellStyle name="쉼표 [0] 11 16 3" xfId="11201" xr:uid="{00000000-0005-0000-0000-0000AA010000}"/>
    <cellStyle name="쉼표 [0] 11 16 3 2" xfId="11202" xr:uid="{00000000-0005-0000-0000-0000AB010000}"/>
    <cellStyle name="쉼표 [0] 11 16 4" xfId="11203" xr:uid="{00000000-0005-0000-0000-0000AC010000}"/>
    <cellStyle name="쉼표 [0] 11 16 4 2" xfId="11204" xr:uid="{00000000-0005-0000-0000-0000AD010000}"/>
    <cellStyle name="쉼표 [0] 11 16 5" xfId="11205" xr:uid="{00000000-0005-0000-0000-0000AE010000}"/>
    <cellStyle name="쉼표 [0] 11 16 5 2" xfId="11206" xr:uid="{00000000-0005-0000-0000-0000AF010000}"/>
    <cellStyle name="쉼표 [0] 11 16 6" xfId="11207" xr:uid="{00000000-0005-0000-0000-0000B0010000}"/>
    <cellStyle name="쉼표 [0] 11 16 6 2" xfId="11208" xr:uid="{00000000-0005-0000-0000-0000B1010000}"/>
    <cellStyle name="쉼표 [0] 11 16 7" xfId="11209" xr:uid="{00000000-0005-0000-0000-0000B2010000}"/>
    <cellStyle name="쉼표 [0] 11 16 7 2" xfId="11210" xr:uid="{00000000-0005-0000-0000-0000B3010000}"/>
    <cellStyle name="쉼표 [0] 11 16 8" xfId="11211" xr:uid="{00000000-0005-0000-0000-0000B4010000}"/>
    <cellStyle name="쉼표 [0] 11 16 8 2" xfId="11212" xr:uid="{00000000-0005-0000-0000-0000B5010000}"/>
    <cellStyle name="쉼표 [0] 11 16 9" xfId="11213" xr:uid="{00000000-0005-0000-0000-0000B6010000}"/>
    <cellStyle name="쉼표 [0] 11 16 9 2" xfId="11214" xr:uid="{00000000-0005-0000-0000-0000B7010000}"/>
    <cellStyle name="쉼표 [0] 11 17" xfId="11215" xr:uid="{00000000-0005-0000-0000-0000B8010000}"/>
    <cellStyle name="쉼표 [0] 11 17 10" xfId="11216" xr:uid="{00000000-0005-0000-0000-0000B9010000}"/>
    <cellStyle name="쉼표 [0] 11 17 10 2" xfId="11217" xr:uid="{00000000-0005-0000-0000-0000BA010000}"/>
    <cellStyle name="쉼표 [0] 11 17 11" xfId="11218" xr:uid="{00000000-0005-0000-0000-0000BB010000}"/>
    <cellStyle name="쉼표 [0] 11 17 11 2" xfId="11219" xr:uid="{00000000-0005-0000-0000-0000BC010000}"/>
    <cellStyle name="쉼표 [0] 11 17 12" xfId="11220" xr:uid="{00000000-0005-0000-0000-0000BD010000}"/>
    <cellStyle name="쉼표 [0] 11 17 12 2" xfId="11221" xr:uid="{00000000-0005-0000-0000-0000BE010000}"/>
    <cellStyle name="쉼표 [0] 11 17 13" xfId="11222" xr:uid="{00000000-0005-0000-0000-0000BF010000}"/>
    <cellStyle name="쉼표 [0] 11 17 13 2" xfId="11223" xr:uid="{00000000-0005-0000-0000-0000C0010000}"/>
    <cellStyle name="쉼표 [0] 11 17 14" xfId="11224" xr:uid="{00000000-0005-0000-0000-0000C1010000}"/>
    <cellStyle name="쉼표 [0] 11 17 14 2" xfId="11225" xr:uid="{00000000-0005-0000-0000-0000C2010000}"/>
    <cellStyle name="쉼표 [0] 11 17 15" xfId="11226" xr:uid="{00000000-0005-0000-0000-0000C3010000}"/>
    <cellStyle name="쉼표 [0] 11 17 2" xfId="11227" xr:uid="{00000000-0005-0000-0000-0000C4010000}"/>
    <cellStyle name="쉼표 [0] 11 17 2 10" xfId="11228" xr:uid="{00000000-0005-0000-0000-0000C5010000}"/>
    <cellStyle name="쉼표 [0] 11 17 2 10 2" xfId="11229" xr:uid="{00000000-0005-0000-0000-0000C6010000}"/>
    <cellStyle name="쉼표 [0] 11 17 2 11" xfId="11230" xr:uid="{00000000-0005-0000-0000-0000C7010000}"/>
    <cellStyle name="쉼표 [0] 11 17 2 11 2" xfId="11231" xr:uid="{00000000-0005-0000-0000-0000C8010000}"/>
    <cellStyle name="쉼표 [0] 11 17 2 12" xfId="11232" xr:uid="{00000000-0005-0000-0000-0000C9010000}"/>
    <cellStyle name="쉼표 [0] 11 17 2 12 2" xfId="11233" xr:uid="{00000000-0005-0000-0000-0000CA010000}"/>
    <cellStyle name="쉼표 [0] 11 17 2 13" xfId="11234" xr:uid="{00000000-0005-0000-0000-0000CB010000}"/>
    <cellStyle name="쉼표 [0] 11 17 2 13 2" xfId="11235" xr:uid="{00000000-0005-0000-0000-0000CC010000}"/>
    <cellStyle name="쉼표 [0] 11 17 2 14" xfId="11236" xr:uid="{00000000-0005-0000-0000-0000CD010000}"/>
    <cellStyle name="쉼표 [0] 11 17 2 2" xfId="11237" xr:uid="{00000000-0005-0000-0000-0000CE010000}"/>
    <cellStyle name="쉼표 [0] 11 17 2 2 2" xfId="11238" xr:uid="{00000000-0005-0000-0000-0000CF010000}"/>
    <cellStyle name="쉼표 [0] 11 17 2 3" xfId="11239" xr:uid="{00000000-0005-0000-0000-0000D0010000}"/>
    <cellStyle name="쉼표 [0] 11 17 2 3 2" xfId="11240" xr:uid="{00000000-0005-0000-0000-0000D1010000}"/>
    <cellStyle name="쉼표 [0] 11 17 2 4" xfId="11241" xr:uid="{00000000-0005-0000-0000-0000D2010000}"/>
    <cellStyle name="쉼표 [0] 11 17 2 4 2" xfId="11242" xr:uid="{00000000-0005-0000-0000-0000D3010000}"/>
    <cellStyle name="쉼표 [0] 11 17 2 5" xfId="11243" xr:uid="{00000000-0005-0000-0000-0000D4010000}"/>
    <cellStyle name="쉼표 [0] 11 17 2 5 2" xfId="11244" xr:uid="{00000000-0005-0000-0000-0000D5010000}"/>
    <cellStyle name="쉼표 [0] 11 17 2 6" xfId="11245" xr:uid="{00000000-0005-0000-0000-0000D6010000}"/>
    <cellStyle name="쉼표 [0] 11 17 2 6 2" xfId="11246" xr:uid="{00000000-0005-0000-0000-0000D7010000}"/>
    <cellStyle name="쉼표 [0] 11 17 2 7" xfId="11247" xr:uid="{00000000-0005-0000-0000-0000D8010000}"/>
    <cellStyle name="쉼표 [0] 11 17 2 7 2" xfId="11248" xr:uid="{00000000-0005-0000-0000-0000D9010000}"/>
    <cellStyle name="쉼표 [0] 11 17 2 8" xfId="11249" xr:uid="{00000000-0005-0000-0000-0000DA010000}"/>
    <cellStyle name="쉼표 [0] 11 17 2 8 2" xfId="11250" xr:uid="{00000000-0005-0000-0000-0000DB010000}"/>
    <cellStyle name="쉼표 [0] 11 17 2 9" xfId="11251" xr:uid="{00000000-0005-0000-0000-0000DC010000}"/>
    <cellStyle name="쉼표 [0] 11 17 2 9 2" xfId="11252" xr:uid="{00000000-0005-0000-0000-0000DD010000}"/>
    <cellStyle name="쉼표 [0] 11 17 3" xfId="11253" xr:uid="{00000000-0005-0000-0000-0000DE010000}"/>
    <cellStyle name="쉼표 [0] 11 17 3 2" xfId="11254" xr:uid="{00000000-0005-0000-0000-0000DF010000}"/>
    <cellStyle name="쉼표 [0] 11 17 4" xfId="11255" xr:uid="{00000000-0005-0000-0000-0000E0010000}"/>
    <cellStyle name="쉼표 [0] 11 17 4 2" xfId="11256" xr:uid="{00000000-0005-0000-0000-0000E1010000}"/>
    <cellStyle name="쉼표 [0] 11 17 5" xfId="11257" xr:uid="{00000000-0005-0000-0000-0000E2010000}"/>
    <cellStyle name="쉼표 [0] 11 17 5 2" xfId="11258" xr:uid="{00000000-0005-0000-0000-0000E3010000}"/>
    <cellStyle name="쉼표 [0] 11 17 6" xfId="11259" xr:uid="{00000000-0005-0000-0000-0000E4010000}"/>
    <cellStyle name="쉼표 [0] 11 17 6 2" xfId="11260" xr:uid="{00000000-0005-0000-0000-0000E5010000}"/>
    <cellStyle name="쉼표 [0] 11 17 7" xfId="11261" xr:uid="{00000000-0005-0000-0000-0000E6010000}"/>
    <cellStyle name="쉼표 [0] 11 17 7 2" xfId="11262" xr:uid="{00000000-0005-0000-0000-0000E7010000}"/>
    <cellStyle name="쉼표 [0] 11 17 8" xfId="11263" xr:uid="{00000000-0005-0000-0000-0000E8010000}"/>
    <cellStyle name="쉼표 [0] 11 17 8 2" xfId="11264" xr:uid="{00000000-0005-0000-0000-0000E9010000}"/>
    <cellStyle name="쉼표 [0] 11 17 9" xfId="11265" xr:uid="{00000000-0005-0000-0000-0000EA010000}"/>
    <cellStyle name="쉼표 [0] 11 17 9 2" xfId="11266" xr:uid="{00000000-0005-0000-0000-0000EB010000}"/>
    <cellStyle name="쉼표 [0] 11 18" xfId="11267" xr:uid="{00000000-0005-0000-0000-0000EC010000}"/>
    <cellStyle name="쉼표 [0] 11 18 10" xfId="11268" xr:uid="{00000000-0005-0000-0000-0000ED010000}"/>
    <cellStyle name="쉼표 [0] 11 18 10 2" xfId="11269" xr:uid="{00000000-0005-0000-0000-0000EE010000}"/>
    <cellStyle name="쉼표 [0] 11 18 11" xfId="11270" xr:uid="{00000000-0005-0000-0000-0000EF010000}"/>
    <cellStyle name="쉼표 [0] 11 18 11 2" xfId="11271" xr:uid="{00000000-0005-0000-0000-0000F0010000}"/>
    <cellStyle name="쉼표 [0] 11 18 12" xfId="11272" xr:uid="{00000000-0005-0000-0000-0000F1010000}"/>
    <cellStyle name="쉼표 [0] 11 18 12 2" xfId="11273" xr:uid="{00000000-0005-0000-0000-0000F2010000}"/>
    <cellStyle name="쉼표 [0] 11 18 13" xfId="11274" xr:uid="{00000000-0005-0000-0000-0000F3010000}"/>
    <cellStyle name="쉼표 [0] 11 18 13 2" xfId="11275" xr:uid="{00000000-0005-0000-0000-0000F4010000}"/>
    <cellStyle name="쉼표 [0] 11 18 14" xfId="11276" xr:uid="{00000000-0005-0000-0000-0000F5010000}"/>
    <cellStyle name="쉼표 [0] 11 18 14 2" xfId="11277" xr:uid="{00000000-0005-0000-0000-0000F6010000}"/>
    <cellStyle name="쉼표 [0] 11 18 15" xfId="11278" xr:uid="{00000000-0005-0000-0000-0000F7010000}"/>
    <cellStyle name="쉼표 [0] 11 18 2" xfId="11279" xr:uid="{00000000-0005-0000-0000-0000F8010000}"/>
    <cellStyle name="쉼표 [0] 11 18 2 10" xfId="11280" xr:uid="{00000000-0005-0000-0000-0000F9010000}"/>
    <cellStyle name="쉼표 [0] 11 18 2 10 2" xfId="11281" xr:uid="{00000000-0005-0000-0000-0000FA010000}"/>
    <cellStyle name="쉼표 [0] 11 18 2 11" xfId="11282" xr:uid="{00000000-0005-0000-0000-0000FB010000}"/>
    <cellStyle name="쉼표 [0] 11 18 2 11 2" xfId="11283" xr:uid="{00000000-0005-0000-0000-0000FC010000}"/>
    <cellStyle name="쉼표 [0] 11 18 2 12" xfId="11284" xr:uid="{00000000-0005-0000-0000-0000FD010000}"/>
    <cellStyle name="쉼표 [0] 11 18 2 12 2" xfId="11285" xr:uid="{00000000-0005-0000-0000-0000FE010000}"/>
    <cellStyle name="쉼표 [0] 11 18 2 13" xfId="11286" xr:uid="{00000000-0005-0000-0000-0000FF010000}"/>
    <cellStyle name="쉼표 [0] 11 18 2 13 2" xfId="11287" xr:uid="{00000000-0005-0000-0000-000000020000}"/>
    <cellStyle name="쉼표 [0] 11 18 2 14" xfId="11288" xr:uid="{00000000-0005-0000-0000-000001020000}"/>
    <cellStyle name="쉼표 [0] 11 18 2 2" xfId="11289" xr:uid="{00000000-0005-0000-0000-000002020000}"/>
    <cellStyle name="쉼표 [0] 11 18 2 2 2" xfId="11290" xr:uid="{00000000-0005-0000-0000-000003020000}"/>
    <cellStyle name="쉼표 [0] 11 18 2 3" xfId="11291" xr:uid="{00000000-0005-0000-0000-000004020000}"/>
    <cellStyle name="쉼표 [0] 11 18 2 3 2" xfId="11292" xr:uid="{00000000-0005-0000-0000-000005020000}"/>
    <cellStyle name="쉼표 [0] 11 18 2 4" xfId="11293" xr:uid="{00000000-0005-0000-0000-000006020000}"/>
    <cellStyle name="쉼표 [0] 11 18 2 4 2" xfId="11294" xr:uid="{00000000-0005-0000-0000-000007020000}"/>
    <cellStyle name="쉼표 [0] 11 18 2 5" xfId="11295" xr:uid="{00000000-0005-0000-0000-000008020000}"/>
    <cellStyle name="쉼표 [0] 11 18 2 5 2" xfId="11296" xr:uid="{00000000-0005-0000-0000-000009020000}"/>
    <cellStyle name="쉼표 [0] 11 18 2 6" xfId="11297" xr:uid="{00000000-0005-0000-0000-00000A020000}"/>
    <cellStyle name="쉼표 [0] 11 18 2 6 2" xfId="11298" xr:uid="{00000000-0005-0000-0000-00000B020000}"/>
    <cellStyle name="쉼표 [0] 11 18 2 7" xfId="11299" xr:uid="{00000000-0005-0000-0000-00000C020000}"/>
    <cellStyle name="쉼표 [0] 11 18 2 7 2" xfId="11300" xr:uid="{00000000-0005-0000-0000-00000D020000}"/>
    <cellStyle name="쉼표 [0] 11 18 2 8" xfId="11301" xr:uid="{00000000-0005-0000-0000-00000E020000}"/>
    <cellStyle name="쉼표 [0] 11 18 2 8 2" xfId="11302" xr:uid="{00000000-0005-0000-0000-00000F020000}"/>
    <cellStyle name="쉼표 [0] 11 18 2 9" xfId="11303" xr:uid="{00000000-0005-0000-0000-000010020000}"/>
    <cellStyle name="쉼표 [0] 11 18 2 9 2" xfId="11304" xr:uid="{00000000-0005-0000-0000-000011020000}"/>
    <cellStyle name="쉼표 [0] 11 18 3" xfId="11305" xr:uid="{00000000-0005-0000-0000-000012020000}"/>
    <cellStyle name="쉼표 [0] 11 18 3 2" xfId="11306" xr:uid="{00000000-0005-0000-0000-000013020000}"/>
    <cellStyle name="쉼표 [0] 11 18 4" xfId="11307" xr:uid="{00000000-0005-0000-0000-000014020000}"/>
    <cellStyle name="쉼표 [0] 11 18 4 2" xfId="11308" xr:uid="{00000000-0005-0000-0000-000015020000}"/>
    <cellStyle name="쉼표 [0] 11 18 5" xfId="11309" xr:uid="{00000000-0005-0000-0000-000016020000}"/>
    <cellStyle name="쉼표 [0] 11 18 5 2" xfId="11310" xr:uid="{00000000-0005-0000-0000-000017020000}"/>
    <cellStyle name="쉼표 [0] 11 18 6" xfId="11311" xr:uid="{00000000-0005-0000-0000-000018020000}"/>
    <cellStyle name="쉼표 [0] 11 18 6 2" xfId="11312" xr:uid="{00000000-0005-0000-0000-000019020000}"/>
    <cellStyle name="쉼표 [0] 11 18 7" xfId="11313" xr:uid="{00000000-0005-0000-0000-00001A020000}"/>
    <cellStyle name="쉼표 [0] 11 18 7 2" xfId="11314" xr:uid="{00000000-0005-0000-0000-00001B020000}"/>
    <cellStyle name="쉼표 [0] 11 18 8" xfId="11315" xr:uid="{00000000-0005-0000-0000-00001C020000}"/>
    <cellStyle name="쉼표 [0] 11 18 8 2" xfId="11316" xr:uid="{00000000-0005-0000-0000-00001D020000}"/>
    <cellStyle name="쉼표 [0] 11 18 9" xfId="11317" xr:uid="{00000000-0005-0000-0000-00001E020000}"/>
    <cellStyle name="쉼표 [0] 11 18 9 2" xfId="11318" xr:uid="{00000000-0005-0000-0000-00001F020000}"/>
    <cellStyle name="쉼표 [0] 11 19" xfId="11319" xr:uid="{00000000-0005-0000-0000-000020020000}"/>
    <cellStyle name="쉼표 [0] 11 19 10" xfId="11320" xr:uid="{00000000-0005-0000-0000-000021020000}"/>
    <cellStyle name="쉼표 [0] 11 19 10 2" xfId="11321" xr:uid="{00000000-0005-0000-0000-000022020000}"/>
    <cellStyle name="쉼표 [0] 11 19 11" xfId="11322" xr:uid="{00000000-0005-0000-0000-000023020000}"/>
    <cellStyle name="쉼표 [0] 11 19 11 2" xfId="11323" xr:uid="{00000000-0005-0000-0000-000024020000}"/>
    <cellStyle name="쉼표 [0] 11 19 12" xfId="11324" xr:uid="{00000000-0005-0000-0000-000025020000}"/>
    <cellStyle name="쉼표 [0] 11 19 12 2" xfId="11325" xr:uid="{00000000-0005-0000-0000-000026020000}"/>
    <cellStyle name="쉼표 [0] 11 19 13" xfId="11326" xr:uid="{00000000-0005-0000-0000-000027020000}"/>
    <cellStyle name="쉼표 [0] 11 19 13 2" xfId="11327" xr:uid="{00000000-0005-0000-0000-000028020000}"/>
    <cellStyle name="쉼표 [0] 11 19 14" xfId="11328" xr:uid="{00000000-0005-0000-0000-000029020000}"/>
    <cellStyle name="쉼표 [0] 11 19 14 2" xfId="11329" xr:uid="{00000000-0005-0000-0000-00002A020000}"/>
    <cellStyle name="쉼표 [0] 11 19 15" xfId="11330" xr:uid="{00000000-0005-0000-0000-00002B020000}"/>
    <cellStyle name="쉼표 [0] 11 19 2" xfId="11331" xr:uid="{00000000-0005-0000-0000-00002C020000}"/>
    <cellStyle name="쉼표 [0] 11 19 2 10" xfId="11332" xr:uid="{00000000-0005-0000-0000-00002D020000}"/>
    <cellStyle name="쉼표 [0] 11 19 2 10 2" xfId="11333" xr:uid="{00000000-0005-0000-0000-00002E020000}"/>
    <cellStyle name="쉼표 [0] 11 19 2 11" xfId="11334" xr:uid="{00000000-0005-0000-0000-00002F020000}"/>
    <cellStyle name="쉼표 [0] 11 19 2 11 2" xfId="11335" xr:uid="{00000000-0005-0000-0000-000030020000}"/>
    <cellStyle name="쉼표 [0] 11 19 2 12" xfId="11336" xr:uid="{00000000-0005-0000-0000-000031020000}"/>
    <cellStyle name="쉼표 [0] 11 19 2 12 2" xfId="11337" xr:uid="{00000000-0005-0000-0000-000032020000}"/>
    <cellStyle name="쉼표 [0] 11 19 2 13" xfId="11338" xr:uid="{00000000-0005-0000-0000-000033020000}"/>
    <cellStyle name="쉼표 [0] 11 19 2 13 2" xfId="11339" xr:uid="{00000000-0005-0000-0000-000034020000}"/>
    <cellStyle name="쉼표 [0] 11 19 2 14" xfId="11340" xr:uid="{00000000-0005-0000-0000-000035020000}"/>
    <cellStyle name="쉼표 [0] 11 19 2 2" xfId="11341" xr:uid="{00000000-0005-0000-0000-000036020000}"/>
    <cellStyle name="쉼표 [0] 11 19 2 2 2" xfId="11342" xr:uid="{00000000-0005-0000-0000-000037020000}"/>
    <cellStyle name="쉼표 [0] 11 19 2 3" xfId="11343" xr:uid="{00000000-0005-0000-0000-000038020000}"/>
    <cellStyle name="쉼표 [0] 11 19 2 3 2" xfId="11344" xr:uid="{00000000-0005-0000-0000-000039020000}"/>
    <cellStyle name="쉼표 [0] 11 19 2 4" xfId="11345" xr:uid="{00000000-0005-0000-0000-00003A020000}"/>
    <cellStyle name="쉼표 [0] 11 19 2 4 2" xfId="11346" xr:uid="{00000000-0005-0000-0000-00003B020000}"/>
    <cellStyle name="쉼표 [0] 11 19 2 5" xfId="11347" xr:uid="{00000000-0005-0000-0000-00003C020000}"/>
    <cellStyle name="쉼표 [0] 11 19 2 5 2" xfId="11348" xr:uid="{00000000-0005-0000-0000-00003D020000}"/>
    <cellStyle name="쉼표 [0] 11 19 2 6" xfId="11349" xr:uid="{00000000-0005-0000-0000-00003E020000}"/>
    <cellStyle name="쉼표 [0] 11 19 2 6 2" xfId="11350" xr:uid="{00000000-0005-0000-0000-00003F020000}"/>
    <cellStyle name="쉼표 [0] 11 19 2 7" xfId="11351" xr:uid="{00000000-0005-0000-0000-000040020000}"/>
    <cellStyle name="쉼표 [0] 11 19 2 7 2" xfId="11352" xr:uid="{00000000-0005-0000-0000-000041020000}"/>
    <cellStyle name="쉼표 [0] 11 19 2 8" xfId="11353" xr:uid="{00000000-0005-0000-0000-000042020000}"/>
    <cellStyle name="쉼표 [0] 11 19 2 8 2" xfId="11354" xr:uid="{00000000-0005-0000-0000-000043020000}"/>
    <cellStyle name="쉼표 [0] 11 19 2 9" xfId="11355" xr:uid="{00000000-0005-0000-0000-000044020000}"/>
    <cellStyle name="쉼표 [0] 11 19 2 9 2" xfId="11356" xr:uid="{00000000-0005-0000-0000-000045020000}"/>
    <cellStyle name="쉼표 [0] 11 19 3" xfId="11357" xr:uid="{00000000-0005-0000-0000-000046020000}"/>
    <cellStyle name="쉼표 [0] 11 19 3 2" xfId="11358" xr:uid="{00000000-0005-0000-0000-000047020000}"/>
    <cellStyle name="쉼표 [0] 11 19 4" xfId="11359" xr:uid="{00000000-0005-0000-0000-000048020000}"/>
    <cellStyle name="쉼표 [0] 11 19 4 2" xfId="11360" xr:uid="{00000000-0005-0000-0000-000049020000}"/>
    <cellStyle name="쉼표 [0] 11 19 5" xfId="11361" xr:uid="{00000000-0005-0000-0000-00004A020000}"/>
    <cellStyle name="쉼표 [0] 11 19 5 2" xfId="11362" xr:uid="{00000000-0005-0000-0000-00004B020000}"/>
    <cellStyle name="쉼표 [0] 11 19 6" xfId="11363" xr:uid="{00000000-0005-0000-0000-00004C020000}"/>
    <cellStyle name="쉼표 [0] 11 19 6 2" xfId="11364" xr:uid="{00000000-0005-0000-0000-00004D020000}"/>
    <cellStyle name="쉼표 [0] 11 19 7" xfId="11365" xr:uid="{00000000-0005-0000-0000-00004E020000}"/>
    <cellStyle name="쉼표 [0] 11 19 7 2" xfId="11366" xr:uid="{00000000-0005-0000-0000-00004F020000}"/>
    <cellStyle name="쉼표 [0] 11 19 8" xfId="11367" xr:uid="{00000000-0005-0000-0000-000050020000}"/>
    <cellStyle name="쉼표 [0] 11 19 8 2" xfId="11368" xr:uid="{00000000-0005-0000-0000-000051020000}"/>
    <cellStyle name="쉼표 [0] 11 19 9" xfId="11369" xr:uid="{00000000-0005-0000-0000-000052020000}"/>
    <cellStyle name="쉼표 [0] 11 19 9 2" xfId="11370" xr:uid="{00000000-0005-0000-0000-000053020000}"/>
    <cellStyle name="쉼표 [0] 11 2" xfId="10850" xr:uid="{00000000-0005-0000-0000-000054020000}"/>
    <cellStyle name="쉼표 [0] 11 2 10" xfId="11371" xr:uid="{00000000-0005-0000-0000-000055020000}"/>
    <cellStyle name="쉼표 [0] 11 2 10 10" xfId="11372" xr:uid="{00000000-0005-0000-0000-000056020000}"/>
    <cellStyle name="쉼표 [0] 11 2 10 10 2" xfId="11373" xr:uid="{00000000-0005-0000-0000-000057020000}"/>
    <cellStyle name="쉼표 [0] 11 2 10 11" xfId="11374" xr:uid="{00000000-0005-0000-0000-000058020000}"/>
    <cellStyle name="쉼표 [0] 11 2 10 11 2" xfId="11375" xr:uid="{00000000-0005-0000-0000-000059020000}"/>
    <cellStyle name="쉼표 [0] 11 2 10 12" xfId="11376" xr:uid="{00000000-0005-0000-0000-00005A020000}"/>
    <cellStyle name="쉼표 [0] 11 2 10 12 2" xfId="11377" xr:uid="{00000000-0005-0000-0000-00005B020000}"/>
    <cellStyle name="쉼표 [0] 11 2 10 13" xfId="11378" xr:uid="{00000000-0005-0000-0000-00005C020000}"/>
    <cellStyle name="쉼표 [0] 11 2 10 13 2" xfId="11379" xr:uid="{00000000-0005-0000-0000-00005D020000}"/>
    <cellStyle name="쉼표 [0] 11 2 10 14" xfId="11380" xr:uid="{00000000-0005-0000-0000-00005E020000}"/>
    <cellStyle name="쉼표 [0] 11 2 10 14 2" xfId="11381" xr:uid="{00000000-0005-0000-0000-00005F020000}"/>
    <cellStyle name="쉼표 [0] 11 2 10 15" xfId="11382" xr:uid="{00000000-0005-0000-0000-000060020000}"/>
    <cellStyle name="쉼표 [0] 11 2 10 2" xfId="11383" xr:uid="{00000000-0005-0000-0000-000061020000}"/>
    <cellStyle name="쉼표 [0] 11 2 10 2 10" xfId="11384" xr:uid="{00000000-0005-0000-0000-000062020000}"/>
    <cellStyle name="쉼표 [0] 11 2 10 2 10 2" xfId="11385" xr:uid="{00000000-0005-0000-0000-000063020000}"/>
    <cellStyle name="쉼표 [0] 11 2 10 2 11" xfId="11386" xr:uid="{00000000-0005-0000-0000-000064020000}"/>
    <cellStyle name="쉼표 [0] 11 2 10 2 11 2" xfId="11387" xr:uid="{00000000-0005-0000-0000-000065020000}"/>
    <cellStyle name="쉼표 [0] 11 2 10 2 12" xfId="11388" xr:uid="{00000000-0005-0000-0000-000066020000}"/>
    <cellStyle name="쉼표 [0] 11 2 10 2 12 2" xfId="11389" xr:uid="{00000000-0005-0000-0000-000067020000}"/>
    <cellStyle name="쉼표 [0] 11 2 10 2 13" xfId="11390" xr:uid="{00000000-0005-0000-0000-000068020000}"/>
    <cellStyle name="쉼표 [0] 11 2 10 2 13 2" xfId="11391" xr:uid="{00000000-0005-0000-0000-000069020000}"/>
    <cellStyle name="쉼표 [0] 11 2 10 2 14" xfId="11392" xr:uid="{00000000-0005-0000-0000-00006A020000}"/>
    <cellStyle name="쉼표 [0] 11 2 10 2 2" xfId="11393" xr:uid="{00000000-0005-0000-0000-00006B020000}"/>
    <cellStyle name="쉼표 [0] 11 2 10 2 2 2" xfId="11394" xr:uid="{00000000-0005-0000-0000-00006C020000}"/>
    <cellStyle name="쉼표 [0] 11 2 10 2 3" xfId="11395" xr:uid="{00000000-0005-0000-0000-00006D020000}"/>
    <cellStyle name="쉼표 [0] 11 2 10 2 3 2" xfId="11396" xr:uid="{00000000-0005-0000-0000-00006E020000}"/>
    <cellStyle name="쉼표 [0] 11 2 10 2 4" xfId="11397" xr:uid="{00000000-0005-0000-0000-00006F020000}"/>
    <cellStyle name="쉼표 [0] 11 2 10 2 4 2" xfId="11398" xr:uid="{00000000-0005-0000-0000-000070020000}"/>
    <cellStyle name="쉼표 [0] 11 2 10 2 5" xfId="11399" xr:uid="{00000000-0005-0000-0000-000071020000}"/>
    <cellStyle name="쉼표 [0] 11 2 10 2 5 2" xfId="11400" xr:uid="{00000000-0005-0000-0000-000072020000}"/>
    <cellStyle name="쉼표 [0] 11 2 10 2 6" xfId="11401" xr:uid="{00000000-0005-0000-0000-000073020000}"/>
    <cellStyle name="쉼표 [0] 11 2 10 2 6 2" xfId="11402" xr:uid="{00000000-0005-0000-0000-000074020000}"/>
    <cellStyle name="쉼표 [0] 11 2 10 2 7" xfId="11403" xr:uid="{00000000-0005-0000-0000-000075020000}"/>
    <cellStyle name="쉼표 [0] 11 2 10 2 7 2" xfId="11404" xr:uid="{00000000-0005-0000-0000-000076020000}"/>
    <cellStyle name="쉼표 [0] 11 2 10 2 8" xfId="11405" xr:uid="{00000000-0005-0000-0000-000077020000}"/>
    <cellStyle name="쉼표 [0] 11 2 10 2 8 2" xfId="11406" xr:uid="{00000000-0005-0000-0000-000078020000}"/>
    <cellStyle name="쉼표 [0] 11 2 10 2 9" xfId="11407" xr:uid="{00000000-0005-0000-0000-000079020000}"/>
    <cellStyle name="쉼표 [0] 11 2 10 2 9 2" xfId="11408" xr:uid="{00000000-0005-0000-0000-00007A020000}"/>
    <cellStyle name="쉼표 [0] 11 2 10 3" xfId="11409" xr:uid="{00000000-0005-0000-0000-00007B020000}"/>
    <cellStyle name="쉼표 [0] 11 2 10 3 2" xfId="11410" xr:uid="{00000000-0005-0000-0000-00007C020000}"/>
    <cellStyle name="쉼표 [0] 11 2 10 4" xfId="11411" xr:uid="{00000000-0005-0000-0000-00007D020000}"/>
    <cellStyle name="쉼표 [0] 11 2 10 4 2" xfId="11412" xr:uid="{00000000-0005-0000-0000-00007E020000}"/>
    <cellStyle name="쉼표 [0] 11 2 10 5" xfId="11413" xr:uid="{00000000-0005-0000-0000-00007F020000}"/>
    <cellStyle name="쉼표 [0] 11 2 10 5 2" xfId="11414" xr:uid="{00000000-0005-0000-0000-000080020000}"/>
    <cellStyle name="쉼표 [0] 11 2 10 6" xfId="11415" xr:uid="{00000000-0005-0000-0000-000081020000}"/>
    <cellStyle name="쉼표 [0] 11 2 10 6 2" xfId="11416" xr:uid="{00000000-0005-0000-0000-000082020000}"/>
    <cellStyle name="쉼표 [0] 11 2 10 7" xfId="11417" xr:uid="{00000000-0005-0000-0000-000083020000}"/>
    <cellStyle name="쉼표 [0] 11 2 10 7 2" xfId="11418" xr:uid="{00000000-0005-0000-0000-000084020000}"/>
    <cellStyle name="쉼표 [0] 11 2 10 8" xfId="11419" xr:uid="{00000000-0005-0000-0000-000085020000}"/>
    <cellStyle name="쉼표 [0] 11 2 10 8 2" xfId="11420" xr:uid="{00000000-0005-0000-0000-000086020000}"/>
    <cellStyle name="쉼표 [0] 11 2 10 9" xfId="11421" xr:uid="{00000000-0005-0000-0000-000087020000}"/>
    <cellStyle name="쉼표 [0] 11 2 10 9 2" xfId="11422" xr:uid="{00000000-0005-0000-0000-000088020000}"/>
    <cellStyle name="쉼표 [0] 11 2 11" xfId="11423" xr:uid="{00000000-0005-0000-0000-000089020000}"/>
    <cellStyle name="쉼표 [0] 11 2 11 10" xfId="11424" xr:uid="{00000000-0005-0000-0000-00008A020000}"/>
    <cellStyle name="쉼표 [0] 11 2 11 10 2" xfId="11425" xr:uid="{00000000-0005-0000-0000-00008B020000}"/>
    <cellStyle name="쉼표 [0] 11 2 11 11" xfId="11426" xr:uid="{00000000-0005-0000-0000-00008C020000}"/>
    <cellStyle name="쉼표 [0] 11 2 11 11 2" xfId="11427" xr:uid="{00000000-0005-0000-0000-00008D020000}"/>
    <cellStyle name="쉼표 [0] 11 2 11 12" xfId="11428" xr:uid="{00000000-0005-0000-0000-00008E020000}"/>
    <cellStyle name="쉼표 [0] 11 2 11 12 2" xfId="11429" xr:uid="{00000000-0005-0000-0000-00008F020000}"/>
    <cellStyle name="쉼표 [0] 11 2 11 13" xfId="11430" xr:uid="{00000000-0005-0000-0000-000090020000}"/>
    <cellStyle name="쉼표 [0] 11 2 11 13 2" xfId="11431" xr:uid="{00000000-0005-0000-0000-000091020000}"/>
    <cellStyle name="쉼표 [0] 11 2 11 14" xfId="11432" xr:uid="{00000000-0005-0000-0000-000092020000}"/>
    <cellStyle name="쉼표 [0] 11 2 11 14 2" xfId="11433" xr:uid="{00000000-0005-0000-0000-000093020000}"/>
    <cellStyle name="쉼표 [0] 11 2 11 15" xfId="11434" xr:uid="{00000000-0005-0000-0000-000094020000}"/>
    <cellStyle name="쉼표 [0] 11 2 11 2" xfId="11435" xr:uid="{00000000-0005-0000-0000-000095020000}"/>
    <cellStyle name="쉼표 [0] 11 2 11 2 10" xfId="11436" xr:uid="{00000000-0005-0000-0000-000096020000}"/>
    <cellStyle name="쉼표 [0] 11 2 11 2 10 2" xfId="11437" xr:uid="{00000000-0005-0000-0000-000097020000}"/>
    <cellStyle name="쉼표 [0] 11 2 11 2 11" xfId="11438" xr:uid="{00000000-0005-0000-0000-000098020000}"/>
    <cellStyle name="쉼표 [0] 11 2 11 2 11 2" xfId="11439" xr:uid="{00000000-0005-0000-0000-000099020000}"/>
    <cellStyle name="쉼표 [0] 11 2 11 2 12" xfId="11440" xr:uid="{00000000-0005-0000-0000-00009A020000}"/>
    <cellStyle name="쉼표 [0] 11 2 11 2 12 2" xfId="11441" xr:uid="{00000000-0005-0000-0000-00009B020000}"/>
    <cellStyle name="쉼표 [0] 11 2 11 2 13" xfId="11442" xr:uid="{00000000-0005-0000-0000-00009C020000}"/>
    <cellStyle name="쉼표 [0] 11 2 11 2 13 2" xfId="11443" xr:uid="{00000000-0005-0000-0000-00009D020000}"/>
    <cellStyle name="쉼표 [0] 11 2 11 2 14" xfId="11444" xr:uid="{00000000-0005-0000-0000-00009E020000}"/>
    <cellStyle name="쉼표 [0] 11 2 11 2 2" xfId="11445" xr:uid="{00000000-0005-0000-0000-00009F020000}"/>
    <cellStyle name="쉼표 [0] 11 2 11 2 2 2" xfId="11446" xr:uid="{00000000-0005-0000-0000-0000A0020000}"/>
    <cellStyle name="쉼표 [0] 11 2 11 2 3" xfId="11447" xr:uid="{00000000-0005-0000-0000-0000A1020000}"/>
    <cellStyle name="쉼표 [0] 11 2 11 2 3 2" xfId="11448" xr:uid="{00000000-0005-0000-0000-0000A2020000}"/>
    <cellStyle name="쉼표 [0] 11 2 11 2 4" xfId="11449" xr:uid="{00000000-0005-0000-0000-0000A3020000}"/>
    <cellStyle name="쉼표 [0] 11 2 11 2 4 2" xfId="11450" xr:uid="{00000000-0005-0000-0000-0000A4020000}"/>
    <cellStyle name="쉼표 [0] 11 2 11 2 5" xfId="11451" xr:uid="{00000000-0005-0000-0000-0000A5020000}"/>
    <cellStyle name="쉼표 [0] 11 2 11 2 5 2" xfId="11452" xr:uid="{00000000-0005-0000-0000-0000A6020000}"/>
    <cellStyle name="쉼표 [0] 11 2 11 2 6" xfId="11453" xr:uid="{00000000-0005-0000-0000-0000A7020000}"/>
    <cellStyle name="쉼표 [0] 11 2 11 2 6 2" xfId="11454" xr:uid="{00000000-0005-0000-0000-0000A8020000}"/>
    <cellStyle name="쉼표 [0] 11 2 11 2 7" xfId="11455" xr:uid="{00000000-0005-0000-0000-0000A9020000}"/>
    <cellStyle name="쉼표 [0] 11 2 11 2 7 2" xfId="11456" xr:uid="{00000000-0005-0000-0000-0000AA020000}"/>
    <cellStyle name="쉼표 [0] 11 2 11 2 8" xfId="11457" xr:uid="{00000000-0005-0000-0000-0000AB020000}"/>
    <cellStyle name="쉼표 [0] 11 2 11 2 8 2" xfId="11458" xr:uid="{00000000-0005-0000-0000-0000AC020000}"/>
    <cellStyle name="쉼표 [0] 11 2 11 2 9" xfId="11459" xr:uid="{00000000-0005-0000-0000-0000AD020000}"/>
    <cellStyle name="쉼표 [0] 11 2 11 2 9 2" xfId="11460" xr:uid="{00000000-0005-0000-0000-0000AE020000}"/>
    <cellStyle name="쉼표 [0] 11 2 11 3" xfId="11461" xr:uid="{00000000-0005-0000-0000-0000AF020000}"/>
    <cellStyle name="쉼표 [0] 11 2 11 3 2" xfId="11462" xr:uid="{00000000-0005-0000-0000-0000B0020000}"/>
    <cellStyle name="쉼표 [0] 11 2 11 4" xfId="11463" xr:uid="{00000000-0005-0000-0000-0000B1020000}"/>
    <cellStyle name="쉼표 [0] 11 2 11 4 2" xfId="11464" xr:uid="{00000000-0005-0000-0000-0000B2020000}"/>
    <cellStyle name="쉼표 [0] 11 2 11 5" xfId="11465" xr:uid="{00000000-0005-0000-0000-0000B3020000}"/>
    <cellStyle name="쉼표 [0] 11 2 11 5 2" xfId="11466" xr:uid="{00000000-0005-0000-0000-0000B4020000}"/>
    <cellStyle name="쉼표 [0] 11 2 11 6" xfId="11467" xr:uid="{00000000-0005-0000-0000-0000B5020000}"/>
    <cellStyle name="쉼표 [0] 11 2 11 6 2" xfId="11468" xr:uid="{00000000-0005-0000-0000-0000B6020000}"/>
    <cellStyle name="쉼표 [0] 11 2 11 7" xfId="11469" xr:uid="{00000000-0005-0000-0000-0000B7020000}"/>
    <cellStyle name="쉼표 [0] 11 2 11 7 2" xfId="11470" xr:uid="{00000000-0005-0000-0000-0000B8020000}"/>
    <cellStyle name="쉼표 [0] 11 2 11 8" xfId="11471" xr:uid="{00000000-0005-0000-0000-0000B9020000}"/>
    <cellStyle name="쉼표 [0] 11 2 11 8 2" xfId="11472" xr:uid="{00000000-0005-0000-0000-0000BA020000}"/>
    <cellStyle name="쉼표 [0] 11 2 11 9" xfId="11473" xr:uid="{00000000-0005-0000-0000-0000BB020000}"/>
    <cellStyle name="쉼표 [0] 11 2 11 9 2" xfId="11474" xr:uid="{00000000-0005-0000-0000-0000BC020000}"/>
    <cellStyle name="쉼표 [0] 11 2 12" xfId="11475" xr:uid="{00000000-0005-0000-0000-0000BD020000}"/>
    <cellStyle name="쉼표 [0] 11 2 12 10" xfId="11476" xr:uid="{00000000-0005-0000-0000-0000BE020000}"/>
    <cellStyle name="쉼표 [0] 11 2 12 10 2" xfId="11477" xr:uid="{00000000-0005-0000-0000-0000BF020000}"/>
    <cellStyle name="쉼표 [0] 11 2 12 11" xfId="11478" xr:uid="{00000000-0005-0000-0000-0000C0020000}"/>
    <cellStyle name="쉼표 [0] 11 2 12 11 2" xfId="11479" xr:uid="{00000000-0005-0000-0000-0000C1020000}"/>
    <cellStyle name="쉼표 [0] 11 2 12 12" xfId="11480" xr:uid="{00000000-0005-0000-0000-0000C2020000}"/>
    <cellStyle name="쉼표 [0] 11 2 12 12 2" xfId="11481" xr:uid="{00000000-0005-0000-0000-0000C3020000}"/>
    <cellStyle name="쉼표 [0] 11 2 12 13" xfId="11482" xr:uid="{00000000-0005-0000-0000-0000C4020000}"/>
    <cellStyle name="쉼표 [0] 11 2 12 13 2" xfId="11483" xr:uid="{00000000-0005-0000-0000-0000C5020000}"/>
    <cellStyle name="쉼표 [0] 11 2 12 14" xfId="11484" xr:uid="{00000000-0005-0000-0000-0000C6020000}"/>
    <cellStyle name="쉼표 [0] 11 2 12 14 2" xfId="11485" xr:uid="{00000000-0005-0000-0000-0000C7020000}"/>
    <cellStyle name="쉼표 [0] 11 2 12 15" xfId="11486" xr:uid="{00000000-0005-0000-0000-0000C8020000}"/>
    <cellStyle name="쉼표 [0] 11 2 12 2" xfId="11487" xr:uid="{00000000-0005-0000-0000-0000C9020000}"/>
    <cellStyle name="쉼표 [0] 11 2 12 2 10" xfId="11488" xr:uid="{00000000-0005-0000-0000-0000CA020000}"/>
    <cellStyle name="쉼표 [0] 11 2 12 2 10 2" xfId="11489" xr:uid="{00000000-0005-0000-0000-0000CB020000}"/>
    <cellStyle name="쉼표 [0] 11 2 12 2 11" xfId="11490" xr:uid="{00000000-0005-0000-0000-0000CC020000}"/>
    <cellStyle name="쉼표 [0] 11 2 12 2 11 2" xfId="11491" xr:uid="{00000000-0005-0000-0000-0000CD020000}"/>
    <cellStyle name="쉼표 [0] 11 2 12 2 12" xfId="11492" xr:uid="{00000000-0005-0000-0000-0000CE020000}"/>
    <cellStyle name="쉼표 [0] 11 2 12 2 12 2" xfId="11493" xr:uid="{00000000-0005-0000-0000-0000CF020000}"/>
    <cellStyle name="쉼표 [0] 11 2 12 2 13" xfId="11494" xr:uid="{00000000-0005-0000-0000-0000D0020000}"/>
    <cellStyle name="쉼표 [0] 11 2 12 2 13 2" xfId="11495" xr:uid="{00000000-0005-0000-0000-0000D1020000}"/>
    <cellStyle name="쉼표 [0] 11 2 12 2 14" xfId="11496" xr:uid="{00000000-0005-0000-0000-0000D2020000}"/>
    <cellStyle name="쉼표 [0] 11 2 12 2 2" xfId="11497" xr:uid="{00000000-0005-0000-0000-0000D3020000}"/>
    <cellStyle name="쉼표 [0] 11 2 12 2 2 2" xfId="11498" xr:uid="{00000000-0005-0000-0000-0000D4020000}"/>
    <cellStyle name="쉼표 [0] 11 2 12 2 3" xfId="11499" xr:uid="{00000000-0005-0000-0000-0000D5020000}"/>
    <cellStyle name="쉼표 [0] 11 2 12 2 3 2" xfId="11500" xr:uid="{00000000-0005-0000-0000-0000D6020000}"/>
    <cellStyle name="쉼표 [0] 11 2 12 2 4" xfId="11501" xr:uid="{00000000-0005-0000-0000-0000D7020000}"/>
    <cellStyle name="쉼표 [0] 11 2 12 2 4 2" xfId="11502" xr:uid="{00000000-0005-0000-0000-0000D8020000}"/>
    <cellStyle name="쉼표 [0] 11 2 12 2 5" xfId="11503" xr:uid="{00000000-0005-0000-0000-0000D9020000}"/>
    <cellStyle name="쉼표 [0] 11 2 12 2 5 2" xfId="11504" xr:uid="{00000000-0005-0000-0000-0000DA020000}"/>
    <cellStyle name="쉼표 [0] 11 2 12 2 6" xfId="11505" xr:uid="{00000000-0005-0000-0000-0000DB020000}"/>
    <cellStyle name="쉼표 [0] 11 2 12 2 6 2" xfId="11506" xr:uid="{00000000-0005-0000-0000-0000DC020000}"/>
    <cellStyle name="쉼표 [0] 11 2 12 2 7" xfId="11507" xr:uid="{00000000-0005-0000-0000-0000DD020000}"/>
    <cellStyle name="쉼표 [0] 11 2 12 2 7 2" xfId="11508" xr:uid="{00000000-0005-0000-0000-0000DE020000}"/>
    <cellStyle name="쉼표 [0] 11 2 12 2 8" xfId="11509" xr:uid="{00000000-0005-0000-0000-0000DF020000}"/>
    <cellStyle name="쉼표 [0] 11 2 12 2 8 2" xfId="11510" xr:uid="{00000000-0005-0000-0000-0000E0020000}"/>
    <cellStyle name="쉼표 [0] 11 2 12 2 9" xfId="11511" xr:uid="{00000000-0005-0000-0000-0000E1020000}"/>
    <cellStyle name="쉼표 [0] 11 2 12 2 9 2" xfId="11512" xr:uid="{00000000-0005-0000-0000-0000E2020000}"/>
    <cellStyle name="쉼표 [0] 11 2 12 3" xfId="11513" xr:uid="{00000000-0005-0000-0000-0000E3020000}"/>
    <cellStyle name="쉼표 [0] 11 2 12 3 2" xfId="11514" xr:uid="{00000000-0005-0000-0000-0000E4020000}"/>
    <cellStyle name="쉼표 [0] 11 2 12 4" xfId="11515" xr:uid="{00000000-0005-0000-0000-0000E5020000}"/>
    <cellStyle name="쉼표 [0] 11 2 12 4 2" xfId="11516" xr:uid="{00000000-0005-0000-0000-0000E6020000}"/>
    <cellStyle name="쉼표 [0] 11 2 12 5" xfId="11517" xr:uid="{00000000-0005-0000-0000-0000E7020000}"/>
    <cellStyle name="쉼표 [0] 11 2 12 5 2" xfId="11518" xr:uid="{00000000-0005-0000-0000-0000E8020000}"/>
    <cellStyle name="쉼표 [0] 11 2 12 6" xfId="11519" xr:uid="{00000000-0005-0000-0000-0000E9020000}"/>
    <cellStyle name="쉼표 [0] 11 2 12 6 2" xfId="11520" xr:uid="{00000000-0005-0000-0000-0000EA020000}"/>
    <cellStyle name="쉼표 [0] 11 2 12 7" xfId="11521" xr:uid="{00000000-0005-0000-0000-0000EB020000}"/>
    <cellStyle name="쉼표 [0] 11 2 12 7 2" xfId="11522" xr:uid="{00000000-0005-0000-0000-0000EC020000}"/>
    <cellStyle name="쉼표 [0] 11 2 12 8" xfId="11523" xr:uid="{00000000-0005-0000-0000-0000ED020000}"/>
    <cellStyle name="쉼표 [0] 11 2 12 8 2" xfId="11524" xr:uid="{00000000-0005-0000-0000-0000EE020000}"/>
    <cellStyle name="쉼표 [0] 11 2 12 9" xfId="11525" xr:uid="{00000000-0005-0000-0000-0000EF020000}"/>
    <cellStyle name="쉼표 [0] 11 2 12 9 2" xfId="11526" xr:uid="{00000000-0005-0000-0000-0000F0020000}"/>
    <cellStyle name="쉼표 [0] 11 2 13" xfId="11527" xr:uid="{00000000-0005-0000-0000-0000F1020000}"/>
    <cellStyle name="쉼표 [0] 11 2 13 10" xfId="11528" xr:uid="{00000000-0005-0000-0000-0000F2020000}"/>
    <cellStyle name="쉼표 [0] 11 2 13 10 2" xfId="11529" xr:uid="{00000000-0005-0000-0000-0000F3020000}"/>
    <cellStyle name="쉼표 [0] 11 2 13 11" xfId="11530" xr:uid="{00000000-0005-0000-0000-0000F4020000}"/>
    <cellStyle name="쉼표 [0] 11 2 13 11 2" xfId="11531" xr:uid="{00000000-0005-0000-0000-0000F5020000}"/>
    <cellStyle name="쉼표 [0] 11 2 13 12" xfId="11532" xr:uid="{00000000-0005-0000-0000-0000F6020000}"/>
    <cellStyle name="쉼표 [0] 11 2 13 12 2" xfId="11533" xr:uid="{00000000-0005-0000-0000-0000F7020000}"/>
    <cellStyle name="쉼표 [0] 11 2 13 13" xfId="11534" xr:uid="{00000000-0005-0000-0000-0000F8020000}"/>
    <cellStyle name="쉼표 [0] 11 2 13 13 2" xfId="11535" xr:uid="{00000000-0005-0000-0000-0000F9020000}"/>
    <cellStyle name="쉼표 [0] 11 2 13 14" xfId="11536" xr:uid="{00000000-0005-0000-0000-0000FA020000}"/>
    <cellStyle name="쉼표 [0] 11 2 13 14 2" xfId="11537" xr:uid="{00000000-0005-0000-0000-0000FB020000}"/>
    <cellStyle name="쉼표 [0] 11 2 13 15" xfId="11538" xr:uid="{00000000-0005-0000-0000-0000FC020000}"/>
    <cellStyle name="쉼표 [0] 11 2 13 2" xfId="11539" xr:uid="{00000000-0005-0000-0000-0000FD020000}"/>
    <cellStyle name="쉼표 [0] 11 2 13 2 10" xfId="11540" xr:uid="{00000000-0005-0000-0000-0000FE020000}"/>
    <cellStyle name="쉼표 [0] 11 2 13 2 10 2" xfId="11541" xr:uid="{00000000-0005-0000-0000-0000FF020000}"/>
    <cellStyle name="쉼표 [0] 11 2 13 2 11" xfId="11542" xr:uid="{00000000-0005-0000-0000-000000030000}"/>
    <cellStyle name="쉼표 [0] 11 2 13 2 11 2" xfId="11543" xr:uid="{00000000-0005-0000-0000-000001030000}"/>
    <cellStyle name="쉼표 [0] 11 2 13 2 12" xfId="11544" xr:uid="{00000000-0005-0000-0000-000002030000}"/>
    <cellStyle name="쉼표 [0] 11 2 13 2 12 2" xfId="11545" xr:uid="{00000000-0005-0000-0000-000003030000}"/>
    <cellStyle name="쉼표 [0] 11 2 13 2 13" xfId="11546" xr:uid="{00000000-0005-0000-0000-000004030000}"/>
    <cellStyle name="쉼표 [0] 11 2 13 2 13 2" xfId="11547" xr:uid="{00000000-0005-0000-0000-000005030000}"/>
    <cellStyle name="쉼표 [0] 11 2 13 2 14" xfId="11548" xr:uid="{00000000-0005-0000-0000-000006030000}"/>
    <cellStyle name="쉼표 [0] 11 2 13 2 2" xfId="11549" xr:uid="{00000000-0005-0000-0000-000007030000}"/>
    <cellStyle name="쉼표 [0] 11 2 13 2 2 2" xfId="11550" xr:uid="{00000000-0005-0000-0000-000008030000}"/>
    <cellStyle name="쉼표 [0] 11 2 13 2 3" xfId="11551" xr:uid="{00000000-0005-0000-0000-000009030000}"/>
    <cellStyle name="쉼표 [0] 11 2 13 2 3 2" xfId="11552" xr:uid="{00000000-0005-0000-0000-00000A030000}"/>
    <cellStyle name="쉼표 [0] 11 2 13 2 4" xfId="11553" xr:uid="{00000000-0005-0000-0000-00000B030000}"/>
    <cellStyle name="쉼표 [0] 11 2 13 2 4 2" xfId="11554" xr:uid="{00000000-0005-0000-0000-00000C030000}"/>
    <cellStyle name="쉼표 [0] 11 2 13 2 5" xfId="11555" xr:uid="{00000000-0005-0000-0000-00000D030000}"/>
    <cellStyle name="쉼표 [0] 11 2 13 2 5 2" xfId="11556" xr:uid="{00000000-0005-0000-0000-00000E030000}"/>
    <cellStyle name="쉼표 [0] 11 2 13 2 6" xfId="11557" xr:uid="{00000000-0005-0000-0000-00000F030000}"/>
    <cellStyle name="쉼표 [0] 11 2 13 2 6 2" xfId="11558" xr:uid="{00000000-0005-0000-0000-000010030000}"/>
    <cellStyle name="쉼표 [0] 11 2 13 2 7" xfId="11559" xr:uid="{00000000-0005-0000-0000-000011030000}"/>
    <cellStyle name="쉼표 [0] 11 2 13 2 7 2" xfId="11560" xr:uid="{00000000-0005-0000-0000-000012030000}"/>
    <cellStyle name="쉼표 [0] 11 2 13 2 8" xfId="11561" xr:uid="{00000000-0005-0000-0000-000013030000}"/>
    <cellStyle name="쉼표 [0] 11 2 13 2 8 2" xfId="11562" xr:uid="{00000000-0005-0000-0000-000014030000}"/>
    <cellStyle name="쉼표 [0] 11 2 13 2 9" xfId="11563" xr:uid="{00000000-0005-0000-0000-000015030000}"/>
    <cellStyle name="쉼표 [0] 11 2 13 2 9 2" xfId="11564" xr:uid="{00000000-0005-0000-0000-000016030000}"/>
    <cellStyle name="쉼표 [0] 11 2 13 3" xfId="11565" xr:uid="{00000000-0005-0000-0000-000017030000}"/>
    <cellStyle name="쉼표 [0] 11 2 13 3 2" xfId="11566" xr:uid="{00000000-0005-0000-0000-000018030000}"/>
    <cellStyle name="쉼표 [0] 11 2 13 4" xfId="11567" xr:uid="{00000000-0005-0000-0000-000019030000}"/>
    <cellStyle name="쉼표 [0] 11 2 13 4 2" xfId="11568" xr:uid="{00000000-0005-0000-0000-00001A030000}"/>
    <cellStyle name="쉼표 [0] 11 2 13 5" xfId="11569" xr:uid="{00000000-0005-0000-0000-00001B030000}"/>
    <cellStyle name="쉼표 [0] 11 2 13 5 2" xfId="11570" xr:uid="{00000000-0005-0000-0000-00001C030000}"/>
    <cellStyle name="쉼표 [0] 11 2 13 6" xfId="11571" xr:uid="{00000000-0005-0000-0000-00001D030000}"/>
    <cellStyle name="쉼표 [0] 11 2 13 6 2" xfId="11572" xr:uid="{00000000-0005-0000-0000-00001E030000}"/>
    <cellStyle name="쉼표 [0] 11 2 13 7" xfId="11573" xr:uid="{00000000-0005-0000-0000-00001F030000}"/>
    <cellStyle name="쉼표 [0] 11 2 13 7 2" xfId="11574" xr:uid="{00000000-0005-0000-0000-000020030000}"/>
    <cellStyle name="쉼표 [0] 11 2 13 8" xfId="11575" xr:uid="{00000000-0005-0000-0000-000021030000}"/>
    <cellStyle name="쉼표 [0] 11 2 13 8 2" xfId="11576" xr:uid="{00000000-0005-0000-0000-000022030000}"/>
    <cellStyle name="쉼표 [0] 11 2 13 9" xfId="11577" xr:uid="{00000000-0005-0000-0000-000023030000}"/>
    <cellStyle name="쉼표 [0] 11 2 13 9 2" xfId="11578" xr:uid="{00000000-0005-0000-0000-000024030000}"/>
    <cellStyle name="쉼표 [0] 11 2 14" xfId="11579" xr:uid="{00000000-0005-0000-0000-000025030000}"/>
    <cellStyle name="쉼표 [0] 11 2 14 10" xfId="11580" xr:uid="{00000000-0005-0000-0000-000026030000}"/>
    <cellStyle name="쉼표 [0] 11 2 14 10 2" xfId="11581" xr:uid="{00000000-0005-0000-0000-000027030000}"/>
    <cellStyle name="쉼표 [0] 11 2 14 11" xfId="11582" xr:uid="{00000000-0005-0000-0000-000028030000}"/>
    <cellStyle name="쉼표 [0] 11 2 14 11 2" xfId="11583" xr:uid="{00000000-0005-0000-0000-000029030000}"/>
    <cellStyle name="쉼표 [0] 11 2 14 12" xfId="11584" xr:uid="{00000000-0005-0000-0000-00002A030000}"/>
    <cellStyle name="쉼표 [0] 11 2 14 12 2" xfId="11585" xr:uid="{00000000-0005-0000-0000-00002B030000}"/>
    <cellStyle name="쉼표 [0] 11 2 14 13" xfId="11586" xr:uid="{00000000-0005-0000-0000-00002C030000}"/>
    <cellStyle name="쉼표 [0] 11 2 14 13 2" xfId="11587" xr:uid="{00000000-0005-0000-0000-00002D030000}"/>
    <cellStyle name="쉼표 [0] 11 2 14 14" xfId="11588" xr:uid="{00000000-0005-0000-0000-00002E030000}"/>
    <cellStyle name="쉼표 [0] 11 2 14 14 2" xfId="11589" xr:uid="{00000000-0005-0000-0000-00002F030000}"/>
    <cellStyle name="쉼표 [0] 11 2 14 15" xfId="11590" xr:uid="{00000000-0005-0000-0000-000030030000}"/>
    <cellStyle name="쉼표 [0] 11 2 14 2" xfId="11591" xr:uid="{00000000-0005-0000-0000-000031030000}"/>
    <cellStyle name="쉼표 [0] 11 2 14 2 10" xfId="11592" xr:uid="{00000000-0005-0000-0000-000032030000}"/>
    <cellStyle name="쉼표 [0] 11 2 14 2 10 2" xfId="11593" xr:uid="{00000000-0005-0000-0000-000033030000}"/>
    <cellStyle name="쉼표 [0] 11 2 14 2 11" xfId="11594" xr:uid="{00000000-0005-0000-0000-000034030000}"/>
    <cellStyle name="쉼표 [0] 11 2 14 2 11 2" xfId="11595" xr:uid="{00000000-0005-0000-0000-000035030000}"/>
    <cellStyle name="쉼표 [0] 11 2 14 2 12" xfId="11596" xr:uid="{00000000-0005-0000-0000-000036030000}"/>
    <cellStyle name="쉼표 [0] 11 2 14 2 12 2" xfId="11597" xr:uid="{00000000-0005-0000-0000-000037030000}"/>
    <cellStyle name="쉼표 [0] 11 2 14 2 13" xfId="11598" xr:uid="{00000000-0005-0000-0000-000038030000}"/>
    <cellStyle name="쉼표 [0] 11 2 14 2 13 2" xfId="11599" xr:uid="{00000000-0005-0000-0000-000039030000}"/>
    <cellStyle name="쉼표 [0] 11 2 14 2 14" xfId="11600" xr:uid="{00000000-0005-0000-0000-00003A030000}"/>
    <cellStyle name="쉼표 [0] 11 2 14 2 2" xfId="11601" xr:uid="{00000000-0005-0000-0000-00003B030000}"/>
    <cellStyle name="쉼표 [0] 11 2 14 2 2 2" xfId="11602" xr:uid="{00000000-0005-0000-0000-00003C030000}"/>
    <cellStyle name="쉼표 [0] 11 2 14 2 3" xfId="11603" xr:uid="{00000000-0005-0000-0000-00003D030000}"/>
    <cellStyle name="쉼표 [0] 11 2 14 2 3 2" xfId="11604" xr:uid="{00000000-0005-0000-0000-00003E030000}"/>
    <cellStyle name="쉼표 [0] 11 2 14 2 4" xfId="11605" xr:uid="{00000000-0005-0000-0000-00003F030000}"/>
    <cellStyle name="쉼표 [0] 11 2 14 2 4 2" xfId="11606" xr:uid="{00000000-0005-0000-0000-000040030000}"/>
    <cellStyle name="쉼표 [0] 11 2 14 2 5" xfId="11607" xr:uid="{00000000-0005-0000-0000-000041030000}"/>
    <cellStyle name="쉼표 [0] 11 2 14 2 5 2" xfId="11608" xr:uid="{00000000-0005-0000-0000-000042030000}"/>
    <cellStyle name="쉼표 [0] 11 2 14 2 6" xfId="11609" xr:uid="{00000000-0005-0000-0000-000043030000}"/>
    <cellStyle name="쉼표 [0] 11 2 14 2 6 2" xfId="11610" xr:uid="{00000000-0005-0000-0000-000044030000}"/>
    <cellStyle name="쉼표 [0] 11 2 14 2 7" xfId="11611" xr:uid="{00000000-0005-0000-0000-000045030000}"/>
    <cellStyle name="쉼표 [0] 11 2 14 2 7 2" xfId="11612" xr:uid="{00000000-0005-0000-0000-000046030000}"/>
    <cellStyle name="쉼표 [0] 11 2 14 2 8" xfId="11613" xr:uid="{00000000-0005-0000-0000-000047030000}"/>
    <cellStyle name="쉼표 [0] 11 2 14 2 8 2" xfId="11614" xr:uid="{00000000-0005-0000-0000-000048030000}"/>
    <cellStyle name="쉼표 [0] 11 2 14 2 9" xfId="11615" xr:uid="{00000000-0005-0000-0000-000049030000}"/>
    <cellStyle name="쉼표 [0] 11 2 14 2 9 2" xfId="11616" xr:uid="{00000000-0005-0000-0000-00004A030000}"/>
    <cellStyle name="쉼표 [0] 11 2 14 3" xfId="11617" xr:uid="{00000000-0005-0000-0000-00004B030000}"/>
    <cellStyle name="쉼표 [0] 11 2 14 3 2" xfId="11618" xr:uid="{00000000-0005-0000-0000-00004C030000}"/>
    <cellStyle name="쉼표 [0] 11 2 14 4" xfId="11619" xr:uid="{00000000-0005-0000-0000-00004D030000}"/>
    <cellStyle name="쉼표 [0] 11 2 14 4 2" xfId="11620" xr:uid="{00000000-0005-0000-0000-00004E030000}"/>
    <cellStyle name="쉼표 [0] 11 2 14 5" xfId="11621" xr:uid="{00000000-0005-0000-0000-00004F030000}"/>
    <cellStyle name="쉼표 [0] 11 2 14 5 2" xfId="11622" xr:uid="{00000000-0005-0000-0000-000050030000}"/>
    <cellStyle name="쉼표 [0] 11 2 14 6" xfId="11623" xr:uid="{00000000-0005-0000-0000-000051030000}"/>
    <cellStyle name="쉼표 [0] 11 2 14 6 2" xfId="11624" xr:uid="{00000000-0005-0000-0000-000052030000}"/>
    <cellStyle name="쉼표 [0] 11 2 14 7" xfId="11625" xr:uid="{00000000-0005-0000-0000-000053030000}"/>
    <cellStyle name="쉼표 [0] 11 2 14 7 2" xfId="11626" xr:uid="{00000000-0005-0000-0000-000054030000}"/>
    <cellStyle name="쉼표 [0] 11 2 14 8" xfId="11627" xr:uid="{00000000-0005-0000-0000-000055030000}"/>
    <cellStyle name="쉼표 [0] 11 2 14 8 2" xfId="11628" xr:uid="{00000000-0005-0000-0000-000056030000}"/>
    <cellStyle name="쉼표 [0] 11 2 14 9" xfId="11629" xr:uid="{00000000-0005-0000-0000-000057030000}"/>
    <cellStyle name="쉼표 [0] 11 2 14 9 2" xfId="11630" xr:uid="{00000000-0005-0000-0000-000058030000}"/>
    <cellStyle name="쉼표 [0] 11 2 15" xfId="11631" xr:uid="{00000000-0005-0000-0000-000059030000}"/>
    <cellStyle name="쉼표 [0] 11 2 15 10" xfId="11632" xr:uid="{00000000-0005-0000-0000-00005A030000}"/>
    <cellStyle name="쉼표 [0] 11 2 15 10 2" xfId="11633" xr:uid="{00000000-0005-0000-0000-00005B030000}"/>
    <cellStyle name="쉼표 [0] 11 2 15 11" xfId="11634" xr:uid="{00000000-0005-0000-0000-00005C030000}"/>
    <cellStyle name="쉼표 [0] 11 2 15 11 2" xfId="11635" xr:uid="{00000000-0005-0000-0000-00005D030000}"/>
    <cellStyle name="쉼표 [0] 11 2 15 12" xfId="11636" xr:uid="{00000000-0005-0000-0000-00005E030000}"/>
    <cellStyle name="쉼표 [0] 11 2 15 12 2" xfId="11637" xr:uid="{00000000-0005-0000-0000-00005F030000}"/>
    <cellStyle name="쉼표 [0] 11 2 15 13" xfId="11638" xr:uid="{00000000-0005-0000-0000-000060030000}"/>
    <cellStyle name="쉼표 [0] 11 2 15 13 2" xfId="11639" xr:uid="{00000000-0005-0000-0000-000061030000}"/>
    <cellStyle name="쉼표 [0] 11 2 15 14" xfId="11640" xr:uid="{00000000-0005-0000-0000-000062030000}"/>
    <cellStyle name="쉼표 [0] 11 2 15 14 2" xfId="11641" xr:uid="{00000000-0005-0000-0000-000063030000}"/>
    <cellStyle name="쉼표 [0] 11 2 15 15" xfId="11642" xr:uid="{00000000-0005-0000-0000-000064030000}"/>
    <cellStyle name="쉼표 [0] 11 2 15 2" xfId="11643" xr:uid="{00000000-0005-0000-0000-000065030000}"/>
    <cellStyle name="쉼표 [0] 11 2 15 2 10" xfId="11644" xr:uid="{00000000-0005-0000-0000-000066030000}"/>
    <cellStyle name="쉼표 [0] 11 2 15 2 10 2" xfId="11645" xr:uid="{00000000-0005-0000-0000-000067030000}"/>
    <cellStyle name="쉼표 [0] 11 2 15 2 11" xfId="11646" xr:uid="{00000000-0005-0000-0000-000068030000}"/>
    <cellStyle name="쉼표 [0] 11 2 15 2 11 2" xfId="11647" xr:uid="{00000000-0005-0000-0000-000069030000}"/>
    <cellStyle name="쉼표 [0] 11 2 15 2 12" xfId="11648" xr:uid="{00000000-0005-0000-0000-00006A030000}"/>
    <cellStyle name="쉼표 [0] 11 2 15 2 12 2" xfId="11649" xr:uid="{00000000-0005-0000-0000-00006B030000}"/>
    <cellStyle name="쉼표 [0] 11 2 15 2 13" xfId="11650" xr:uid="{00000000-0005-0000-0000-00006C030000}"/>
    <cellStyle name="쉼표 [0] 11 2 15 2 13 2" xfId="11651" xr:uid="{00000000-0005-0000-0000-00006D030000}"/>
    <cellStyle name="쉼표 [0] 11 2 15 2 14" xfId="11652" xr:uid="{00000000-0005-0000-0000-00006E030000}"/>
    <cellStyle name="쉼표 [0] 11 2 15 2 2" xfId="11653" xr:uid="{00000000-0005-0000-0000-00006F030000}"/>
    <cellStyle name="쉼표 [0] 11 2 15 2 2 2" xfId="11654" xr:uid="{00000000-0005-0000-0000-000070030000}"/>
    <cellStyle name="쉼표 [0] 11 2 15 2 3" xfId="11655" xr:uid="{00000000-0005-0000-0000-000071030000}"/>
    <cellStyle name="쉼표 [0] 11 2 15 2 3 2" xfId="11656" xr:uid="{00000000-0005-0000-0000-000072030000}"/>
    <cellStyle name="쉼표 [0] 11 2 15 2 4" xfId="11657" xr:uid="{00000000-0005-0000-0000-000073030000}"/>
    <cellStyle name="쉼표 [0] 11 2 15 2 4 2" xfId="11658" xr:uid="{00000000-0005-0000-0000-000074030000}"/>
    <cellStyle name="쉼표 [0] 11 2 15 2 5" xfId="11659" xr:uid="{00000000-0005-0000-0000-000075030000}"/>
    <cellStyle name="쉼표 [0] 11 2 15 2 5 2" xfId="11660" xr:uid="{00000000-0005-0000-0000-000076030000}"/>
    <cellStyle name="쉼표 [0] 11 2 15 2 6" xfId="11661" xr:uid="{00000000-0005-0000-0000-000077030000}"/>
    <cellStyle name="쉼표 [0] 11 2 15 2 6 2" xfId="11662" xr:uid="{00000000-0005-0000-0000-000078030000}"/>
    <cellStyle name="쉼표 [0] 11 2 15 2 7" xfId="11663" xr:uid="{00000000-0005-0000-0000-000079030000}"/>
    <cellStyle name="쉼표 [0] 11 2 15 2 7 2" xfId="11664" xr:uid="{00000000-0005-0000-0000-00007A030000}"/>
    <cellStyle name="쉼표 [0] 11 2 15 2 8" xfId="11665" xr:uid="{00000000-0005-0000-0000-00007B030000}"/>
    <cellStyle name="쉼표 [0] 11 2 15 2 8 2" xfId="11666" xr:uid="{00000000-0005-0000-0000-00007C030000}"/>
    <cellStyle name="쉼표 [0] 11 2 15 2 9" xfId="11667" xr:uid="{00000000-0005-0000-0000-00007D030000}"/>
    <cellStyle name="쉼표 [0] 11 2 15 2 9 2" xfId="11668" xr:uid="{00000000-0005-0000-0000-00007E030000}"/>
    <cellStyle name="쉼표 [0] 11 2 15 3" xfId="11669" xr:uid="{00000000-0005-0000-0000-00007F030000}"/>
    <cellStyle name="쉼표 [0] 11 2 15 3 2" xfId="11670" xr:uid="{00000000-0005-0000-0000-000080030000}"/>
    <cellStyle name="쉼표 [0] 11 2 15 4" xfId="11671" xr:uid="{00000000-0005-0000-0000-000081030000}"/>
    <cellStyle name="쉼표 [0] 11 2 15 4 2" xfId="11672" xr:uid="{00000000-0005-0000-0000-000082030000}"/>
    <cellStyle name="쉼표 [0] 11 2 15 5" xfId="11673" xr:uid="{00000000-0005-0000-0000-000083030000}"/>
    <cellStyle name="쉼표 [0] 11 2 15 5 2" xfId="11674" xr:uid="{00000000-0005-0000-0000-000084030000}"/>
    <cellStyle name="쉼표 [0] 11 2 15 6" xfId="11675" xr:uid="{00000000-0005-0000-0000-000085030000}"/>
    <cellStyle name="쉼표 [0] 11 2 15 6 2" xfId="11676" xr:uid="{00000000-0005-0000-0000-000086030000}"/>
    <cellStyle name="쉼표 [0] 11 2 15 7" xfId="11677" xr:uid="{00000000-0005-0000-0000-000087030000}"/>
    <cellStyle name="쉼표 [0] 11 2 15 7 2" xfId="11678" xr:uid="{00000000-0005-0000-0000-000088030000}"/>
    <cellStyle name="쉼표 [0] 11 2 15 8" xfId="11679" xr:uid="{00000000-0005-0000-0000-000089030000}"/>
    <cellStyle name="쉼표 [0] 11 2 15 8 2" xfId="11680" xr:uid="{00000000-0005-0000-0000-00008A030000}"/>
    <cellStyle name="쉼표 [0] 11 2 15 9" xfId="11681" xr:uid="{00000000-0005-0000-0000-00008B030000}"/>
    <cellStyle name="쉼표 [0] 11 2 15 9 2" xfId="11682" xr:uid="{00000000-0005-0000-0000-00008C030000}"/>
    <cellStyle name="쉼표 [0] 11 2 16" xfId="11683" xr:uid="{00000000-0005-0000-0000-00008D030000}"/>
    <cellStyle name="쉼표 [0] 11 2 16 10" xfId="11684" xr:uid="{00000000-0005-0000-0000-00008E030000}"/>
    <cellStyle name="쉼표 [0] 11 2 16 10 2" xfId="11685" xr:uid="{00000000-0005-0000-0000-00008F030000}"/>
    <cellStyle name="쉼표 [0] 11 2 16 11" xfId="11686" xr:uid="{00000000-0005-0000-0000-000090030000}"/>
    <cellStyle name="쉼표 [0] 11 2 16 11 2" xfId="11687" xr:uid="{00000000-0005-0000-0000-000091030000}"/>
    <cellStyle name="쉼표 [0] 11 2 16 12" xfId="11688" xr:uid="{00000000-0005-0000-0000-000092030000}"/>
    <cellStyle name="쉼표 [0] 11 2 16 12 2" xfId="11689" xr:uid="{00000000-0005-0000-0000-000093030000}"/>
    <cellStyle name="쉼표 [0] 11 2 16 13" xfId="11690" xr:uid="{00000000-0005-0000-0000-000094030000}"/>
    <cellStyle name="쉼표 [0] 11 2 16 13 2" xfId="11691" xr:uid="{00000000-0005-0000-0000-000095030000}"/>
    <cellStyle name="쉼표 [0] 11 2 16 14" xfId="11692" xr:uid="{00000000-0005-0000-0000-000096030000}"/>
    <cellStyle name="쉼표 [0] 11 2 16 14 2" xfId="11693" xr:uid="{00000000-0005-0000-0000-000097030000}"/>
    <cellStyle name="쉼표 [0] 11 2 16 15" xfId="11694" xr:uid="{00000000-0005-0000-0000-000098030000}"/>
    <cellStyle name="쉼표 [0] 11 2 16 2" xfId="11695" xr:uid="{00000000-0005-0000-0000-000099030000}"/>
    <cellStyle name="쉼표 [0] 11 2 16 2 10" xfId="11696" xr:uid="{00000000-0005-0000-0000-00009A030000}"/>
    <cellStyle name="쉼표 [0] 11 2 16 2 10 2" xfId="11697" xr:uid="{00000000-0005-0000-0000-00009B030000}"/>
    <cellStyle name="쉼표 [0] 11 2 16 2 11" xfId="11698" xr:uid="{00000000-0005-0000-0000-00009C030000}"/>
    <cellStyle name="쉼표 [0] 11 2 16 2 11 2" xfId="11699" xr:uid="{00000000-0005-0000-0000-00009D030000}"/>
    <cellStyle name="쉼표 [0] 11 2 16 2 12" xfId="11700" xr:uid="{00000000-0005-0000-0000-00009E030000}"/>
    <cellStyle name="쉼표 [0] 11 2 16 2 12 2" xfId="11701" xr:uid="{00000000-0005-0000-0000-00009F030000}"/>
    <cellStyle name="쉼표 [0] 11 2 16 2 13" xfId="11702" xr:uid="{00000000-0005-0000-0000-0000A0030000}"/>
    <cellStyle name="쉼표 [0] 11 2 16 2 13 2" xfId="11703" xr:uid="{00000000-0005-0000-0000-0000A1030000}"/>
    <cellStyle name="쉼표 [0] 11 2 16 2 14" xfId="11704" xr:uid="{00000000-0005-0000-0000-0000A2030000}"/>
    <cellStyle name="쉼표 [0] 11 2 16 2 2" xfId="11705" xr:uid="{00000000-0005-0000-0000-0000A3030000}"/>
    <cellStyle name="쉼표 [0] 11 2 16 2 2 2" xfId="11706" xr:uid="{00000000-0005-0000-0000-0000A4030000}"/>
    <cellStyle name="쉼표 [0] 11 2 16 2 3" xfId="11707" xr:uid="{00000000-0005-0000-0000-0000A5030000}"/>
    <cellStyle name="쉼표 [0] 11 2 16 2 3 2" xfId="11708" xr:uid="{00000000-0005-0000-0000-0000A6030000}"/>
    <cellStyle name="쉼표 [0] 11 2 16 2 4" xfId="11709" xr:uid="{00000000-0005-0000-0000-0000A7030000}"/>
    <cellStyle name="쉼표 [0] 11 2 16 2 4 2" xfId="11710" xr:uid="{00000000-0005-0000-0000-0000A8030000}"/>
    <cellStyle name="쉼표 [0] 11 2 16 2 5" xfId="11711" xr:uid="{00000000-0005-0000-0000-0000A9030000}"/>
    <cellStyle name="쉼표 [0] 11 2 16 2 5 2" xfId="11712" xr:uid="{00000000-0005-0000-0000-0000AA030000}"/>
    <cellStyle name="쉼표 [0] 11 2 16 2 6" xfId="11713" xr:uid="{00000000-0005-0000-0000-0000AB030000}"/>
    <cellStyle name="쉼표 [0] 11 2 16 2 6 2" xfId="11714" xr:uid="{00000000-0005-0000-0000-0000AC030000}"/>
    <cellStyle name="쉼표 [0] 11 2 16 2 7" xfId="11715" xr:uid="{00000000-0005-0000-0000-0000AD030000}"/>
    <cellStyle name="쉼표 [0] 11 2 16 2 7 2" xfId="11716" xr:uid="{00000000-0005-0000-0000-0000AE030000}"/>
    <cellStyle name="쉼표 [0] 11 2 16 2 8" xfId="11717" xr:uid="{00000000-0005-0000-0000-0000AF030000}"/>
    <cellStyle name="쉼표 [0] 11 2 16 2 8 2" xfId="11718" xr:uid="{00000000-0005-0000-0000-0000B0030000}"/>
    <cellStyle name="쉼표 [0] 11 2 16 2 9" xfId="11719" xr:uid="{00000000-0005-0000-0000-0000B1030000}"/>
    <cellStyle name="쉼표 [0] 11 2 16 2 9 2" xfId="11720" xr:uid="{00000000-0005-0000-0000-0000B2030000}"/>
    <cellStyle name="쉼표 [0] 11 2 16 3" xfId="11721" xr:uid="{00000000-0005-0000-0000-0000B3030000}"/>
    <cellStyle name="쉼표 [0] 11 2 16 3 2" xfId="11722" xr:uid="{00000000-0005-0000-0000-0000B4030000}"/>
    <cellStyle name="쉼표 [0] 11 2 16 4" xfId="11723" xr:uid="{00000000-0005-0000-0000-0000B5030000}"/>
    <cellStyle name="쉼표 [0] 11 2 16 4 2" xfId="11724" xr:uid="{00000000-0005-0000-0000-0000B6030000}"/>
    <cellStyle name="쉼표 [0] 11 2 16 5" xfId="11725" xr:uid="{00000000-0005-0000-0000-0000B7030000}"/>
    <cellStyle name="쉼표 [0] 11 2 16 5 2" xfId="11726" xr:uid="{00000000-0005-0000-0000-0000B8030000}"/>
    <cellStyle name="쉼표 [0] 11 2 16 6" xfId="11727" xr:uid="{00000000-0005-0000-0000-0000B9030000}"/>
    <cellStyle name="쉼표 [0] 11 2 16 6 2" xfId="11728" xr:uid="{00000000-0005-0000-0000-0000BA030000}"/>
    <cellStyle name="쉼표 [0] 11 2 16 7" xfId="11729" xr:uid="{00000000-0005-0000-0000-0000BB030000}"/>
    <cellStyle name="쉼표 [0] 11 2 16 7 2" xfId="11730" xr:uid="{00000000-0005-0000-0000-0000BC030000}"/>
    <cellStyle name="쉼표 [0] 11 2 16 8" xfId="11731" xr:uid="{00000000-0005-0000-0000-0000BD030000}"/>
    <cellStyle name="쉼표 [0] 11 2 16 8 2" xfId="11732" xr:uid="{00000000-0005-0000-0000-0000BE030000}"/>
    <cellStyle name="쉼표 [0] 11 2 16 9" xfId="11733" xr:uid="{00000000-0005-0000-0000-0000BF030000}"/>
    <cellStyle name="쉼표 [0] 11 2 16 9 2" xfId="11734" xr:uid="{00000000-0005-0000-0000-0000C0030000}"/>
    <cellStyle name="쉼표 [0] 11 2 17" xfId="11735" xr:uid="{00000000-0005-0000-0000-0000C1030000}"/>
    <cellStyle name="쉼표 [0] 11 2 17 10" xfId="11736" xr:uid="{00000000-0005-0000-0000-0000C2030000}"/>
    <cellStyle name="쉼표 [0] 11 2 17 10 2" xfId="11737" xr:uid="{00000000-0005-0000-0000-0000C3030000}"/>
    <cellStyle name="쉼표 [0] 11 2 17 11" xfId="11738" xr:uid="{00000000-0005-0000-0000-0000C4030000}"/>
    <cellStyle name="쉼표 [0] 11 2 17 11 2" xfId="11739" xr:uid="{00000000-0005-0000-0000-0000C5030000}"/>
    <cellStyle name="쉼표 [0] 11 2 17 12" xfId="11740" xr:uid="{00000000-0005-0000-0000-0000C6030000}"/>
    <cellStyle name="쉼표 [0] 11 2 17 12 2" xfId="11741" xr:uid="{00000000-0005-0000-0000-0000C7030000}"/>
    <cellStyle name="쉼표 [0] 11 2 17 13" xfId="11742" xr:uid="{00000000-0005-0000-0000-0000C8030000}"/>
    <cellStyle name="쉼표 [0] 11 2 17 13 2" xfId="11743" xr:uid="{00000000-0005-0000-0000-0000C9030000}"/>
    <cellStyle name="쉼표 [0] 11 2 17 14" xfId="11744" xr:uid="{00000000-0005-0000-0000-0000CA030000}"/>
    <cellStyle name="쉼표 [0] 11 2 17 14 2" xfId="11745" xr:uid="{00000000-0005-0000-0000-0000CB030000}"/>
    <cellStyle name="쉼표 [0] 11 2 17 15" xfId="11746" xr:uid="{00000000-0005-0000-0000-0000CC030000}"/>
    <cellStyle name="쉼표 [0] 11 2 17 2" xfId="11747" xr:uid="{00000000-0005-0000-0000-0000CD030000}"/>
    <cellStyle name="쉼표 [0] 11 2 17 2 10" xfId="11748" xr:uid="{00000000-0005-0000-0000-0000CE030000}"/>
    <cellStyle name="쉼표 [0] 11 2 17 2 10 2" xfId="11749" xr:uid="{00000000-0005-0000-0000-0000CF030000}"/>
    <cellStyle name="쉼표 [0] 11 2 17 2 11" xfId="11750" xr:uid="{00000000-0005-0000-0000-0000D0030000}"/>
    <cellStyle name="쉼표 [0] 11 2 17 2 11 2" xfId="11751" xr:uid="{00000000-0005-0000-0000-0000D1030000}"/>
    <cellStyle name="쉼표 [0] 11 2 17 2 12" xfId="11752" xr:uid="{00000000-0005-0000-0000-0000D2030000}"/>
    <cellStyle name="쉼표 [0] 11 2 17 2 12 2" xfId="11753" xr:uid="{00000000-0005-0000-0000-0000D3030000}"/>
    <cellStyle name="쉼표 [0] 11 2 17 2 13" xfId="11754" xr:uid="{00000000-0005-0000-0000-0000D4030000}"/>
    <cellStyle name="쉼표 [0] 11 2 17 2 13 2" xfId="11755" xr:uid="{00000000-0005-0000-0000-0000D5030000}"/>
    <cellStyle name="쉼표 [0] 11 2 17 2 14" xfId="11756" xr:uid="{00000000-0005-0000-0000-0000D6030000}"/>
    <cellStyle name="쉼표 [0] 11 2 17 2 2" xfId="11757" xr:uid="{00000000-0005-0000-0000-0000D7030000}"/>
    <cellStyle name="쉼표 [0] 11 2 17 2 2 2" xfId="11758" xr:uid="{00000000-0005-0000-0000-0000D8030000}"/>
    <cellStyle name="쉼표 [0] 11 2 17 2 3" xfId="11759" xr:uid="{00000000-0005-0000-0000-0000D9030000}"/>
    <cellStyle name="쉼표 [0] 11 2 17 2 3 2" xfId="11760" xr:uid="{00000000-0005-0000-0000-0000DA030000}"/>
    <cellStyle name="쉼표 [0] 11 2 17 2 4" xfId="11761" xr:uid="{00000000-0005-0000-0000-0000DB030000}"/>
    <cellStyle name="쉼표 [0] 11 2 17 2 4 2" xfId="11762" xr:uid="{00000000-0005-0000-0000-0000DC030000}"/>
    <cellStyle name="쉼표 [0] 11 2 17 2 5" xfId="11763" xr:uid="{00000000-0005-0000-0000-0000DD030000}"/>
    <cellStyle name="쉼표 [0] 11 2 17 2 5 2" xfId="11764" xr:uid="{00000000-0005-0000-0000-0000DE030000}"/>
    <cellStyle name="쉼표 [0] 11 2 17 2 6" xfId="11765" xr:uid="{00000000-0005-0000-0000-0000DF030000}"/>
    <cellStyle name="쉼표 [0] 11 2 17 2 6 2" xfId="11766" xr:uid="{00000000-0005-0000-0000-0000E0030000}"/>
    <cellStyle name="쉼표 [0] 11 2 17 2 7" xfId="11767" xr:uid="{00000000-0005-0000-0000-0000E1030000}"/>
    <cellStyle name="쉼표 [0] 11 2 17 2 7 2" xfId="11768" xr:uid="{00000000-0005-0000-0000-0000E2030000}"/>
    <cellStyle name="쉼표 [0] 11 2 17 2 8" xfId="11769" xr:uid="{00000000-0005-0000-0000-0000E3030000}"/>
    <cellStyle name="쉼표 [0] 11 2 17 2 8 2" xfId="11770" xr:uid="{00000000-0005-0000-0000-0000E4030000}"/>
    <cellStyle name="쉼표 [0] 11 2 17 2 9" xfId="11771" xr:uid="{00000000-0005-0000-0000-0000E5030000}"/>
    <cellStyle name="쉼표 [0] 11 2 17 2 9 2" xfId="11772" xr:uid="{00000000-0005-0000-0000-0000E6030000}"/>
    <cellStyle name="쉼표 [0] 11 2 17 3" xfId="11773" xr:uid="{00000000-0005-0000-0000-0000E7030000}"/>
    <cellStyle name="쉼표 [0] 11 2 17 3 2" xfId="11774" xr:uid="{00000000-0005-0000-0000-0000E8030000}"/>
    <cellStyle name="쉼표 [0] 11 2 17 4" xfId="11775" xr:uid="{00000000-0005-0000-0000-0000E9030000}"/>
    <cellStyle name="쉼표 [0] 11 2 17 4 2" xfId="11776" xr:uid="{00000000-0005-0000-0000-0000EA030000}"/>
    <cellStyle name="쉼표 [0] 11 2 17 5" xfId="11777" xr:uid="{00000000-0005-0000-0000-0000EB030000}"/>
    <cellStyle name="쉼표 [0] 11 2 17 5 2" xfId="11778" xr:uid="{00000000-0005-0000-0000-0000EC030000}"/>
    <cellStyle name="쉼표 [0] 11 2 17 6" xfId="11779" xr:uid="{00000000-0005-0000-0000-0000ED030000}"/>
    <cellStyle name="쉼표 [0] 11 2 17 6 2" xfId="11780" xr:uid="{00000000-0005-0000-0000-0000EE030000}"/>
    <cellStyle name="쉼표 [0] 11 2 17 7" xfId="11781" xr:uid="{00000000-0005-0000-0000-0000EF030000}"/>
    <cellStyle name="쉼표 [0] 11 2 17 7 2" xfId="11782" xr:uid="{00000000-0005-0000-0000-0000F0030000}"/>
    <cellStyle name="쉼표 [0] 11 2 17 8" xfId="11783" xr:uid="{00000000-0005-0000-0000-0000F1030000}"/>
    <cellStyle name="쉼표 [0] 11 2 17 8 2" xfId="11784" xr:uid="{00000000-0005-0000-0000-0000F2030000}"/>
    <cellStyle name="쉼표 [0] 11 2 17 9" xfId="11785" xr:uid="{00000000-0005-0000-0000-0000F3030000}"/>
    <cellStyle name="쉼표 [0] 11 2 17 9 2" xfId="11786" xr:uid="{00000000-0005-0000-0000-0000F4030000}"/>
    <cellStyle name="쉼표 [0] 11 2 18" xfId="11787" xr:uid="{00000000-0005-0000-0000-0000F5030000}"/>
    <cellStyle name="쉼표 [0] 11 2 18 10" xfId="11788" xr:uid="{00000000-0005-0000-0000-0000F6030000}"/>
    <cellStyle name="쉼표 [0] 11 2 18 10 2" xfId="11789" xr:uid="{00000000-0005-0000-0000-0000F7030000}"/>
    <cellStyle name="쉼표 [0] 11 2 18 11" xfId="11790" xr:uid="{00000000-0005-0000-0000-0000F8030000}"/>
    <cellStyle name="쉼표 [0] 11 2 18 11 2" xfId="11791" xr:uid="{00000000-0005-0000-0000-0000F9030000}"/>
    <cellStyle name="쉼표 [0] 11 2 18 12" xfId="11792" xr:uid="{00000000-0005-0000-0000-0000FA030000}"/>
    <cellStyle name="쉼표 [0] 11 2 18 12 2" xfId="11793" xr:uid="{00000000-0005-0000-0000-0000FB030000}"/>
    <cellStyle name="쉼표 [0] 11 2 18 13" xfId="11794" xr:uid="{00000000-0005-0000-0000-0000FC030000}"/>
    <cellStyle name="쉼표 [0] 11 2 18 13 2" xfId="11795" xr:uid="{00000000-0005-0000-0000-0000FD030000}"/>
    <cellStyle name="쉼표 [0] 11 2 18 14" xfId="11796" xr:uid="{00000000-0005-0000-0000-0000FE030000}"/>
    <cellStyle name="쉼표 [0] 11 2 18 14 2" xfId="11797" xr:uid="{00000000-0005-0000-0000-0000FF030000}"/>
    <cellStyle name="쉼표 [0] 11 2 18 15" xfId="11798" xr:uid="{00000000-0005-0000-0000-000000040000}"/>
    <cellStyle name="쉼표 [0] 11 2 18 2" xfId="11799" xr:uid="{00000000-0005-0000-0000-000001040000}"/>
    <cellStyle name="쉼표 [0] 11 2 18 2 10" xfId="11800" xr:uid="{00000000-0005-0000-0000-000002040000}"/>
    <cellStyle name="쉼표 [0] 11 2 18 2 10 2" xfId="11801" xr:uid="{00000000-0005-0000-0000-000003040000}"/>
    <cellStyle name="쉼표 [0] 11 2 18 2 11" xfId="11802" xr:uid="{00000000-0005-0000-0000-000004040000}"/>
    <cellStyle name="쉼표 [0] 11 2 18 2 11 2" xfId="11803" xr:uid="{00000000-0005-0000-0000-000005040000}"/>
    <cellStyle name="쉼표 [0] 11 2 18 2 12" xfId="11804" xr:uid="{00000000-0005-0000-0000-000006040000}"/>
    <cellStyle name="쉼표 [0] 11 2 18 2 12 2" xfId="11805" xr:uid="{00000000-0005-0000-0000-000007040000}"/>
    <cellStyle name="쉼표 [0] 11 2 18 2 13" xfId="11806" xr:uid="{00000000-0005-0000-0000-000008040000}"/>
    <cellStyle name="쉼표 [0] 11 2 18 2 13 2" xfId="11807" xr:uid="{00000000-0005-0000-0000-000009040000}"/>
    <cellStyle name="쉼표 [0] 11 2 18 2 14" xfId="11808" xr:uid="{00000000-0005-0000-0000-00000A040000}"/>
    <cellStyle name="쉼표 [0] 11 2 18 2 2" xfId="11809" xr:uid="{00000000-0005-0000-0000-00000B040000}"/>
    <cellStyle name="쉼표 [0] 11 2 18 2 2 2" xfId="11810" xr:uid="{00000000-0005-0000-0000-00000C040000}"/>
    <cellStyle name="쉼표 [0] 11 2 18 2 3" xfId="11811" xr:uid="{00000000-0005-0000-0000-00000D040000}"/>
    <cellStyle name="쉼표 [0] 11 2 18 2 3 2" xfId="11812" xr:uid="{00000000-0005-0000-0000-00000E040000}"/>
    <cellStyle name="쉼표 [0] 11 2 18 2 4" xfId="11813" xr:uid="{00000000-0005-0000-0000-00000F040000}"/>
    <cellStyle name="쉼표 [0] 11 2 18 2 4 2" xfId="11814" xr:uid="{00000000-0005-0000-0000-000010040000}"/>
    <cellStyle name="쉼표 [0] 11 2 18 2 5" xfId="11815" xr:uid="{00000000-0005-0000-0000-000011040000}"/>
    <cellStyle name="쉼표 [0] 11 2 18 2 5 2" xfId="11816" xr:uid="{00000000-0005-0000-0000-000012040000}"/>
    <cellStyle name="쉼표 [0] 11 2 18 2 6" xfId="11817" xr:uid="{00000000-0005-0000-0000-000013040000}"/>
    <cellStyle name="쉼표 [0] 11 2 18 2 6 2" xfId="11818" xr:uid="{00000000-0005-0000-0000-000014040000}"/>
    <cellStyle name="쉼표 [0] 11 2 18 2 7" xfId="11819" xr:uid="{00000000-0005-0000-0000-000015040000}"/>
    <cellStyle name="쉼표 [0] 11 2 18 2 7 2" xfId="11820" xr:uid="{00000000-0005-0000-0000-000016040000}"/>
    <cellStyle name="쉼표 [0] 11 2 18 2 8" xfId="11821" xr:uid="{00000000-0005-0000-0000-000017040000}"/>
    <cellStyle name="쉼표 [0] 11 2 18 2 8 2" xfId="11822" xr:uid="{00000000-0005-0000-0000-000018040000}"/>
    <cellStyle name="쉼표 [0] 11 2 18 2 9" xfId="11823" xr:uid="{00000000-0005-0000-0000-000019040000}"/>
    <cellStyle name="쉼표 [0] 11 2 18 2 9 2" xfId="11824" xr:uid="{00000000-0005-0000-0000-00001A040000}"/>
    <cellStyle name="쉼표 [0] 11 2 18 3" xfId="11825" xr:uid="{00000000-0005-0000-0000-00001B040000}"/>
    <cellStyle name="쉼표 [0] 11 2 18 3 2" xfId="11826" xr:uid="{00000000-0005-0000-0000-00001C040000}"/>
    <cellStyle name="쉼표 [0] 11 2 18 4" xfId="11827" xr:uid="{00000000-0005-0000-0000-00001D040000}"/>
    <cellStyle name="쉼표 [0] 11 2 18 4 2" xfId="11828" xr:uid="{00000000-0005-0000-0000-00001E040000}"/>
    <cellStyle name="쉼표 [0] 11 2 18 5" xfId="11829" xr:uid="{00000000-0005-0000-0000-00001F040000}"/>
    <cellStyle name="쉼표 [0] 11 2 18 5 2" xfId="11830" xr:uid="{00000000-0005-0000-0000-000020040000}"/>
    <cellStyle name="쉼표 [0] 11 2 18 6" xfId="11831" xr:uid="{00000000-0005-0000-0000-000021040000}"/>
    <cellStyle name="쉼표 [0] 11 2 18 6 2" xfId="11832" xr:uid="{00000000-0005-0000-0000-000022040000}"/>
    <cellStyle name="쉼표 [0] 11 2 18 7" xfId="11833" xr:uid="{00000000-0005-0000-0000-000023040000}"/>
    <cellStyle name="쉼표 [0] 11 2 18 7 2" xfId="11834" xr:uid="{00000000-0005-0000-0000-000024040000}"/>
    <cellStyle name="쉼표 [0] 11 2 18 8" xfId="11835" xr:uid="{00000000-0005-0000-0000-000025040000}"/>
    <cellStyle name="쉼표 [0] 11 2 18 8 2" xfId="11836" xr:uid="{00000000-0005-0000-0000-000026040000}"/>
    <cellStyle name="쉼표 [0] 11 2 18 9" xfId="11837" xr:uid="{00000000-0005-0000-0000-000027040000}"/>
    <cellStyle name="쉼표 [0] 11 2 18 9 2" xfId="11838" xr:uid="{00000000-0005-0000-0000-000028040000}"/>
    <cellStyle name="쉼표 [0] 11 2 19" xfId="11839" xr:uid="{00000000-0005-0000-0000-000029040000}"/>
    <cellStyle name="쉼표 [0] 11 2 19 10" xfId="11840" xr:uid="{00000000-0005-0000-0000-00002A040000}"/>
    <cellStyle name="쉼표 [0] 11 2 19 10 2" xfId="11841" xr:uid="{00000000-0005-0000-0000-00002B040000}"/>
    <cellStyle name="쉼표 [0] 11 2 19 11" xfId="11842" xr:uid="{00000000-0005-0000-0000-00002C040000}"/>
    <cellStyle name="쉼표 [0] 11 2 19 11 2" xfId="11843" xr:uid="{00000000-0005-0000-0000-00002D040000}"/>
    <cellStyle name="쉼표 [0] 11 2 19 12" xfId="11844" xr:uid="{00000000-0005-0000-0000-00002E040000}"/>
    <cellStyle name="쉼표 [0] 11 2 19 12 2" xfId="11845" xr:uid="{00000000-0005-0000-0000-00002F040000}"/>
    <cellStyle name="쉼표 [0] 11 2 19 13" xfId="11846" xr:uid="{00000000-0005-0000-0000-000030040000}"/>
    <cellStyle name="쉼표 [0] 11 2 19 13 2" xfId="11847" xr:uid="{00000000-0005-0000-0000-000031040000}"/>
    <cellStyle name="쉼표 [0] 11 2 19 14" xfId="11848" xr:uid="{00000000-0005-0000-0000-000032040000}"/>
    <cellStyle name="쉼표 [0] 11 2 19 14 2" xfId="11849" xr:uid="{00000000-0005-0000-0000-000033040000}"/>
    <cellStyle name="쉼표 [0] 11 2 19 15" xfId="11850" xr:uid="{00000000-0005-0000-0000-000034040000}"/>
    <cellStyle name="쉼표 [0] 11 2 19 2" xfId="11851" xr:uid="{00000000-0005-0000-0000-000035040000}"/>
    <cellStyle name="쉼표 [0] 11 2 19 2 10" xfId="11852" xr:uid="{00000000-0005-0000-0000-000036040000}"/>
    <cellStyle name="쉼표 [0] 11 2 19 2 10 2" xfId="11853" xr:uid="{00000000-0005-0000-0000-000037040000}"/>
    <cellStyle name="쉼표 [0] 11 2 19 2 11" xfId="11854" xr:uid="{00000000-0005-0000-0000-000038040000}"/>
    <cellStyle name="쉼표 [0] 11 2 19 2 11 2" xfId="11855" xr:uid="{00000000-0005-0000-0000-000039040000}"/>
    <cellStyle name="쉼표 [0] 11 2 19 2 12" xfId="11856" xr:uid="{00000000-0005-0000-0000-00003A040000}"/>
    <cellStyle name="쉼표 [0] 11 2 19 2 12 2" xfId="11857" xr:uid="{00000000-0005-0000-0000-00003B040000}"/>
    <cellStyle name="쉼표 [0] 11 2 19 2 13" xfId="11858" xr:uid="{00000000-0005-0000-0000-00003C040000}"/>
    <cellStyle name="쉼표 [0] 11 2 19 2 13 2" xfId="11859" xr:uid="{00000000-0005-0000-0000-00003D040000}"/>
    <cellStyle name="쉼표 [0] 11 2 19 2 14" xfId="11860" xr:uid="{00000000-0005-0000-0000-00003E040000}"/>
    <cellStyle name="쉼표 [0] 11 2 19 2 2" xfId="11861" xr:uid="{00000000-0005-0000-0000-00003F040000}"/>
    <cellStyle name="쉼표 [0] 11 2 19 2 2 2" xfId="11862" xr:uid="{00000000-0005-0000-0000-000040040000}"/>
    <cellStyle name="쉼표 [0] 11 2 19 2 3" xfId="11863" xr:uid="{00000000-0005-0000-0000-000041040000}"/>
    <cellStyle name="쉼표 [0] 11 2 19 2 3 2" xfId="11864" xr:uid="{00000000-0005-0000-0000-000042040000}"/>
    <cellStyle name="쉼표 [0] 11 2 19 2 4" xfId="11865" xr:uid="{00000000-0005-0000-0000-000043040000}"/>
    <cellStyle name="쉼표 [0] 11 2 19 2 4 2" xfId="11866" xr:uid="{00000000-0005-0000-0000-000044040000}"/>
    <cellStyle name="쉼표 [0] 11 2 19 2 5" xfId="11867" xr:uid="{00000000-0005-0000-0000-000045040000}"/>
    <cellStyle name="쉼표 [0] 11 2 19 2 5 2" xfId="11868" xr:uid="{00000000-0005-0000-0000-000046040000}"/>
    <cellStyle name="쉼표 [0] 11 2 19 2 6" xfId="11869" xr:uid="{00000000-0005-0000-0000-000047040000}"/>
    <cellStyle name="쉼표 [0] 11 2 19 2 6 2" xfId="11870" xr:uid="{00000000-0005-0000-0000-000048040000}"/>
    <cellStyle name="쉼표 [0] 11 2 19 2 7" xfId="11871" xr:uid="{00000000-0005-0000-0000-000049040000}"/>
    <cellStyle name="쉼표 [0] 11 2 19 2 7 2" xfId="11872" xr:uid="{00000000-0005-0000-0000-00004A040000}"/>
    <cellStyle name="쉼표 [0] 11 2 19 2 8" xfId="11873" xr:uid="{00000000-0005-0000-0000-00004B040000}"/>
    <cellStyle name="쉼표 [0] 11 2 19 2 8 2" xfId="11874" xr:uid="{00000000-0005-0000-0000-00004C040000}"/>
    <cellStyle name="쉼표 [0] 11 2 19 2 9" xfId="11875" xr:uid="{00000000-0005-0000-0000-00004D040000}"/>
    <cellStyle name="쉼표 [0] 11 2 19 2 9 2" xfId="11876" xr:uid="{00000000-0005-0000-0000-00004E040000}"/>
    <cellStyle name="쉼표 [0] 11 2 19 3" xfId="11877" xr:uid="{00000000-0005-0000-0000-00004F040000}"/>
    <cellStyle name="쉼표 [0] 11 2 19 3 2" xfId="11878" xr:uid="{00000000-0005-0000-0000-000050040000}"/>
    <cellStyle name="쉼표 [0] 11 2 19 4" xfId="11879" xr:uid="{00000000-0005-0000-0000-000051040000}"/>
    <cellStyle name="쉼표 [0] 11 2 19 4 2" xfId="11880" xr:uid="{00000000-0005-0000-0000-000052040000}"/>
    <cellStyle name="쉼표 [0] 11 2 19 5" xfId="11881" xr:uid="{00000000-0005-0000-0000-000053040000}"/>
    <cellStyle name="쉼표 [0] 11 2 19 5 2" xfId="11882" xr:uid="{00000000-0005-0000-0000-000054040000}"/>
    <cellStyle name="쉼표 [0] 11 2 19 6" xfId="11883" xr:uid="{00000000-0005-0000-0000-000055040000}"/>
    <cellStyle name="쉼표 [0] 11 2 19 6 2" xfId="11884" xr:uid="{00000000-0005-0000-0000-000056040000}"/>
    <cellStyle name="쉼표 [0] 11 2 19 7" xfId="11885" xr:uid="{00000000-0005-0000-0000-000057040000}"/>
    <cellStyle name="쉼표 [0] 11 2 19 7 2" xfId="11886" xr:uid="{00000000-0005-0000-0000-000058040000}"/>
    <cellStyle name="쉼표 [0] 11 2 19 8" xfId="11887" xr:uid="{00000000-0005-0000-0000-000059040000}"/>
    <cellStyle name="쉼표 [0] 11 2 19 8 2" xfId="11888" xr:uid="{00000000-0005-0000-0000-00005A040000}"/>
    <cellStyle name="쉼표 [0] 11 2 19 9" xfId="11889" xr:uid="{00000000-0005-0000-0000-00005B040000}"/>
    <cellStyle name="쉼표 [0] 11 2 19 9 2" xfId="11890" xr:uid="{00000000-0005-0000-0000-00005C040000}"/>
    <cellStyle name="쉼표 [0] 11 2 2" xfId="11891" xr:uid="{00000000-0005-0000-0000-00005D040000}"/>
    <cellStyle name="쉼표 [0] 11 2 2 10" xfId="11892" xr:uid="{00000000-0005-0000-0000-00005E040000}"/>
    <cellStyle name="쉼표 [0] 11 2 2 10 2" xfId="11893" xr:uid="{00000000-0005-0000-0000-00005F040000}"/>
    <cellStyle name="쉼표 [0] 11 2 2 11" xfId="11894" xr:uid="{00000000-0005-0000-0000-000060040000}"/>
    <cellStyle name="쉼표 [0] 11 2 2 11 2" xfId="11895" xr:uid="{00000000-0005-0000-0000-000061040000}"/>
    <cellStyle name="쉼표 [0] 11 2 2 12" xfId="11896" xr:uid="{00000000-0005-0000-0000-000062040000}"/>
    <cellStyle name="쉼표 [0] 11 2 2 12 2" xfId="11897" xr:uid="{00000000-0005-0000-0000-000063040000}"/>
    <cellStyle name="쉼표 [0] 11 2 2 13" xfId="11898" xr:uid="{00000000-0005-0000-0000-000064040000}"/>
    <cellStyle name="쉼표 [0] 11 2 2 13 2" xfId="11899" xr:uid="{00000000-0005-0000-0000-000065040000}"/>
    <cellStyle name="쉼표 [0] 11 2 2 14" xfId="11900" xr:uid="{00000000-0005-0000-0000-000066040000}"/>
    <cellStyle name="쉼표 [0] 11 2 2 14 2" xfId="11901" xr:uid="{00000000-0005-0000-0000-000067040000}"/>
    <cellStyle name="쉼표 [0] 11 2 2 15" xfId="11902" xr:uid="{00000000-0005-0000-0000-000068040000}"/>
    <cellStyle name="쉼표 [0] 11 2 2 15 2" xfId="11903" xr:uid="{00000000-0005-0000-0000-000069040000}"/>
    <cellStyle name="쉼표 [0] 11 2 2 16" xfId="11904" xr:uid="{00000000-0005-0000-0000-00006A040000}"/>
    <cellStyle name="쉼표 [0] 11 2 2 2" xfId="11905" xr:uid="{00000000-0005-0000-0000-00006B040000}"/>
    <cellStyle name="쉼표 [0] 11 2 2 2 10" xfId="11906" xr:uid="{00000000-0005-0000-0000-00006C040000}"/>
    <cellStyle name="쉼표 [0] 11 2 2 2 10 2" xfId="11907" xr:uid="{00000000-0005-0000-0000-00006D040000}"/>
    <cellStyle name="쉼표 [0] 11 2 2 2 11" xfId="11908" xr:uid="{00000000-0005-0000-0000-00006E040000}"/>
    <cellStyle name="쉼표 [0] 11 2 2 2 11 2" xfId="11909" xr:uid="{00000000-0005-0000-0000-00006F040000}"/>
    <cellStyle name="쉼표 [0] 11 2 2 2 12" xfId="11910" xr:uid="{00000000-0005-0000-0000-000070040000}"/>
    <cellStyle name="쉼표 [0] 11 2 2 2 12 2" xfId="11911" xr:uid="{00000000-0005-0000-0000-000071040000}"/>
    <cellStyle name="쉼표 [0] 11 2 2 2 13" xfId="11912" xr:uid="{00000000-0005-0000-0000-000072040000}"/>
    <cellStyle name="쉼표 [0] 11 2 2 2 13 2" xfId="11913" xr:uid="{00000000-0005-0000-0000-000073040000}"/>
    <cellStyle name="쉼표 [0] 11 2 2 2 14" xfId="11914" xr:uid="{00000000-0005-0000-0000-000074040000}"/>
    <cellStyle name="쉼표 [0] 11 2 2 2 14 2" xfId="11915" xr:uid="{00000000-0005-0000-0000-000075040000}"/>
    <cellStyle name="쉼표 [0] 11 2 2 2 15" xfId="11916" xr:uid="{00000000-0005-0000-0000-000076040000}"/>
    <cellStyle name="쉼표 [0] 11 2 2 2 15 2" xfId="11917" xr:uid="{00000000-0005-0000-0000-000077040000}"/>
    <cellStyle name="쉼표 [0] 11 2 2 2 16" xfId="11918" xr:uid="{00000000-0005-0000-0000-000078040000}"/>
    <cellStyle name="쉼표 [0] 11 2 2 2 16 2" xfId="11919" xr:uid="{00000000-0005-0000-0000-000079040000}"/>
    <cellStyle name="쉼표 [0] 11 2 2 2 17" xfId="11920" xr:uid="{00000000-0005-0000-0000-00007A040000}"/>
    <cellStyle name="쉼표 [0] 11 2 2 2 2" xfId="11921" xr:uid="{00000000-0005-0000-0000-00007B040000}"/>
    <cellStyle name="쉼표 [0] 11 2 2 2 2 10" xfId="11922" xr:uid="{00000000-0005-0000-0000-00007C040000}"/>
    <cellStyle name="쉼표 [0] 11 2 2 2 2 10 2" xfId="11923" xr:uid="{00000000-0005-0000-0000-00007D040000}"/>
    <cellStyle name="쉼표 [0] 11 2 2 2 2 11" xfId="11924" xr:uid="{00000000-0005-0000-0000-00007E040000}"/>
    <cellStyle name="쉼표 [0] 11 2 2 2 2 11 2" xfId="11925" xr:uid="{00000000-0005-0000-0000-00007F040000}"/>
    <cellStyle name="쉼표 [0] 11 2 2 2 2 12" xfId="11926" xr:uid="{00000000-0005-0000-0000-000080040000}"/>
    <cellStyle name="쉼표 [0] 11 2 2 2 2 12 2" xfId="11927" xr:uid="{00000000-0005-0000-0000-000081040000}"/>
    <cellStyle name="쉼표 [0] 11 2 2 2 2 13" xfId="11928" xr:uid="{00000000-0005-0000-0000-000082040000}"/>
    <cellStyle name="쉼표 [0] 11 2 2 2 2 13 2" xfId="11929" xr:uid="{00000000-0005-0000-0000-000083040000}"/>
    <cellStyle name="쉼표 [0] 11 2 2 2 2 14" xfId="11930" xr:uid="{00000000-0005-0000-0000-000084040000}"/>
    <cellStyle name="쉼표 [0] 11 2 2 2 2 2" xfId="11931" xr:uid="{00000000-0005-0000-0000-000085040000}"/>
    <cellStyle name="쉼표 [0] 11 2 2 2 2 2 2" xfId="11932" xr:uid="{00000000-0005-0000-0000-000086040000}"/>
    <cellStyle name="쉼표 [0] 11 2 2 2 2 3" xfId="11933" xr:uid="{00000000-0005-0000-0000-000087040000}"/>
    <cellStyle name="쉼표 [0] 11 2 2 2 2 3 2" xfId="11934" xr:uid="{00000000-0005-0000-0000-000088040000}"/>
    <cellStyle name="쉼표 [0] 11 2 2 2 2 4" xfId="11935" xr:uid="{00000000-0005-0000-0000-000089040000}"/>
    <cellStyle name="쉼표 [0] 11 2 2 2 2 4 2" xfId="11936" xr:uid="{00000000-0005-0000-0000-00008A040000}"/>
    <cellStyle name="쉼표 [0] 11 2 2 2 2 5" xfId="11937" xr:uid="{00000000-0005-0000-0000-00008B040000}"/>
    <cellStyle name="쉼표 [0] 11 2 2 2 2 5 2" xfId="11938" xr:uid="{00000000-0005-0000-0000-00008C040000}"/>
    <cellStyle name="쉼표 [0] 11 2 2 2 2 6" xfId="11939" xr:uid="{00000000-0005-0000-0000-00008D040000}"/>
    <cellStyle name="쉼표 [0] 11 2 2 2 2 6 2" xfId="11940" xr:uid="{00000000-0005-0000-0000-00008E040000}"/>
    <cellStyle name="쉼표 [0] 11 2 2 2 2 7" xfId="11941" xr:uid="{00000000-0005-0000-0000-00008F040000}"/>
    <cellStyle name="쉼표 [0] 11 2 2 2 2 7 2" xfId="11942" xr:uid="{00000000-0005-0000-0000-000090040000}"/>
    <cellStyle name="쉼표 [0] 11 2 2 2 2 8" xfId="11943" xr:uid="{00000000-0005-0000-0000-000091040000}"/>
    <cellStyle name="쉼표 [0] 11 2 2 2 2 8 2" xfId="11944" xr:uid="{00000000-0005-0000-0000-000092040000}"/>
    <cellStyle name="쉼표 [0] 11 2 2 2 2 9" xfId="11945" xr:uid="{00000000-0005-0000-0000-000093040000}"/>
    <cellStyle name="쉼표 [0] 11 2 2 2 2 9 2" xfId="11946" xr:uid="{00000000-0005-0000-0000-000094040000}"/>
    <cellStyle name="쉼표 [0] 11 2 2 2 3" xfId="11947" xr:uid="{00000000-0005-0000-0000-000095040000}"/>
    <cellStyle name="쉼표 [0] 11 2 2 2 3 10" xfId="11948" xr:uid="{00000000-0005-0000-0000-000096040000}"/>
    <cellStyle name="쉼표 [0] 11 2 2 2 3 10 2" xfId="11949" xr:uid="{00000000-0005-0000-0000-000097040000}"/>
    <cellStyle name="쉼표 [0] 11 2 2 2 3 11" xfId="11950" xr:uid="{00000000-0005-0000-0000-000098040000}"/>
    <cellStyle name="쉼표 [0] 11 2 2 2 3 11 2" xfId="11951" xr:uid="{00000000-0005-0000-0000-000099040000}"/>
    <cellStyle name="쉼표 [0] 11 2 2 2 3 12" xfId="11952" xr:uid="{00000000-0005-0000-0000-00009A040000}"/>
    <cellStyle name="쉼표 [0] 11 2 2 2 3 12 2" xfId="11953" xr:uid="{00000000-0005-0000-0000-00009B040000}"/>
    <cellStyle name="쉼표 [0] 11 2 2 2 3 13" xfId="11954" xr:uid="{00000000-0005-0000-0000-00009C040000}"/>
    <cellStyle name="쉼표 [0] 11 2 2 2 3 13 2" xfId="11955" xr:uid="{00000000-0005-0000-0000-00009D040000}"/>
    <cellStyle name="쉼표 [0] 11 2 2 2 3 14" xfId="11956" xr:uid="{00000000-0005-0000-0000-00009E040000}"/>
    <cellStyle name="쉼표 [0] 11 2 2 2 3 2" xfId="11957" xr:uid="{00000000-0005-0000-0000-00009F040000}"/>
    <cellStyle name="쉼표 [0] 11 2 2 2 3 2 2" xfId="11958" xr:uid="{00000000-0005-0000-0000-0000A0040000}"/>
    <cellStyle name="쉼표 [0] 11 2 2 2 3 3" xfId="11959" xr:uid="{00000000-0005-0000-0000-0000A1040000}"/>
    <cellStyle name="쉼표 [0] 11 2 2 2 3 3 2" xfId="11960" xr:uid="{00000000-0005-0000-0000-0000A2040000}"/>
    <cellStyle name="쉼표 [0] 11 2 2 2 3 4" xfId="11961" xr:uid="{00000000-0005-0000-0000-0000A3040000}"/>
    <cellStyle name="쉼표 [0] 11 2 2 2 3 4 2" xfId="11962" xr:uid="{00000000-0005-0000-0000-0000A4040000}"/>
    <cellStyle name="쉼표 [0] 11 2 2 2 3 5" xfId="11963" xr:uid="{00000000-0005-0000-0000-0000A5040000}"/>
    <cellStyle name="쉼표 [0] 11 2 2 2 3 5 2" xfId="11964" xr:uid="{00000000-0005-0000-0000-0000A6040000}"/>
    <cellStyle name="쉼표 [0] 11 2 2 2 3 6" xfId="11965" xr:uid="{00000000-0005-0000-0000-0000A7040000}"/>
    <cellStyle name="쉼표 [0] 11 2 2 2 3 6 2" xfId="11966" xr:uid="{00000000-0005-0000-0000-0000A8040000}"/>
    <cellStyle name="쉼표 [0] 11 2 2 2 3 7" xfId="11967" xr:uid="{00000000-0005-0000-0000-0000A9040000}"/>
    <cellStyle name="쉼표 [0] 11 2 2 2 3 7 2" xfId="11968" xr:uid="{00000000-0005-0000-0000-0000AA040000}"/>
    <cellStyle name="쉼표 [0] 11 2 2 2 3 8" xfId="11969" xr:uid="{00000000-0005-0000-0000-0000AB040000}"/>
    <cellStyle name="쉼표 [0] 11 2 2 2 3 8 2" xfId="11970" xr:uid="{00000000-0005-0000-0000-0000AC040000}"/>
    <cellStyle name="쉼표 [0] 11 2 2 2 3 9" xfId="11971" xr:uid="{00000000-0005-0000-0000-0000AD040000}"/>
    <cellStyle name="쉼표 [0] 11 2 2 2 3 9 2" xfId="11972" xr:uid="{00000000-0005-0000-0000-0000AE040000}"/>
    <cellStyle name="쉼표 [0] 11 2 2 2 4" xfId="11973" xr:uid="{00000000-0005-0000-0000-0000AF040000}"/>
    <cellStyle name="쉼표 [0] 11 2 2 2 4 10" xfId="11974" xr:uid="{00000000-0005-0000-0000-0000B0040000}"/>
    <cellStyle name="쉼표 [0] 11 2 2 2 4 10 2" xfId="11975" xr:uid="{00000000-0005-0000-0000-0000B1040000}"/>
    <cellStyle name="쉼표 [0] 11 2 2 2 4 11" xfId="11976" xr:uid="{00000000-0005-0000-0000-0000B2040000}"/>
    <cellStyle name="쉼표 [0] 11 2 2 2 4 11 2" xfId="11977" xr:uid="{00000000-0005-0000-0000-0000B3040000}"/>
    <cellStyle name="쉼표 [0] 11 2 2 2 4 12" xfId="11978" xr:uid="{00000000-0005-0000-0000-0000B4040000}"/>
    <cellStyle name="쉼표 [0] 11 2 2 2 4 12 2" xfId="11979" xr:uid="{00000000-0005-0000-0000-0000B5040000}"/>
    <cellStyle name="쉼표 [0] 11 2 2 2 4 13" xfId="11980" xr:uid="{00000000-0005-0000-0000-0000B6040000}"/>
    <cellStyle name="쉼표 [0] 11 2 2 2 4 13 2" xfId="11981" xr:uid="{00000000-0005-0000-0000-0000B7040000}"/>
    <cellStyle name="쉼표 [0] 11 2 2 2 4 14" xfId="11982" xr:uid="{00000000-0005-0000-0000-0000B8040000}"/>
    <cellStyle name="쉼표 [0] 11 2 2 2 4 2" xfId="11983" xr:uid="{00000000-0005-0000-0000-0000B9040000}"/>
    <cellStyle name="쉼표 [0] 11 2 2 2 4 2 2" xfId="11984" xr:uid="{00000000-0005-0000-0000-0000BA040000}"/>
    <cellStyle name="쉼표 [0] 11 2 2 2 4 3" xfId="11985" xr:uid="{00000000-0005-0000-0000-0000BB040000}"/>
    <cellStyle name="쉼표 [0] 11 2 2 2 4 3 2" xfId="11986" xr:uid="{00000000-0005-0000-0000-0000BC040000}"/>
    <cellStyle name="쉼표 [0] 11 2 2 2 4 4" xfId="11987" xr:uid="{00000000-0005-0000-0000-0000BD040000}"/>
    <cellStyle name="쉼표 [0] 11 2 2 2 4 4 2" xfId="11988" xr:uid="{00000000-0005-0000-0000-0000BE040000}"/>
    <cellStyle name="쉼표 [0] 11 2 2 2 4 5" xfId="11989" xr:uid="{00000000-0005-0000-0000-0000BF040000}"/>
    <cellStyle name="쉼표 [0] 11 2 2 2 4 5 2" xfId="11990" xr:uid="{00000000-0005-0000-0000-0000C0040000}"/>
    <cellStyle name="쉼표 [0] 11 2 2 2 4 6" xfId="11991" xr:uid="{00000000-0005-0000-0000-0000C1040000}"/>
    <cellStyle name="쉼표 [0] 11 2 2 2 4 6 2" xfId="11992" xr:uid="{00000000-0005-0000-0000-0000C2040000}"/>
    <cellStyle name="쉼표 [0] 11 2 2 2 4 7" xfId="11993" xr:uid="{00000000-0005-0000-0000-0000C3040000}"/>
    <cellStyle name="쉼표 [0] 11 2 2 2 4 7 2" xfId="11994" xr:uid="{00000000-0005-0000-0000-0000C4040000}"/>
    <cellStyle name="쉼표 [0] 11 2 2 2 4 8" xfId="11995" xr:uid="{00000000-0005-0000-0000-0000C5040000}"/>
    <cellStyle name="쉼표 [0] 11 2 2 2 4 8 2" xfId="11996" xr:uid="{00000000-0005-0000-0000-0000C6040000}"/>
    <cellStyle name="쉼표 [0] 11 2 2 2 4 9" xfId="11997" xr:uid="{00000000-0005-0000-0000-0000C7040000}"/>
    <cellStyle name="쉼표 [0] 11 2 2 2 4 9 2" xfId="11998" xr:uid="{00000000-0005-0000-0000-0000C8040000}"/>
    <cellStyle name="쉼표 [0] 11 2 2 2 5" xfId="11999" xr:uid="{00000000-0005-0000-0000-0000C9040000}"/>
    <cellStyle name="쉼표 [0] 11 2 2 2 5 2" xfId="12000" xr:uid="{00000000-0005-0000-0000-0000CA040000}"/>
    <cellStyle name="쉼표 [0] 11 2 2 2 6" xfId="12001" xr:uid="{00000000-0005-0000-0000-0000CB040000}"/>
    <cellStyle name="쉼표 [0] 11 2 2 2 6 2" xfId="12002" xr:uid="{00000000-0005-0000-0000-0000CC040000}"/>
    <cellStyle name="쉼표 [0] 11 2 2 2 7" xfId="12003" xr:uid="{00000000-0005-0000-0000-0000CD040000}"/>
    <cellStyle name="쉼표 [0] 11 2 2 2 7 2" xfId="12004" xr:uid="{00000000-0005-0000-0000-0000CE040000}"/>
    <cellStyle name="쉼표 [0] 11 2 2 2 8" xfId="12005" xr:uid="{00000000-0005-0000-0000-0000CF040000}"/>
    <cellStyle name="쉼표 [0] 11 2 2 2 8 2" xfId="12006" xr:uid="{00000000-0005-0000-0000-0000D0040000}"/>
    <cellStyle name="쉼표 [0] 11 2 2 2 9" xfId="12007" xr:uid="{00000000-0005-0000-0000-0000D1040000}"/>
    <cellStyle name="쉼표 [0] 11 2 2 2 9 2" xfId="12008" xr:uid="{00000000-0005-0000-0000-0000D2040000}"/>
    <cellStyle name="쉼표 [0] 11 2 2 3" xfId="12009" xr:uid="{00000000-0005-0000-0000-0000D3040000}"/>
    <cellStyle name="쉼표 [0] 11 2 2 3 10" xfId="12010" xr:uid="{00000000-0005-0000-0000-0000D4040000}"/>
    <cellStyle name="쉼표 [0] 11 2 2 3 10 2" xfId="12011" xr:uid="{00000000-0005-0000-0000-0000D5040000}"/>
    <cellStyle name="쉼표 [0] 11 2 2 3 11" xfId="12012" xr:uid="{00000000-0005-0000-0000-0000D6040000}"/>
    <cellStyle name="쉼표 [0] 11 2 2 3 11 2" xfId="12013" xr:uid="{00000000-0005-0000-0000-0000D7040000}"/>
    <cellStyle name="쉼표 [0] 11 2 2 3 12" xfId="12014" xr:uid="{00000000-0005-0000-0000-0000D8040000}"/>
    <cellStyle name="쉼표 [0] 11 2 2 3 12 2" xfId="12015" xr:uid="{00000000-0005-0000-0000-0000D9040000}"/>
    <cellStyle name="쉼표 [0] 11 2 2 3 13" xfId="12016" xr:uid="{00000000-0005-0000-0000-0000DA040000}"/>
    <cellStyle name="쉼표 [0] 11 2 2 3 13 2" xfId="12017" xr:uid="{00000000-0005-0000-0000-0000DB040000}"/>
    <cellStyle name="쉼표 [0] 11 2 2 3 14" xfId="12018" xr:uid="{00000000-0005-0000-0000-0000DC040000}"/>
    <cellStyle name="쉼표 [0] 11 2 2 3 2" xfId="12019" xr:uid="{00000000-0005-0000-0000-0000DD040000}"/>
    <cellStyle name="쉼표 [0] 11 2 2 3 2 2" xfId="12020" xr:uid="{00000000-0005-0000-0000-0000DE040000}"/>
    <cellStyle name="쉼표 [0] 11 2 2 3 3" xfId="12021" xr:uid="{00000000-0005-0000-0000-0000DF040000}"/>
    <cellStyle name="쉼표 [0] 11 2 2 3 3 2" xfId="12022" xr:uid="{00000000-0005-0000-0000-0000E0040000}"/>
    <cellStyle name="쉼표 [0] 11 2 2 3 4" xfId="12023" xr:uid="{00000000-0005-0000-0000-0000E1040000}"/>
    <cellStyle name="쉼표 [0] 11 2 2 3 4 2" xfId="12024" xr:uid="{00000000-0005-0000-0000-0000E2040000}"/>
    <cellStyle name="쉼표 [0] 11 2 2 3 5" xfId="12025" xr:uid="{00000000-0005-0000-0000-0000E3040000}"/>
    <cellStyle name="쉼표 [0] 11 2 2 3 5 2" xfId="12026" xr:uid="{00000000-0005-0000-0000-0000E4040000}"/>
    <cellStyle name="쉼표 [0] 11 2 2 3 6" xfId="12027" xr:uid="{00000000-0005-0000-0000-0000E5040000}"/>
    <cellStyle name="쉼표 [0] 11 2 2 3 6 2" xfId="12028" xr:uid="{00000000-0005-0000-0000-0000E6040000}"/>
    <cellStyle name="쉼표 [0] 11 2 2 3 7" xfId="12029" xr:uid="{00000000-0005-0000-0000-0000E7040000}"/>
    <cellStyle name="쉼표 [0] 11 2 2 3 7 2" xfId="12030" xr:uid="{00000000-0005-0000-0000-0000E8040000}"/>
    <cellStyle name="쉼표 [0] 11 2 2 3 8" xfId="12031" xr:uid="{00000000-0005-0000-0000-0000E9040000}"/>
    <cellStyle name="쉼표 [0] 11 2 2 3 8 2" xfId="12032" xr:uid="{00000000-0005-0000-0000-0000EA040000}"/>
    <cellStyle name="쉼표 [0] 11 2 2 3 9" xfId="12033" xr:uid="{00000000-0005-0000-0000-0000EB040000}"/>
    <cellStyle name="쉼표 [0] 11 2 2 3 9 2" xfId="12034" xr:uid="{00000000-0005-0000-0000-0000EC040000}"/>
    <cellStyle name="쉼표 [0] 11 2 2 4" xfId="12035" xr:uid="{00000000-0005-0000-0000-0000ED040000}"/>
    <cellStyle name="쉼표 [0] 11 2 2 4 2" xfId="12036" xr:uid="{00000000-0005-0000-0000-0000EE040000}"/>
    <cellStyle name="쉼표 [0] 11 2 2 5" xfId="12037" xr:uid="{00000000-0005-0000-0000-0000EF040000}"/>
    <cellStyle name="쉼표 [0] 11 2 2 5 2" xfId="12038" xr:uid="{00000000-0005-0000-0000-0000F0040000}"/>
    <cellStyle name="쉼표 [0] 11 2 2 6" xfId="12039" xr:uid="{00000000-0005-0000-0000-0000F1040000}"/>
    <cellStyle name="쉼표 [0] 11 2 2 6 2" xfId="12040" xr:uid="{00000000-0005-0000-0000-0000F2040000}"/>
    <cellStyle name="쉼표 [0] 11 2 2 7" xfId="12041" xr:uid="{00000000-0005-0000-0000-0000F3040000}"/>
    <cellStyle name="쉼표 [0] 11 2 2 7 2" xfId="12042" xr:uid="{00000000-0005-0000-0000-0000F4040000}"/>
    <cellStyle name="쉼표 [0] 11 2 2 8" xfId="12043" xr:uid="{00000000-0005-0000-0000-0000F5040000}"/>
    <cellStyle name="쉼표 [0] 11 2 2 8 2" xfId="12044" xr:uid="{00000000-0005-0000-0000-0000F6040000}"/>
    <cellStyle name="쉼표 [0] 11 2 2 9" xfId="12045" xr:uid="{00000000-0005-0000-0000-0000F7040000}"/>
    <cellStyle name="쉼표 [0] 11 2 2 9 2" xfId="12046" xr:uid="{00000000-0005-0000-0000-0000F8040000}"/>
    <cellStyle name="쉼표 [0] 11 2 20" xfId="12047" xr:uid="{00000000-0005-0000-0000-0000F9040000}"/>
    <cellStyle name="쉼표 [0] 11 2 20 10" xfId="12048" xr:uid="{00000000-0005-0000-0000-0000FA040000}"/>
    <cellStyle name="쉼표 [0] 11 2 20 10 2" xfId="12049" xr:uid="{00000000-0005-0000-0000-0000FB040000}"/>
    <cellStyle name="쉼표 [0] 11 2 20 11" xfId="12050" xr:uid="{00000000-0005-0000-0000-0000FC040000}"/>
    <cellStyle name="쉼표 [0] 11 2 20 11 2" xfId="12051" xr:uid="{00000000-0005-0000-0000-0000FD040000}"/>
    <cellStyle name="쉼표 [0] 11 2 20 12" xfId="12052" xr:uid="{00000000-0005-0000-0000-0000FE040000}"/>
    <cellStyle name="쉼표 [0] 11 2 20 12 2" xfId="12053" xr:uid="{00000000-0005-0000-0000-0000FF040000}"/>
    <cellStyle name="쉼표 [0] 11 2 20 13" xfId="12054" xr:uid="{00000000-0005-0000-0000-000000050000}"/>
    <cellStyle name="쉼표 [0] 11 2 20 13 2" xfId="12055" xr:uid="{00000000-0005-0000-0000-000001050000}"/>
    <cellStyle name="쉼표 [0] 11 2 20 14" xfId="12056" xr:uid="{00000000-0005-0000-0000-000002050000}"/>
    <cellStyle name="쉼표 [0] 11 2 20 14 2" xfId="12057" xr:uid="{00000000-0005-0000-0000-000003050000}"/>
    <cellStyle name="쉼표 [0] 11 2 20 15" xfId="12058" xr:uid="{00000000-0005-0000-0000-000004050000}"/>
    <cellStyle name="쉼표 [0] 11 2 20 2" xfId="12059" xr:uid="{00000000-0005-0000-0000-000005050000}"/>
    <cellStyle name="쉼표 [0] 11 2 20 2 10" xfId="12060" xr:uid="{00000000-0005-0000-0000-000006050000}"/>
    <cellStyle name="쉼표 [0] 11 2 20 2 10 2" xfId="12061" xr:uid="{00000000-0005-0000-0000-000007050000}"/>
    <cellStyle name="쉼표 [0] 11 2 20 2 11" xfId="12062" xr:uid="{00000000-0005-0000-0000-000008050000}"/>
    <cellStyle name="쉼표 [0] 11 2 20 2 11 2" xfId="12063" xr:uid="{00000000-0005-0000-0000-000009050000}"/>
    <cellStyle name="쉼표 [0] 11 2 20 2 12" xfId="12064" xr:uid="{00000000-0005-0000-0000-00000A050000}"/>
    <cellStyle name="쉼표 [0] 11 2 20 2 12 2" xfId="12065" xr:uid="{00000000-0005-0000-0000-00000B050000}"/>
    <cellStyle name="쉼표 [0] 11 2 20 2 13" xfId="12066" xr:uid="{00000000-0005-0000-0000-00000C050000}"/>
    <cellStyle name="쉼표 [0] 11 2 20 2 13 2" xfId="12067" xr:uid="{00000000-0005-0000-0000-00000D050000}"/>
    <cellStyle name="쉼표 [0] 11 2 20 2 14" xfId="12068" xr:uid="{00000000-0005-0000-0000-00000E050000}"/>
    <cellStyle name="쉼표 [0] 11 2 20 2 2" xfId="12069" xr:uid="{00000000-0005-0000-0000-00000F050000}"/>
    <cellStyle name="쉼표 [0] 11 2 20 2 2 2" xfId="12070" xr:uid="{00000000-0005-0000-0000-000010050000}"/>
    <cellStyle name="쉼표 [0] 11 2 20 2 3" xfId="12071" xr:uid="{00000000-0005-0000-0000-000011050000}"/>
    <cellStyle name="쉼표 [0] 11 2 20 2 3 2" xfId="12072" xr:uid="{00000000-0005-0000-0000-000012050000}"/>
    <cellStyle name="쉼표 [0] 11 2 20 2 4" xfId="12073" xr:uid="{00000000-0005-0000-0000-000013050000}"/>
    <cellStyle name="쉼표 [0] 11 2 20 2 4 2" xfId="12074" xr:uid="{00000000-0005-0000-0000-000014050000}"/>
    <cellStyle name="쉼표 [0] 11 2 20 2 5" xfId="12075" xr:uid="{00000000-0005-0000-0000-000015050000}"/>
    <cellStyle name="쉼표 [0] 11 2 20 2 5 2" xfId="12076" xr:uid="{00000000-0005-0000-0000-000016050000}"/>
    <cellStyle name="쉼표 [0] 11 2 20 2 6" xfId="12077" xr:uid="{00000000-0005-0000-0000-000017050000}"/>
    <cellStyle name="쉼표 [0] 11 2 20 2 6 2" xfId="12078" xr:uid="{00000000-0005-0000-0000-000018050000}"/>
    <cellStyle name="쉼표 [0] 11 2 20 2 7" xfId="12079" xr:uid="{00000000-0005-0000-0000-000019050000}"/>
    <cellStyle name="쉼표 [0] 11 2 20 2 7 2" xfId="12080" xr:uid="{00000000-0005-0000-0000-00001A050000}"/>
    <cellStyle name="쉼표 [0] 11 2 20 2 8" xfId="12081" xr:uid="{00000000-0005-0000-0000-00001B050000}"/>
    <cellStyle name="쉼표 [0] 11 2 20 2 8 2" xfId="12082" xr:uid="{00000000-0005-0000-0000-00001C050000}"/>
    <cellStyle name="쉼표 [0] 11 2 20 2 9" xfId="12083" xr:uid="{00000000-0005-0000-0000-00001D050000}"/>
    <cellStyle name="쉼표 [0] 11 2 20 2 9 2" xfId="12084" xr:uid="{00000000-0005-0000-0000-00001E050000}"/>
    <cellStyle name="쉼표 [0] 11 2 20 3" xfId="12085" xr:uid="{00000000-0005-0000-0000-00001F050000}"/>
    <cellStyle name="쉼표 [0] 11 2 20 3 2" xfId="12086" xr:uid="{00000000-0005-0000-0000-000020050000}"/>
    <cellStyle name="쉼표 [0] 11 2 20 4" xfId="12087" xr:uid="{00000000-0005-0000-0000-000021050000}"/>
    <cellStyle name="쉼표 [0] 11 2 20 4 2" xfId="12088" xr:uid="{00000000-0005-0000-0000-000022050000}"/>
    <cellStyle name="쉼표 [0] 11 2 20 5" xfId="12089" xr:uid="{00000000-0005-0000-0000-000023050000}"/>
    <cellStyle name="쉼표 [0] 11 2 20 5 2" xfId="12090" xr:uid="{00000000-0005-0000-0000-000024050000}"/>
    <cellStyle name="쉼표 [0] 11 2 20 6" xfId="12091" xr:uid="{00000000-0005-0000-0000-000025050000}"/>
    <cellStyle name="쉼표 [0] 11 2 20 6 2" xfId="12092" xr:uid="{00000000-0005-0000-0000-000026050000}"/>
    <cellStyle name="쉼표 [0] 11 2 20 7" xfId="12093" xr:uid="{00000000-0005-0000-0000-000027050000}"/>
    <cellStyle name="쉼표 [0] 11 2 20 7 2" xfId="12094" xr:uid="{00000000-0005-0000-0000-000028050000}"/>
    <cellStyle name="쉼표 [0] 11 2 20 8" xfId="12095" xr:uid="{00000000-0005-0000-0000-000029050000}"/>
    <cellStyle name="쉼표 [0] 11 2 20 8 2" xfId="12096" xr:uid="{00000000-0005-0000-0000-00002A050000}"/>
    <cellStyle name="쉼표 [0] 11 2 20 9" xfId="12097" xr:uid="{00000000-0005-0000-0000-00002B050000}"/>
    <cellStyle name="쉼표 [0] 11 2 20 9 2" xfId="12098" xr:uid="{00000000-0005-0000-0000-00002C050000}"/>
    <cellStyle name="쉼표 [0] 11 2 21" xfId="12099" xr:uid="{00000000-0005-0000-0000-00002D050000}"/>
    <cellStyle name="쉼표 [0] 11 2 21 10" xfId="12100" xr:uid="{00000000-0005-0000-0000-00002E050000}"/>
    <cellStyle name="쉼표 [0] 11 2 21 10 2" xfId="12101" xr:uid="{00000000-0005-0000-0000-00002F050000}"/>
    <cellStyle name="쉼표 [0] 11 2 21 11" xfId="12102" xr:uid="{00000000-0005-0000-0000-000030050000}"/>
    <cellStyle name="쉼표 [0] 11 2 21 11 2" xfId="12103" xr:uid="{00000000-0005-0000-0000-000031050000}"/>
    <cellStyle name="쉼표 [0] 11 2 21 12" xfId="12104" xr:uid="{00000000-0005-0000-0000-000032050000}"/>
    <cellStyle name="쉼표 [0] 11 2 21 12 2" xfId="12105" xr:uid="{00000000-0005-0000-0000-000033050000}"/>
    <cellStyle name="쉼표 [0] 11 2 21 13" xfId="12106" xr:uid="{00000000-0005-0000-0000-000034050000}"/>
    <cellStyle name="쉼표 [0] 11 2 21 13 2" xfId="12107" xr:uid="{00000000-0005-0000-0000-000035050000}"/>
    <cellStyle name="쉼표 [0] 11 2 21 14" xfId="12108" xr:uid="{00000000-0005-0000-0000-000036050000}"/>
    <cellStyle name="쉼표 [0] 11 2 21 14 2" xfId="12109" xr:uid="{00000000-0005-0000-0000-000037050000}"/>
    <cellStyle name="쉼표 [0] 11 2 21 15" xfId="12110" xr:uid="{00000000-0005-0000-0000-000038050000}"/>
    <cellStyle name="쉼표 [0] 11 2 21 2" xfId="12111" xr:uid="{00000000-0005-0000-0000-000039050000}"/>
    <cellStyle name="쉼표 [0] 11 2 21 2 10" xfId="12112" xr:uid="{00000000-0005-0000-0000-00003A050000}"/>
    <cellStyle name="쉼표 [0] 11 2 21 2 10 2" xfId="12113" xr:uid="{00000000-0005-0000-0000-00003B050000}"/>
    <cellStyle name="쉼표 [0] 11 2 21 2 11" xfId="12114" xr:uid="{00000000-0005-0000-0000-00003C050000}"/>
    <cellStyle name="쉼표 [0] 11 2 21 2 11 2" xfId="12115" xr:uid="{00000000-0005-0000-0000-00003D050000}"/>
    <cellStyle name="쉼표 [0] 11 2 21 2 12" xfId="12116" xr:uid="{00000000-0005-0000-0000-00003E050000}"/>
    <cellStyle name="쉼표 [0] 11 2 21 2 12 2" xfId="12117" xr:uid="{00000000-0005-0000-0000-00003F050000}"/>
    <cellStyle name="쉼표 [0] 11 2 21 2 13" xfId="12118" xr:uid="{00000000-0005-0000-0000-000040050000}"/>
    <cellStyle name="쉼표 [0] 11 2 21 2 13 2" xfId="12119" xr:uid="{00000000-0005-0000-0000-000041050000}"/>
    <cellStyle name="쉼표 [0] 11 2 21 2 14" xfId="12120" xr:uid="{00000000-0005-0000-0000-000042050000}"/>
    <cellStyle name="쉼표 [0] 11 2 21 2 2" xfId="12121" xr:uid="{00000000-0005-0000-0000-000043050000}"/>
    <cellStyle name="쉼표 [0] 11 2 21 2 2 2" xfId="12122" xr:uid="{00000000-0005-0000-0000-000044050000}"/>
    <cellStyle name="쉼표 [0] 11 2 21 2 3" xfId="12123" xr:uid="{00000000-0005-0000-0000-000045050000}"/>
    <cellStyle name="쉼표 [0] 11 2 21 2 3 2" xfId="12124" xr:uid="{00000000-0005-0000-0000-000046050000}"/>
    <cellStyle name="쉼표 [0] 11 2 21 2 4" xfId="12125" xr:uid="{00000000-0005-0000-0000-000047050000}"/>
    <cellStyle name="쉼표 [0] 11 2 21 2 4 2" xfId="12126" xr:uid="{00000000-0005-0000-0000-000048050000}"/>
    <cellStyle name="쉼표 [0] 11 2 21 2 5" xfId="12127" xr:uid="{00000000-0005-0000-0000-000049050000}"/>
    <cellStyle name="쉼표 [0] 11 2 21 2 5 2" xfId="12128" xr:uid="{00000000-0005-0000-0000-00004A050000}"/>
    <cellStyle name="쉼표 [0] 11 2 21 2 6" xfId="12129" xr:uid="{00000000-0005-0000-0000-00004B050000}"/>
    <cellStyle name="쉼표 [0] 11 2 21 2 6 2" xfId="12130" xr:uid="{00000000-0005-0000-0000-00004C050000}"/>
    <cellStyle name="쉼표 [0] 11 2 21 2 7" xfId="12131" xr:uid="{00000000-0005-0000-0000-00004D050000}"/>
    <cellStyle name="쉼표 [0] 11 2 21 2 7 2" xfId="12132" xr:uid="{00000000-0005-0000-0000-00004E050000}"/>
    <cellStyle name="쉼표 [0] 11 2 21 2 8" xfId="12133" xr:uid="{00000000-0005-0000-0000-00004F050000}"/>
    <cellStyle name="쉼표 [0] 11 2 21 2 8 2" xfId="12134" xr:uid="{00000000-0005-0000-0000-000050050000}"/>
    <cellStyle name="쉼표 [0] 11 2 21 2 9" xfId="12135" xr:uid="{00000000-0005-0000-0000-000051050000}"/>
    <cellStyle name="쉼표 [0] 11 2 21 2 9 2" xfId="12136" xr:uid="{00000000-0005-0000-0000-000052050000}"/>
    <cellStyle name="쉼표 [0] 11 2 21 3" xfId="12137" xr:uid="{00000000-0005-0000-0000-000053050000}"/>
    <cellStyle name="쉼표 [0] 11 2 21 3 2" xfId="12138" xr:uid="{00000000-0005-0000-0000-000054050000}"/>
    <cellStyle name="쉼표 [0] 11 2 21 4" xfId="12139" xr:uid="{00000000-0005-0000-0000-000055050000}"/>
    <cellStyle name="쉼표 [0] 11 2 21 4 2" xfId="12140" xr:uid="{00000000-0005-0000-0000-000056050000}"/>
    <cellStyle name="쉼표 [0] 11 2 21 5" xfId="12141" xr:uid="{00000000-0005-0000-0000-000057050000}"/>
    <cellStyle name="쉼표 [0] 11 2 21 5 2" xfId="12142" xr:uid="{00000000-0005-0000-0000-000058050000}"/>
    <cellStyle name="쉼표 [0] 11 2 21 6" xfId="12143" xr:uid="{00000000-0005-0000-0000-000059050000}"/>
    <cellStyle name="쉼표 [0] 11 2 21 6 2" xfId="12144" xr:uid="{00000000-0005-0000-0000-00005A050000}"/>
    <cellStyle name="쉼표 [0] 11 2 21 7" xfId="12145" xr:uid="{00000000-0005-0000-0000-00005B050000}"/>
    <cellStyle name="쉼표 [0] 11 2 21 7 2" xfId="12146" xr:uid="{00000000-0005-0000-0000-00005C050000}"/>
    <cellStyle name="쉼표 [0] 11 2 21 8" xfId="12147" xr:uid="{00000000-0005-0000-0000-00005D050000}"/>
    <cellStyle name="쉼표 [0] 11 2 21 8 2" xfId="12148" xr:uid="{00000000-0005-0000-0000-00005E050000}"/>
    <cellStyle name="쉼표 [0] 11 2 21 9" xfId="12149" xr:uid="{00000000-0005-0000-0000-00005F050000}"/>
    <cellStyle name="쉼표 [0] 11 2 21 9 2" xfId="12150" xr:uid="{00000000-0005-0000-0000-000060050000}"/>
    <cellStyle name="쉼표 [0] 11 2 22" xfId="12151" xr:uid="{00000000-0005-0000-0000-000061050000}"/>
    <cellStyle name="쉼표 [0] 11 2 22 10" xfId="12152" xr:uid="{00000000-0005-0000-0000-000062050000}"/>
    <cellStyle name="쉼표 [0] 11 2 22 10 2" xfId="12153" xr:uid="{00000000-0005-0000-0000-000063050000}"/>
    <cellStyle name="쉼표 [0] 11 2 22 11" xfId="12154" xr:uid="{00000000-0005-0000-0000-000064050000}"/>
    <cellStyle name="쉼표 [0] 11 2 22 11 2" xfId="12155" xr:uid="{00000000-0005-0000-0000-000065050000}"/>
    <cellStyle name="쉼표 [0] 11 2 22 12" xfId="12156" xr:uid="{00000000-0005-0000-0000-000066050000}"/>
    <cellStyle name="쉼표 [0] 11 2 22 12 2" xfId="12157" xr:uid="{00000000-0005-0000-0000-000067050000}"/>
    <cellStyle name="쉼표 [0] 11 2 22 13" xfId="12158" xr:uid="{00000000-0005-0000-0000-000068050000}"/>
    <cellStyle name="쉼표 [0] 11 2 22 13 2" xfId="12159" xr:uid="{00000000-0005-0000-0000-000069050000}"/>
    <cellStyle name="쉼표 [0] 11 2 22 14" xfId="12160" xr:uid="{00000000-0005-0000-0000-00006A050000}"/>
    <cellStyle name="쉼표 [0] 11 2 22 14 2" xfId="12161" xr:uid="{00000000-0005-0000-0000-00006B050000}"/>
    <cellStyle name="쉼표 [0] 11 2 22 15" xfId="12162" xr:uid="{00000000-0005-0000-0000-00006C050000}"/>
    <cellStyle name="쉼표 [0] 11 2 22 2" xfId="12163" xr:uid="{00000000-0005-0000-0000-00006D050000}"/>
    <cellStyle name="쉼표 [0] 11 2 22 2 10" xfId="12164" xr:uid="{00000000-0005-0000-0000-00006E050000}"/>
    <cellStyle name="쉼표 [0] 11 2 22 2 10 2" xfId="12165" xr:uid="{00000000-0005-0000-0000-00006F050000}"/>
    <cellStyle name="쉼표 [0] 11 2 22 2 11" xfId="12166" xr:uid="{00000000-0005-0000-0000-000070050000}"/>
    <cellStyle name="쉼표 [0] 11 2 22 2 11 2" xfId="12167" xr:uid="{00000000-0005-0000-0000-000071050000}"/>
    <cellStyle name="쉼표 [0] 11 2 22 2 12" xfId="12168" xr:uid="{00000000-0005-0000-0000-000072050000}"/>
    <cellStyle name="쉼표 [0] 11 2 22 2 12 2" xfId="12169" xr:uid="{00000000-0005-0000-0000-000073050000}"/>
    <cellStyle name="쉼표 [0] 11 2 22 2 13" xfId="12170" xr:uid="{00000000-0005-0000-0000-000074050000}"/>
    <cellStyle name="쉼표 [0] 11 2 22 2 13 2" xfId="12171" xr:uid="{00000000-0005-0000-0000-000075050000}"/>
    <cellStyle name="쉼표 [0] 11 2 22 2 14" xfId="12172" xr:uid="{00000000-0005-0000-0000-000076050000}"/>
    <cellStyle name="쉼표 [0] 11 2 22 2 2" xfId="12173" xr:uid="{00000000-0005-0000-0000-000077050000}"/>
    <cellStyle name="쉼표 [0] 11 2 22 2 2 2" xfId="12174" xr:uid="{00000000-0005-0000-0000-000078050000}"/>
    <cellStyle name="쉼표 [0] 11 2 22 2 3" xfId="12175" xr:uid="{00000000-0005-0000-0000-000079050000}"/>
    <cellStyle name="쉼표 [0] 11 2 22 2 3 2" xfId="12176" xr:uid="{00000000-0005-0000-0000-00007A050000}"/>
    <cellStyle name="쉼표 [0] 11 2 22 2 4" xfId="12177" xr:uid="{00000000-0005-0000-0000-00007B050000}"/>
    <cellStyle name="쉼표 [0] 11 2 22 2 4 2" xfId="12178" xr:uid="{00000000-0005-0000-0000-00007C050000}"/>
    <cellStyle name="쉼표 [0] 11 2 22 2 5" xfId="12179" xr:uid="{00000000-0005-0000-0000-00007D050000}"/>
    <cellStyle name="쉼표 [0] 11 2 22 2 5 2" xfId="12180" xr:uid="{00000000-0005-0000-0000-00007E050000}"/>
    <cellStyle name="쉼표 [0] 11 2 22 2 6" xfId="12181" xr:uid="{00000000-0005-0000-0000-00007F050000}"/>
    <cellStyle name="쉼표 [0] 11 2 22 2 6 2" xfId="12182" xr:uid="{00000000-0005-0000-0000-000080050000}"/>
    <cellStyle name="쉼표 [0] 11 2 22 2 7" xfId="12183" xr:uid="{00000000-0005-0000-0000-000081050000}"/>
    <cellStyle name="쉼표 [0] 11 2 22 2 7 2" xfId="12184" xr:uid="{00000000-0005-0000-0000-000082050000}"/>
    <cellStyle name="쉼표 [0] 11 2 22 2 8" xfId="12185" xr:uid="{00000000-0005-0000-0000-000083050000}"/>
    <cellStyle name="쉼표 [0] 11 2 22 2 8 2" xfId="12186" xr:uid="{00000000-0005-0000-0000-000084050000}"/>
    <cellStyle name="쉼표 [0] 11 2 22 2 9" xfId="12187" xr:uid="{00000000-0005-0000-0000-000085050000}"/>
    <cellStyle name="쉼표 [0] 11 2 22 2 9 2" xfId="12188" xr:uid="{00000000-0005-0000-0000-000086050000}"/>
    <cellStyle name="쉼표 [0] 11 2 22 3" xfId="12189" xr:uid="{00000000-0005-0000-0000-000087050000}"/>
    <cellStyle name="쉼표 [0] 11 2 22 3 2" xfId="12190" xr:uid="{00000000-0005-0000-0000-000088050000}"/>
    <cellStyle name="쉼표 [0] 11 2 22 4" xfId="12191" xr:uid="{00000000-0005-0000-0000-000089050000}"/>
    <cellStyle name="쉼표 [0] 11 2 22 4 2" xfId="12192" xr:uid="{00000000-0005-0000-0000-00008A050000}"/>
    <cellStyle name="쉼표 [0] 11 2 22 5" xfId="12193" xr:uid="{00000000-0005-0000-0000-00008B050000}"/>
    <cellStyle name="쉼표 [0] 11 2 22 5 2" xfId="12194" xr:uid="{00000000-0005-0000-0000-00008C050000}"/>
    <cellStyle name="쉼표 [0] 11 2 22 6" xfId="12195" xr:uid="{00000000-0005-0000-0000-00008D050000}"/>
    <cellStyle name="쉼표 [0] 11 2 22 6 2" xfId="12196" xr:uid="{00000000-0005-0000-0000-00008E050000}"/>
    <cellStyle name="쉼표 [0] 11 2 22 7" xfId="12197" xr:uid="{00000000-0005-0000-0000-00008F050000}"/>
    <cellStyle name="쉼표 [0] 11 2 22 7 2" xfId="12198" xr:uid="{00000000-0005-0000-0000-000090050000}"/>
    <cellStyle name="쉼표 [0] 11 2 22 8" xfId="12199" xr:uid="{00000000-0005-0000-0000-000091050000}"/>
    <cellStyle name="쉼표 [0] 11 2 22 8 2" xfId="12200" xr:uid="{00000000-0005-0000-0000-000092050000}"/>
    <cellStyle name="쉼표 [0] 11 2 22 9" xfId="12201" xr:uid="{00000000-0005-0000-0000-000093050000}"/>
    <cellStyle name="쉼표 [0] 11 2 22 9 2" xfId="12202" xr:uid="{00000000-0005-0000-0000-000094050000}"/>
    <cellStyle name="쉼표 [0] 11 2 23" xfId="12203" xr:uid="{00000000-0005-0000-0000-000095050000}"/>
    <cellStyle name="쉼표 [0] 11 2 23 10" xfId="12204" xr:uid="{00000000-0005-0000-0000-000096050000}"/>
    <cellStyle name="쉼표 [0] 11 2 23 10 2" xfId="12205" xr:uid="{00000000-0005-0000-0000-000097050000}"/>
    <cellStyle name="쉼표 [0] 11 2 23 11" xfId="12206" xr:uid="{00000000-0005-0000-0000-000098050000}"/>
    <cellStyle name="쉼표 [0] 11 2 23 11 2" xfId="12207" xr:uid="{00000000-0005-0000-0000-000099050000}"/>
    <cellStyle name="쉼표 [0] 11 2 23 12" xfId="12208" xr:uid="{00000000-0005-0000-0000-00009A050000}"/>
    <cellStyle name="쉼표 [0] 11 2 23 12 2" xfId="12209" xr:uid="{00000000-0005-0000-0000-00009B050000}"/>
    <cellStyle name="쉼표 [0] 11 2 23 13" xfId="12210" xr:uid="{00000000-0005-0000-0000-00009C050000}"/>
    <cellStyle name="쉼표 [0] 11 2 23 13 2" xfId="12211" xr:uid="{00000000-0005-0000-0000-00009D050000}"/>
    <cellStyle name="쉼표 [0] 11 2 23 14" xfId="12212" xr:uid="{00000000-0005-0000-0000-00009E050000}"/>
    <cellStyle name="쉼표 [0] 11 2 23 14 2" xfId="12213" xr:uid="{00000000-0005-0000-0000-00009F050000}"/>
    <cellStyle name="쉼표 [0] 11 2 23 15" xfId="12214" xr:uid="{00000000-0005-0000-0000-0000A0050000}"/>
    <cellStyle name="쉼표 [0] 11 2 23 2" xfId="12215" xr:uid="{00000000-0005-0000-0000-0000A1050000}"/>
    <cellStyle name="쉼표 [0] 11 2 23 2 10" xfId="12216" xr:uid="{00000000-0005-0000-0000-0000A2050000}"/>
    <cellStyle name="쉼표 [0] 11 2 23 2 10 2" xfId="12217" xr:uid="{00000000-0005-0000-0000-0000A3050000}"/>
    <cellStyle name="쉼표 [0] 11 2 23 2 11" xfId="12218" xr:uid="{00000000-0005-0000-0000-0000A4050000}"/>
    <cellStyle name="쉼표 [0] 11 2 23 2 11 2" xfId="12219" xr:uid="{00000000-0005-0000-0000-0000A5050000}"/>
    <cellStyle name="쉼표 [0] 11 2 23 2 12" xfId="12220" xr:uid="{00000000-0005-0000-0000-0000A6050000}"/>
    <cellStyle name="쉼표 [0] 11 2 23 2 12 2" xfId="12221" xr:uid="{00000000-0005-0000-0000-0000A7050000}"/>
    <cellStyle name="쉼표 [0] 11 2 23 2 13" xfId="12222" xr:uid="{00000000-0005-0000-0000-0000A8050000}"/>
    <cellStyle name="쉼표 [0] 11 2 23 2 13 2" xfId="12223" xr:uid="{00000000-0005-0000-0000-0000A9050000}"/>
    <cellStyle name="쉼표 [0] 11 2 23 2 14" xfId="12224" xr:uid="{00000000-0005-0000-0000-0000AA050000}"/>
    <cellStyle name="쉼표 [0] 11 2 23 2 2" xfId="12225" xr:uid="{00000000-0005-0000-0000-0000AB050000}"/>
    <cellStyle name="쉼표 [0] 11 2 23 2 2 2" xfId="12226" xr:uid="{00000000-0005-0000-0000-0000AC050000}"/>
    <cellStyle name="쉼표 [0] 11 2 23 2 3" xfId="12227" xr:uid="{00000000-0005-0000-0000-0000AD050000}"/>
    <cellStyle name="쉼표 [0] 11 2 23 2 3 2" xfId="12228" xr:uid="{00000000-0005-0000-0000-0000AE050000}"/>
    <cellStyle name="쉼표 [0] 11 2 23 2 4" xfId="12229" xr:uid="{00000000-0005-0000-0000-0000AF050000}"/>
    <cellStyle name="쉼표 [0] 11 2 23 2 4 2" xfId="12230" xr:uid="{00000000-0005-0000-0000-0000B0050000}"/>
    <cellStyle name="쉼표 [0] 11 2 23 2 5" xfId="12231" xr:uid="{00000000-0005-0000-0000-0000B1050000}"/>
    <cellStyle name="쉼표 [0] 11 2 23 2 5 2" xfId="12232" xr:uid="{00000000-0005-0000-0000-0000B2050000}"/>
    <cellStyle name="쉼표 [0] 11 2 23 2 6" xfId="12233" xr:uid="{00000000-0005-0000-0000-0000B3050000}"/>
    <cellStyle name="쉼표 [0] 11 2 23 2 6 2" xfId="12234" xr:uid="{00000000-0005-0000-0000-0000B4050000}"/>
    <cellStyle name="쉼표 [0] 11 2 23 2 7" xfId="12235" xr:uid="{00000000-0005-0000-0000-0000B5050000}"/>
    <cellStyle name="쉼표 [0] 11 2 23 2 7 2" xfId="12236" xr:uid="{00000000-0005-0000-0000-0000B6050000}"/>
    <cellStyle name="쉼표 [0] 11 2 23 2 8" xfId="12237" xr:uid="{00000000-0005-0000-0000-0000B7050000}"/>
    <cellStyle name="쉼표 [0] 11 2 23 2 8 2" xfId="12238" xr:uid="{00000000-0005-0000-0000-0000B8050000}"/>
    <cellStyle name="쉼표 [0] 11 2 23 2 9" xfId="12239" xr:uid="{00000000-0005-0000-0000-0000B9050000}"/>
    <cellStyle name="쉼표 [0] 11 2 23 2 9 2" xfId="12240" xr:uid="{00000000-0005-0000-0000-0000BA050000}"/>
    <cellStyle name="쉼표 [0] 11 2 23 3" xfId="12241" xr:uid="{00000000-0005-0000-0000-0000BB050000}"/>
    <cellStyle name="쉼표 [0] 11 2 23 3 2" xfId="12242" xr:uid="{00000000-0005-0000-0000-0000BC050000}"/>
    <cellStyle name="쉼표 [0] 11 2 23 4" xfId="12243" xr:uid="{00000000-0005-0000-0000-0000BD050000}"/>
    <cellStyle name="쉼표 [0] 11 2 23 4 2" xfId="12244" xr:uid="{00000000-0005-0000-0000-0000BE050000}"/>
    <cellStyle name="쉼표 [0] 11 2 23 5" xfId="12245" xr:uid="{00000000-0005-0000-0000-0000BF050000}"/>
    <cellStyle name="쉼표 [0] 11 2 23 5 2" xfId="12246" xr:uid="{00000000-0005-0000-0000-0000C0050000}"/>
    <cellStyle name="쉼표 [0] 11 2 23 6" xfId="12247" xr:uid="{00000000-0005-0000-0000-0000C1050000}"/>
    <cellStyle name="쉼표 [0] 11 2 23 6 2" xfId="12248" xr:uid="{00000000-0005-0000-0000-0000C2050000}"/>
    <cellStyle name="쉼표 [0] 11 2 23 7" xfId="12249" xr:uid="{00000000-0005-0000-0000-0000C3050000}"/>
    <cellStyle name="쉼표 [0] 11 2 23 7 2" xfId="12250" xr:uid="{00000000-0005-0000-0000-0000C4050000}"/>
    <cellStyle name="쉼표 [0] 11 2 23 8" xfId="12251" xr:uid="{00000000-0005-0000-0000-0000C5050000}"/>
    <cellStyle name="쉼표 [0] 11 2 23 8 2" xfId="12252" xr:uid="{00000000-0005-0000-0000-0000C6050000}"/>
    <cellStyle name="쉼표 [0] 11 2 23 9" xfId="12253" xr:uid="{00000000-0005-0000-0000-0000C7050000}"/>
    <cellStyle name="쉼표 [0] 11 2 23 9 2" xfId="12254" xr:uid="{00000000-0005-0000-0000-0000C8050000}"/>
    <cellStyle name="쉼표 [0] 11 2 24" xfId="12255" xr:uid="{00000000-0005-0000-0000-0000C9050000}"/>
    <cellStyle name="쉼표 [0] 11 2 24 10" xfId="12256" xr:uid="{00000000-0005-0000-0000-0000CA050000}"/>
    <cellStyle name="쉼표 [0] 11 2 24 10 2" xfId="12257" xr:uid="{00000000-0005-0000-0000-0000CB050000}"/>
    <cellStyle name="쉼표 [0] 11 2 24 11" xfId="12258" xr:uid="{00000000-0005-0000-0000-0000CC050000}"/>
    <cellStyle name="쉼표 [0] 11 2 24 11 2" xfId="12259" xr:uid="{00000000-0005-0000-0000-0000CD050000}"/>
    <cellStyle name="쉼표 [0] 11 2 24 12" xfId="12260" xr:uid="{00000000-0005-0000-0000-0000CE050000}"/>
    <cellStyle name="쉼표 [0] 11 2 24 12 2" xfId="12261" xr:uid="{00000000-0005-0000-0000-0000CF050000}"/>
    <cellStyle name="쉼표 [0] 11 2 24 13" xfId="12262" xr:uid="{00000000-0005-0000-0000-0000D0050000}"/>
    <cellStyle name="쉼표 [0] 11 2 24 13 2" xfId="12263" xr:uid="{00000000-0005-0000-0000-0000D1050000}"/>
    <cellStyle name="쉼표 [0] 11 2 24 14" xfId="12264" xr:uid="{00000000-0005-0000-0000-0000D2050000}"/>
    <cellStyle name="쉼표 [0] 11 2 24 14 2" xfId="12265" xr:uid="{00000000-0005-0000-0000-0000D3050000}"/>
    <cellStyle name="쉼표 [0] 11 2 24 15" xfId="12266" xr:uid="{00000000-0005-0000-0000-0000D4050000}"/>
    <cellStyle name="쉼표 [0] 11 2 24 2" xfId="12267" xr:uid="{00000000-0005-0000-0000-0000D5050000}"/>
    <cellStyle name="쉼표 [0] 11 2 24 2 10" xfId="12268" xr:uid="{00000000-0005-0000-0000-0000D6050000}"/>
    <cellStyle name="쉼표 [0] 11 2 24 2 10 2" xfId="12269" xr:uid="{00000000-0005-0000-0000-0000D7050000}"/>
    <cellStyle name="쉼표 [0] 11 2 24 2 11" xfId="12270" xr:uid="{00000000-0005-0000-0000-0000D8050000}"/>
    <cellStyle name="쉼표 [0] 11 2 24 2 11 2" xfId="12271" xr:uid="{00000000-0005-0000-0000-0000D9050000}"/>
    <cellStyle name="쉼표 [0] 11 2 24 2 12" xfId="12272" xr:uid="{00000000-0005-0000-0000-0000DA050000}"/>
    <cellStyle name="쉼표 [0] 11 2 24 2 12 2" xfId="12273" xr:uid="{00000000-0005-0000-0000-0000DB050000}"/>
    <cellStyle name="쉼표 [0] 11 2 24 2 13" xfId="12274" xr:uid="{00000000-0005-0000-0000-0000DC050000}"/>
    <cellStyle name="쉼표 [0] 11 2 24 2 13 2" xfId="12275" xr:uid="{00000000-0005-0000-0000-0000DD050000}"/>
    <cellStyle name="쉼표 [0] 11 2 24 2 14" xfId="12276" xr:uid="{00000000-0005-0000-0000-0000DE050000}"/>
    <cellStyle name="쉼표 [0] 11 2 24 2 2" xfId="12277" xr:uid="{00000000-0005-0000-0000-0000DF050000}"/>
    <cellStyle name="쉼표 [0] 11 2 24 2 2 2" xfId="12278" xr:uid="{00000000-0005-0000-0000-0000E0050000}"/>
    <cellStyle name="쉼표 [0] 11 2 24 2 3" xfId="12279" xr:uid="{00000000-0005-0000-0000-0000E1050000}"/>
    <cellStyle name="쉼표 [0] 11 2 24 2 3 2" xfId="12280" xr:uid="{00000000-0005-0000-0000-0000E2050000}"/>
    <cellStyle name="쉼표 [0] 11 2 24 2 4" xfId="12281" xr:uid="{00000000-0005-0000-0000-0000E3050000}"/>
    <cellStyle name="쉼표 [0] 11 2 24 2 4 2" xfId="12282" xr:uid="{00000000-0005-0000-0000-0000E4050000}"/>
    <cellStyle name="쉼표 [0] 11 2 24 2 5" xfId="12283" xr:uid="{00000000-0005-0000-0000-0000E5050000}"/>
    <cellStyle name="쉼표 [0] 11 2 24 2 5 2" xfId="12284" xr:uid="{00000000-0005-0000-0000-0000E6050000}"/>
    <cellStyle name="쉼표 [0] 11 2 24 2 6" xfId="12285" xr:uid="{00000000-0005-0000-0000-0000E7050000}"/>
    <cellStyle name="쉼표 [0] 11 2 24 2 6 2" xfId="12286" xr:uid="{00000000-0005-0000-0000-0000E8050000}"/>
    <cellStyle name="쉼표 [0] 11 2 24 2 7" xfId="12287" xr:uid="{00000000-0005-0000-0000-0000E9050000}"/>
    <cellStyle name="쉼표 [0] 11 2 24 2 7 2" xfId="12288" xr:uid="{00000000-0005-0000-0000-0000EA050000}"/>
    <cellStyle name="쉼표 [0] 11 2 24 2 8" xfId="12289" xr:uid="{00000000-0005-0000-0000-0000EB050000}"/>
    <cellStyle name="쉼표 [0] 11 2 24 2 8 2" xfId="12290" xr:uid="{00000000-0005-0000-0000-0000EC050000}"/>
    <cellStyle name="쉼표 [0] 11 2 24 2 9" xfId="12291" xr:uid="{00000000-0005-0000-0000-0000ED050000}"/>
    <cellStyle name="쉼표 [0] 11 2 24 2 9 2" xfId="12292" xr:uid="{00000000-0005-0000-0000-0000EE050000}"/>
    <cellStyle name="쉼표 [0] 11 2 24 3" xfId="12293" xr:uid="{00000000-0005-0000-0000-0000EF050000}"/>
    <cellStyle name="쉼표 [0] 11 2 24 3 2" xfId="12294" xr:uid="{00000000-0005-0000-0000-0000F0050000}"/>
    <cellStyle name="쉼표 [0] 11 2 24 4" xfId="12295" xr:uid="{00000000-0005-0000-0000-0000F1050000}"/>
    <cellStyle name="쉼표 [0] 11 2 24 4 2" xfId="12296" xr:uid="{00000000-0005-0000-0000-0000F2050000}"/>
    <cellStyle name="쉼표 [0] 11 2 24 5" xfId="12297" xr:uid="{00000000-0005-0000-0000-0000F3050000}"/>
    <cellStyle name="쉼표 [0] 11 2 24 5 2" xfId="12298" xr:uid="{00000000-0005-0000-0000-0000F4050000}"/>
    <cellStyle name="쉼표 [0] 11 2 24 6" xfId="12299" xr:uid="{00000000-0005-0000-0000-0000F5050000}"/>
    <cellStyle name="쉼표 [0] 11 2 24 6 2" xfId="12300" xr:uid="{00000000-0005-0000-0000-0000F6050000}"/>
    <cellStyle name="쉼표 [0] 11 2 24 7" xfId="12301" xr:uid="{00000000-0005-0000-0000-0000F7050000}"/>
    <cellStyle name="쉼표 [0] 11 2 24 7 2" xfId="12302" xr:uid="{00000000-0005-0000-0000-0000F8050000}"/>
    <cellStyle name="쉼표 [0] 11 2 24 8" xfId="12303" xr:uid="{00000000-0005-0000-0000-0000F9050000}"/>
    <cellStyle name="쉼표 [0] 11 2 24 8 2" xfId="12304" xr:uid="{00000000-0005-0000-0000-0000FA050000}"/>
    <cellStyle name="쉼표 [0] 11 2 24 9" xfId="12305" xr:uid="{00000000-0005-0000-0000-0000FB050000}"/>
    <cellStyle name="쉼표 [0] 11 2 24 9 2" xfId="12306" xr:uid="{00000000-0005-0000-0000-0000FC050000}"/>
    <cellStyle name="쉼표 [0] 11 2 25" xfId="12307" xr:uid="{00000000-0005-0000-0000-0000FD050000}"/>
    <cellStyle name="쉼표 [0] 11 2 25 10" xfId="12308" xr:uid="{00000000-0005-0000-0000-0000FE050000}"/>
    <cellStyle name="쉼표 [0] 11 2 25 10 2" xfId="12309" xr:uid="{00000000-0005-0000-0000-0000FF050000}"/>
    <cellStyle name="쉼표 [0] 11 2 25 11" xfId="12310" xr:uid="{00000000-0005-0000-0000-000000060000}"/>
    <cellStyle name="쉼표 [0] 11 2 25 11 2" xfId="12311" xr:uid="{00000000-0005-0000-0000-000001060000}"/>
    <cellStyle name="쉼표 [0] 11 2 25 12" xfId="12312" xr:uid="{00000000-0005-0000-0000-000002060000}"/>
    <cellStyle name="쉼표 [0] 11 2 25 12 2" xfId="12313" xr:uid="{00000000-0005-0000-0000-000003060000}"/>
    <cellStyle name="쉼표 [0] 11 2 25 13" xfId="12314" xr:uid="{00000000-0005-0000-0000-000004060000}"/>
    <cellStyle name="쉼표 [0] 11 2 25 13 2" xfId="12315" xr:uid="{00000000-0005-0000-0000-000005060000}"/>
    <cellStyle name="쉼표 [0] 11 2 25 14" xfId="12316" xr:uid="{00000000-0005-0000-0000-000006060000}"/>
    <cellStyle name="쉼표 [0] 11 2 25 14 2" xfId="12317" xr:uid="{00000000-0005-0000-0000-000007060000}"/>
    <cellStyle name="쉼표 [0] 11 2 25 15" xfId="12318" xr:uid="{00000000-0005-0000-0000-000008060000}"/>
    <cellStyle name="쉼표 [0] 11 2 25 2" xfId="12319" xr:uid="{00000000-0005-0000-0000-000009060000}"/>
    <cellStyle name="쉼표 [0] 11 2 25 2 10" xfId="12320" xr:uid="{00000000-0005-0000-0000-00000A060000}"/>
    <cellStyle name="쉼표 [0] 11 2 25 2 10 2" xfId="12321" xr:uid="{00000000-0005-0000-0000-00000B060000}"/>
    <cellStyle name="쉼표 [0] 11 2 25 2 11" xfId="12322" xr:uid="{00000000-0005-0000-0000-00000C060000}"/>
    <cellStyle name="쉼표 [0] 11 2 25 2 11 2" xfId="12323" xr:uid="{00000000-0005-0000-0000-00000D060000}"/>
    <cellStyle name="쉼표 [0] 11 2 25 2 12" xfId="12324" xr:uid="{00000000-0005-0000-0000-00000E060000}"/>
    <cellStyle name="쉼표 [0] 11 2 25 2 12 2" xfId="12325" xr:uid="{00000000-0005-0000-0000-00000F060000}"/>
    <cellStyle name="쉼표 [0] 11 2 25 2 13" xfId="12326" xr:uid="{00000000-0005-0000-0000-000010060000}"/>
    <cellStyle name="쉼표 [0] 11 2 25 2 13 2" xfId="12327" xr:uid="{00000000-0005-0000-0000-000011060000}"/>
    <cellStyle name="쉼표 [0] 11 2 25 2 14" xfId="12328" xr:uid="{00000000-0005-0000-0000-000012060000}"/>
    <cellStyle name="쉼표 [0] 11 2 25 2 2" xfId="12329" xr:uid="{00000000-0005-0000-0000-000013060000}"/>
    <cellStyle name="쉼표 [0] 11 2 25 2 2 2" xfId="12330" xr:uid="{00000000-0005-0000-0000-000014060000}"/>
    <cellStyle name="쉼표 [0] 11 2 25 2 3" xfId="12331" xr:uid="{00000000-0005-0000-0000-000015060000}"/>
    <cellStyle name="쉼표 [0] 11 2 25 2 3 2" xfId="12332" xr:uid="{00000000-0005-0000-0000-000016060000}"/>
    <cellStyle name="쉼표 [0] 11 2 25 2 4" xfId="12333" xr:uid="{00000000-0005-0000-0000-000017060000}"/>
    <cellStyle name="쉼표 [0] 11 2 25 2 4 2" xfId="12334" xr:uid="{00000000-0005-0000-0000-000018060000}"/>
    <cellStyle name="쉼표 [0] 11 2 25 2 5" xfId="12335" xr:uid="{00000000-0005-0000-0000-000019060000}"/>
    <cellStyle name="쉼표 [0] 11 2 25 2 5 2" xfId="12336" xr:uid="{00000000-0005-0000-0000-00001A060000}"/>
    <cellStyle name="쉼표 [0] 11 2 25 2 6" xfId="12337" xr:uid="{00000000-0005-0000-0000-00001B060000}"/>
    <cellStyle name="쉼표 [0] 11 2 25 2 6 2" xfId="12338" xr:uid="{00000000-0005-0000-0000-00001C060000}"/>
    <cellStyle name="쉼표 [0] 11 2 25 2 7" xfId="12339" xr:uid="{00000000-0005-0000-0000-00001D060000}"/>
    <cellStyle name="쉼표 [0] 11 2 25 2 7 2" xfId="12340" xr:uid="{00000000-0005-0000-0000-00001E060000}"/>
    <cellStyle name="쉼표 [0] 11 2 25 2 8" xfId="12341" xr:uid="{00000000-0005-0000-0000-00001F060000}"/>
    <cellStyle name="쉼표 [0] 11 2 25 2 8 2" xfId="12342" xr:uid="{00000000-0005-0000-0000-000020060000}"/>
    <cellStyle name="쉼표 [0] 11 2 25 2 9" xfId="12343" xr:uid="{00000000-0005-0000-0000-000021060000}"/>
    <cellStyle name="쉼표 [0] 11 2 25 2 9 2" xfId="12344" xr:uid="{00000000-0005-0000-0000-000022060000}"/>
    <cellStyle name="쉼표 [0] 11 2 25 3" xfId="12345" xr:uid="{00000000-0005-0000-0000-000023060000}"/>
    <cellStyle name="쉼표 [0] 11 2 25 3 2" xfId="12346" xr:uid="{00000000-0005-0000-0000-000024060000}"/>
    <cellStyle name="쉼표 [0] 11 2 25 4" xfId="12347" xr:uid="{00000000-0005-0000-0000-000025060000}"/>
    <cellStyle name="쉼표 [0] 11 2 25 4 2" xfId="12348" xr:uid="{00000000-0005-0000-0000-000026060000}"/>
    <cellStyle name="쉼표 [0] 11 2 25 5" xfId="12349" xr:uid="{00000000-0005-0000-0000-000027060000}"/>
    <cellStyle name="쉼표 [0] 11 2 25 5 2" xfId="12350" xr:uid="{00000000-0005-0000-0000-000028060000}"/>
    <cellStyle name="쉼표 [0] 11 2 25 6" xfId="12351" xr:uid="{00000000-0005-0000-0000-000029060000}"/>
    <cellStyle name="쉼표 [0] 11 2 25 6 2" xfId="12352" xr:uid="{00000000-0005-0000-0000-00002A060000}"/>
    <cellStyle name="쉼표 [0] 11 2 25 7" xfId="12353" xr:uid="{00000000-0005-0000-0000-00002B060000}"/>
    <cellStyle name="쉼표 [0] 11 2 25 7 2" xfId="12354" xr:uid="{00000000-0005-0000-0000-00002C060000}"/>
    <cellStyle name="쉼표 [0] 11 2 25 8" xfId="12355" xr:uid="{00000000-0005-0000-0000-00002D060000}"/>
    <cellStyle name="쉼표 [0] 11 2 25 8 2" xfId="12356" xr:uid="{00000000-0005-0000-0000-00002E060000}"/>
    <cellStyle name="쉼표 [0] 11 2 25 9" xfId="12357" xr:uid="{00000000-0005-0000-0000-00002F060000}"/>
    <cellStyle name="쉼표 [0] 11 2 25 9 2" xfId="12358" xr:uid="{00000000-0005-0000-0000-000030060000}"/>
    <cellStyle name="쉼표 [0] 11 2 26" xfId="12359" xr:uid="{00000000-0005-0000-0000-000031060000}"/>
    <cellStyle name="쉼표 [0] 11 2 26 10" xfId="12360" xr:uid="{00000000-0005-0000-0000-000032060000}"/>
    <cellStyle name="쉼표 [0] 11 2 26 10 2" xfId="12361" xr:uid="{00000000-0005-0000-0000-000033060000}"/>
    <cellStyle name="쉼표 [0] 11 2 26 11" xfId="12362" xr:uid="{00000000-0005-0000-0000-000034060000}"/>
    <cellStyle name="쉼표 [0] 11 2 26 11 2" xfId="12363" xr:uid="{00000000-0005-0000-0000-000035060000}"/>
    <cellStyle name="쉼표 [0] 11 2 26 12" xfId="12364" xr:uid="{00000000-0005-0000-0000-000036060000}"/>
    <cellStyle name="쉼표 [0] 11 2 26 12 2" xfId="12365" xr:uid="{00000000-0005-0000-0000-000037060000}"/>
    <cellStyle name="쉼표 [0] 11 2 26 13" xfId="12366" xr:uid="{00000000-0005-0000-0000-000038060000}"/>
    <cellStyle name="쉼표 [0] 11 2 26 13 2" xfId="12367" xr:uid="{00000000-0005-0000-0000-000039060000}"/>
    <cellStyle name="쉼표 [0] 11 2 26 14" xfId="12368" xr:uid="{00000000-0005-0000-0000-00003A060000}"/>
    <cellStyle name="쉼표 [0] 11 2 26 14 2" xfId="12369" xr:uid="{00000000-0005-0000-0000-00003B060000}"/>
    <cellStyle name="쉼표 [0] 11 2 26 15" xfId="12370" xr:uid="{00000000-0005-0000-0000-00003C060000}"/>
    <cellStyle name="쉼표 [0] 11 2 26 2" xfId="12371" xr:uid="{00000000-0005-0000-0000-00003D060000}"/>
    <cellStyle name="쉼표 [0] 11 2 26 2 10" xfId="12372" xr:uid="{00000000-0005-0000-0000-00003E060000}"/>
    <cellStyle name="쉼표 [0] 11 2 26 2 10 2" xfId="12373" xr:uid="{00000000-0005-0000-0000-00003F060000}"/>
    <cellStyle name="쉼표 [0] 11 2 26 2 11" xfId="12374" xr:uid="{00000000-0005-0000-0000-000040060000}"/>
    <cellStyle name="쉼표 [0] 11 2 26 2 11 2" xfId="12375" xr:uid="{00000000-0005-0000-0000-000041060000}"/>
    <cellStyle name="쉼표 [0] 11 2 26 2 12" xfId="12376" xr:uid="{00000000-0005-0000-0000-000042060000}"/>
    <cellStyle name="쉼표 [0] 11 2 26 2 12 2" xfId="12377" xr:uid="{00000000-0005-0000-0000-000043060000}"/>
    <cellStyle name="쉼표 [0] 11 2 26 2 13" xfId="12378" xr:uid="{00000000-0005-0000-0000-000044060000}"/>
    <cellStyle name="쉼표 [0] 11 2 26 2 13 2" xfId="12379" xr:uid="{00000000-0005-0000-0000-000045060000}"/>
    <cellStyle name="쉼표 [0] 11 2 26 2 14" xfId="12380" xr:uid="{00000000-0005-0000-0000-000046060000}"/>
    <cellStyle name="쉼표 [0] 11 2 26 2 2" xfId="12381" xr:uid="{00000000-0005-0000-0000-000047060000}"/>
    <cellStyle name="쉼표 [0] 11 2 26 2 2 2" xfId="12382" xr:uid="{00000000-0005-0000-0000-000048060000}"/>
    <cellStyle name="쉼표 [0] 11 2 26 2 3" xfId="12383" xr:uid="{00000000-0005-0000-0000-000049060000}"/>
    <cellStyle name="쉼표 [0] 11 2 26 2 3 2" xfId="12384" xr:uid="{00000000-0005-0000-0000-00004A060000}"/>
    <cellStyle name="쉼표 [0] 11 2 26 2 4" xfId="12385" xr:uid="{00000000-0005-0000-0000-00004B060000}"/>
    <cellStyle name="쉼표 [0] 11 2 26 2 4 2" xfId="12386" xr:uid="{00000000-0005-0000-0000-00004C060000}"/>
    <cellStyle name="쉼표 [0] 11 2 26 2 5" xfId="12387" xr:uid="{00000000-0005-0000-0000-00004D060000}"/>
    <cellStyle name="쉼표 [0] 11 2 26 2 5 2" xfId="12388" xr:uid="{00000000-0005-0000-0000-00004E060000}"/>
    <cellStyle name="쉼표 [0] 11 2 26 2 6" xfId="12389" xr:uid="{00000000-0005-0000-0000-00004F060000}"/>
    <cellStyle name="쉼표 [0] 11 2 26 2 6 2" xfId="12390" xr:uid="{00000000-0005-0000-0000-000050060000}"/>
    <cellStyle name="쉼표 [0] 11 2 26 2 7" xfId="12391" xr:uid="{00000000-0005-0000-0000-000051060000}"/>
    <cellStyle name="쉼표 [0] 11 2 26 2 7 2" xfId="12392" xr:uid="{00000000-0005-0000-0000-000052060000}"/>
    <cellStyle name="쉼표 [0] 11 2 26 2 8" xfId="12393" xr:uid="{00000000-0005-0000-0000-000053060000}"/>
    <cellStyle name="쉼표 [0] 11 2 26 2 8 2" xfId="12394" xr:uid="{00000000-0005-0000-0000-000054060000}"/>
    <cellStyle name="쉼표 [0] 11 2 26 2 9" xfId="12395" xr:uid="{00000000-0005-0000-0000-000055060000}"/>
    <cellStyle name="쉼표 [0] 11 2 26 2 9 2" xfId="12396" xr:uid="{00000000-0005-0000-0000-000056060000}"/>
    <cellStyle name="쉼표 [0] 11 2 26 3" xfId="12397" xr:uid="{00000000-0005-0000-0000-000057060000}"/>
    <cellStyle name="쉼표 [0] 11 2 26 3 2" xfId="12398" xr:uid="{00000000-0005-0000-0000-000058060000}"/>
    <cellStyle name="쉼표 [0] 11 2 26 4" xfId="12399" xr:uid="{00000000-0005-0000-0000-000059060000}"/>
    <cellStyle name="쉼표 [0] 11 2 26 4 2" xfId="12400" xr:uid="{00000000-0005-0000-0000-00005A060000}"/>
    <cellStyle name="쉼표 [0] 11 2 26 5" xfId="12401" xr:uid="{00000000-0005-0000-0000-00005B060000}"/>
    <cellStyle name="쉼표 [0] 11 2 26 5 2" xfId="12402" xr:uid="{00000000-0005-0000-0000-00005C060000}"/>
    <cellStyle name="쉼표 [0] 11 2 26 6" xfId="12403" xr:uid="{00000000-0005-0000-0000-00005D060000}"/>
    <cellStyle name="쉼표 [0] 11 2 26 6 2" xfId="12404" xr:uid="{00000000-0005-0000-0000-00005E060000}"/>
    <cellStyle name="쉼표 [0] 11 2 26 7" xfId="12405" xr:uid="{00000000-0005-0000-0000-00005F060000}"/>
    <cellStyle name="쉼표 [0] 11 2 26 7 2" xfId="12406" xr:uid="{00000000-0005-0000-0000-000060060000}"/>
    <cellStyle name="쉼표 [0] 11 2 26 8" xfId="12407" xr:uid="{00000000-0005-0000-0000-000061060000}"/>
    <cellStyle name="쉼표 [0] 11 2 26 8 2" xfId="12408" xr:uid="{00000000-0005-0000-0000-000062060000}"/>
    <cellStyle name="쉼표 [0] 11 2 26 9" xfId="12409" xr:uid="{00000000-0005-0000-0000-000063060000}"/>
    <cellStyle name="쉼표 [0] 11 2 26 9 2" xfId="12410" xr:uid="{00000000-0005-0000-0000-000064060000}"/>
    <cellStyle name="쉼표 [0] 11 2 27" xfId="12411" xr:uid="{00000000-0005-0000-0000-000065060000}"/>
    <cellStyle name="쉼표 [0] 11 2 27 10" xfId="12412" xr:uid="{00000000-0005-0000-0000-000066060000}"/>
    <cellStyle name="쉼표 [0] 11 2 27 10 2" xfId="12413" xr:uid="{00000000-0005-0000-0000-000067060000}"/>
    <cellStyle name="쉼표 [0] 11 2 27 11" xfId="12414" xr:uid="{00000000-0005-0000-0000-000068060000}"/>
    <cellStyle name="쉼표 [0] 11 2 27 11 2" xfId="12415" xr:uid="{00000000-0005-0000-0000-000069060000}"/>
    <cellStyle name="쉼표 [0] 11 2 27 12" xfId="12416" xr:uid="{00000000-0005-0000-0000-00006A060000}"/>
    <cellStyle name="쉼표 [0] 11 2 27 12 2" xfId="12417" xr:uid="{00000000-0005-0000-0000-00006B060000}"/>
    <cellStyle name="쉼표 [0] 11 2 27 13" xfId="12418" xr:uid="{00000000-0005-0000-0000-00006C060000}"/>
    <cellStyle name="쉼표 [0] 11 2 27 13 2" xfId="12419" xr:uid="{00000000-0005-0000-0000-00006D060000}"/>
    <cellStyle name="쉼표 [0] 11 2 27 14" xfId="12420" xr:uid="{00000000-0005-0000-0000-00006E060000}"/>
    <cellStyle name="쉼표 [0] 11 2 27 2" xfId="12421" xr:uid="{00000000-0005-0000-0000-00006F060000}"/>
    <cellStyle name="쉼표 [0] 11 2 27 2 2" xfId="12422" xr:uid="{00000000-0005-0000-0000-000070060000}"/>
    <cellStyle name="쉼표 [0] 11 2 27 3" xfId="12423" xr:uid="{00000000-0005-0000-0000-000071060000}"/>
    <cellStyle name="쉼표 [0] 11 2 27 3 2" xfId="12424" xr:uid="{00000000-0005-0000-0000-000072060000}"/>
    <cellStyle name="쉼표 [0] 11 2 27 4" xfId="12425" xr:uid="{00000000-0005-0000-0000-000073060000}"/>
    <cellStyle name="쉼표 [0] 11 2 27 4 2" xfId="12426" xr:uid="{00000000-0005-0000-0000-000074060000}"/>
    <cellStyle name="쉼표 [0] 11 2 27 5" xfId="12427" xr:uid="{00000000-0005-0000-0000-000075060000}"/>
    <cellStyle name="쉼표 [0] 11 2 27 5 2" xfId="12428" xr:uid="{00000000-0005-0000-0000-000076060000}"/>
    <cellStyle name="쉼표 [0] 11 2 27 6" xfId="12429" xr:uid="{00000000-0005-0000-0000-000077060000}"/>
    <cellStyle name="쉼표 [0] 11 2 27 6 2" xfId="12430" xr:uid="{00000000-0005-0000-0000-000078060000}"/>
    <cellStyle name="쉼표 [0] 11 2 27 7" xfId="12431" xr:uid="{00000000-0005-0000-0000-000079060000}"/>
    <cellStyle name="쉼표 [0] 11 2 27 7 2" xfId="12432" xr:uid="{00000000-0005-0000-0000-00007A060000}"/>
    <cellStyle name="쉼표 [0] 11 2 27 8" xfId="12433" xr:uid="{00000000-0005-0000-0000-00007B060000}"/>
    <cellStyle name="쉼표 [0] 11 2 27 8 2" xfId="12434" xr:uid="{00000000-0005-0000-0000-00007C060000}"/>
    <cellStyle name="쉼표 [0] 11 2 27 9" xfId="12435" xr:uid="{00000000-0005-0000-0000-00007D060000}"/>
    <cellStyle name="쉼표 [0] 11 2 27 9 2" xfId="12436" xr:uid="{00000000-0005-0000-0000-00007E060000}"/>
    <cellStyle name="쉼표 [0] 11 2 28" xfId="12437" xr:uid="{00000000-0005-0000-0000-00007F060000}"/>
    <cellStyle name="쉼표 [0] 11 2 28 2" xfId="12438" xr:uid="{00000000-0005-0000-0000-000080060000}"/>
    <cellStyle name="쉼표 [0] 11 2 29" xfId="12439" xr:uid="{00000000-0005-0000-0000-000081060000}"/>
    <cellStyle name="쉼표 [0] 11 2 29 2" xfId="12440" xr:uid="{00000000-0005-0000-0000-000082060000}"/>
    <cellStyle name="쉼표 [0] 11 2 3" xfId="12441" xr:uid="{00000000-0005-0000-0000-000083060000}"/>
    <cellStyle name="쉼표 [0] 11 2 3 10" xfId="12442" xr:uid="{00000000-0005-0000-0000-000084060000}"/>
    <cellStyle name="쉼표 [0] 11 2 3 10 2" xfId="12443" xr:uid="{00000000-0005-0000-0000-000085060000}"/>
    <cellStyle name="쉼표 [0] 11 2 3 11" xfId="12444" xr:uid="{00000000-0005-0000-0000-000086060000}"/>
    <cellStyle name="쉼표 [0] 11 2 3 11 2" xfId="12445" xr:uid="{00000000-0005-0000-0000-000087060000}"/>
    <cellStyle name="쉼표 [0] 11 2 3 12" xfId="12446" xr:uid="{00000000-0005-0000-0000-000088060000}"/>
    <cellStyle name="쉼표 [0] 11 2 3 12 2" xfId="12447" xr:uid="{00000000-0005-0000-0000-000089060000}"/>
    <cellStyle name="쉼표 [0] 11 2 3 13" xfId="12448" xr:uid="{00000000-0005-0000-0000-00008A060000}"/>
    <cellStyle name="쉼표 [0] 11 2 3 13 2" xfId="12449" xr:uid="{00000000-0005-0000-0000-00008B060000}"/>
    <cellStyle name="쉼표 [0] 11 2 3 14" xfId="12450" xr:uid="{00000000-0005-0000-0000-00008C060000}"/>
    <cellStyle name="쉼표 [0] 11 2 3 14 2" xfId="12451" xr:uid="{00000000-0005-0000-0000-00008D060000}"/>
    <cellStyle name="쉼표 [0] 11 2 3 15" xfId="12452" xr:uid="{00000000-0005-0000-0000-00008E060000}"/>
    <cellStyle name="쉼표 [0] 11 2 3 2" xfId="12453" xr:uid="{00000000-0005-0000-0000-00008F060000}"/>
    <cellStyle name="쉼표 [0] 11 2 3 2 10" xfId="12454" xr:uid="{00000000-0005-0000-0000-000090060000}"/>
    <cellStyle name="쉼표 [0] 11 2 3 2 10 2" xfId="12455" xr:uid="{00000000-0005-0000-0000-000091060000}"/>
    <cellStyle name="쉼표 [0] 11 2 3 2 11" xfId="12456" xr:uid="{00000000-0005-0000-0000-000092060000}"/>
    <cellStyle name="쉼표 [0] 11 2 3 2 11 2" xfId="12457" xr:uid="{00000000-0005-0000-0000-000093060000}"/>
    <cellStyle name="쉼표 [0] 11 2 3 2 12" xfId="12458" xr:uid="{00000000-0005-0000-0000-000094060000}"/>
    <cellStyle name="쉼표 [0] 11 2 3 2 12 2" xfId="12459" xr:uid="{00000000-0005-0000-0000-000095060000}"/>
    <cellStyle name="쉼표 [0] 11 2 3 2 13" xfId="12460" xr:uid="{00000000-0005-0000-0000-000096060000}"/>
    <cellStyle name="쉼표 [0] 11 2 3 2 13 2" xfId="12461" xr:uid="{00000000-0005-0000-0000-000097060000}"/>
    <cellStyle name="쉼표 [0] 11 2 3 2 14" xfId="12462" xr:uid="{00000000-0005-0000-0000-000098060000}"/>
    <cellStyle name="쉼표 [0] 11 2 3 2 2" xfId="12463" xr:uid="{00000000-0005-0000-0000-000099060000}"/>
    <cellStyle name="쉼표 [0] 11 2 3 2 2 2" xfId="12464" xr:uid="{00000000-0005-0000-0000-00009A060000}"/>
    <cellStyle name="쉼표 [0] 11 2 3 2 3" xfId="12465" xr:uid="{00000000-0005-0000-0000-00009B060000}"/>
    <cellStyle name="쉼표 [0] 11 2 3 2 3 2" xfId="12466" xr:uid="{00000000-0005-0000-0000-00009C060000}"/>
    <cellStyle name="쉼표 [0] 11 2 3 2 4" xfId="12467" xr:uid="{00000000-0005-0000-0000-00009D060000}"/>
    <cellStyle name="쉼표 [0] 11 2 3 2 4 2" xfId="12468" xr:uid="{00000000-0005-0000-0000-00009E060000}"/>
    <cellStyle name="쉼표 [0] 11 2 3 2 5" xfId="12469" xr:uid="{00000000-0005-0000-0000-00009F060000}"/>
    <cellStyle name="쉼표 [0] 11 2 3 2 5 2" xfId="12470" xr:uid="{00000000-0005-0000-0000-0000A0060000}"/>
    <cellStyle name="쉼표 [0] 11 2 3 2 6" xfId="12471" xr:uid="{00000000-0005-0000-0000-0000A1060000}"/>
    <cellStyle name="쉼표 [0] 11 2 3 2 6 2" xfId="12472" xr:uid="{00000000-0005-0000-0000-0000A2060000}"/>
    <cellStyle name="쉼표 [0] 11 2 3 2 7" xfId="12473" xr:uid="{00000000-0005-0000-0000-0000A3060000}"/>
    <cellStyle name="쉼표 [0] 11 2 3 2 7 2" xfId="12474" xr:uid="{00000000-0005-0000-0000-0000A4060000}"/>
    <cellStyle name="쉼표 [0] 11 2 3 2 8" xfId="12475" xr:uid="{00000000-0005-0000-0000-0000A5060000}"/>
    <cellStyle name="쉼표 [0] 11 2 3 2 8 2" xfId="12476" xr:uid="{00000000-0005-0000-0000-0000A6060000}"/>
    <cellStyle name="쉼표 [0] 11 2 3 2 9" xfId="12477" xr:uid="{00000000-0005-0000-0000-0000A7060000}"/>
    <cellStyle name="쉼표 [0] 11 2 3 2 9 2" xfId="12478" xr:uid="{00000000-0005-0000-0000-0000A8060000}"/>
    <cellStyle name="쉼표 [0] 11 2 3 3" xfId="12479" xr:uid="{00000000-0005-0000-0000-0000A9060000}"/>
    <cellStyle name="쉼표 [0] 11 2 3 3 2" xfId="12480" xr:uid="{00000000-0005-0000-0000-0000AA060000}"/>
    <cellStyle name="쉼표 [0] 11 2 3 4" xfId="12481" xr:uid="{00000000-0005-0000-0000-0000AB060000}"/>
    <cellStyle name="쉼표 [0] 11 2 3 4 2" xfId="12482" xr:uid="{00000000-0005-0000-0000-0000AC060000}"/>
    <cellStyle name="쉼표 [0] 11 2 3 5" xfId="12483" xr:uid="{00000000-0005-0000-0000-0000AD060000}"/>
    <cellStyle name="쉼표 [0] 11 2 3 5 2" xfId="12484" xr:uid="{00000000-0005-0000-0000-0000AE060000}"/>
    <cellStyle name="쉼표 [0] 11 2 3 6" xfId="12485" xr:uid="{00000000-0005-0000-0000-0000AF060000}"/>
    <cellStyle name="쉼표 [0] 11 2 3 6 2" xfId="12486" xr:uid="{00000000-0005-0000-0000-0000B0060000}"/>
    <cellStyle name="쉼표 [0] 11 2 3 7" xfId="12487" xr:uid="{00000000-0005-0000-0000-0000B1060000}"/>
    <cellStyle name="쉼표 [0] 11 2 3 7 2" xfId="12488" xr:uid="{00000000-0005-0000-0000-0000B2060000}"/>
    <cellStyle name="쉼표 [0] 11 2 3 8" xfId="12489" xr:uid="{00000000-0005-0000-0000-0000B3060000}"/>
    <cellStyle name="쉼표 [0] 11 2 3 8 2" xfId="12490" xr:uid="{00000000-0005-0000-0000-0000B4060000}"/>
    <cellStyle name="쉼표 [0] 11 2 3 9" xfId="12491" xr:uid="{00000000-0005-0000-0000-0000B5060000}"/>
    <cellStyle name="쉼표 [0] 11 2 3 9 2" xfId="12492" xr:uid="{00000000-0005-0000-0000-0000B6060000}"/>
    <cellStyle name="쉼표 [0] 11 2 30" xfId="12493" xr:uid="{00000000-0005-0000-0000-0000B7060000}"/>
    <cellStyle name="쉼표 [0] 11 2 30 2" xfId="12494" xr:uid="{00000000-0005-0000-0000-0000B8060000}"/>
    <cellStyle name="쉼표 [0] 11 2 31" xfId="12495" xr:uid="{00000000-0005-0000-0000-0000B9060000}"/>
    <cellStyle name="쉼표 [0] 11 2 31 2" xfId="12496" xr:uid="{00000000-0005-0000-0000-0000BA060000}"/>
    <cellStyle name="쉼표 [0] 11 2 32" xfId="12497" xr:uid="{00000000-0005-0000-0000-0000BB060000}"/>
    <cellStyle name="쉼표 [0] 11 2 32 2" xfId="12498" xr:uid="{00000000-0005-0000-0000-0000BC060000}"/>
    <cellStyle name="쉼표 [0] 11 2 33" xfId="12499" xr:uid="{00000000-0005-0000-0000-0000BD060000}"/>
    <cellStyle name="쉼표 [0] 11 2 33 2" xfId="12500" xr:uid="{00000000-0005-0000-0000-0000BE060000}"/>
    <cellStyle name="쉼표 [0] 11 2 34" xfId="12501" xr:uid="{00000000-0005-0000-0000-0000BF060000}"/>
    <cellStyle name="쉼표 [0] 11 2 34 2" xfId="12502" xr:uid="{00000000-0005-0000-0000-0000C0060000}"/>
    <cellStyle name="쉼표 [0] 11 2 35" xfId="12503" xr:uid="{00000000-0005-0000-0000-0000C1060000}"/>
    <cellStyle name="쉼표 [0] 11 2 35 2" xfId="12504" xr:uid="{00000000-0005-0000-0000-0000C2060000}"/>
    <cellStyle name="쉼표 [0] 11 2 36" xfId="12505" xr:uid="{00000000-0005-0000-0000-0000C3060000}"/>
    <cellStyle name="쉼표 [0] 11 2 36 2" xfId="12506" xr:uid="{00000000-0005-0000-0000-0000C4060000}"/>
    <cellStyle name="쉼표 [0] 11 2 37" xfId="12507" xr:uid="{00000000-0005-0000-0000-0000C5060000}"/>
    <cellStyle name="쉼표 [0] 11 2 37 2" xfId="12508" xr:uid="{00000000-0005-0000-0000-0000C6060000}"/>
    <cellStyle name="쉼표 [0] 11 2 38" xfId="12509" xr:uid="{00000000-0005-0000-0000-0000C7060000}"/>
    <cellStyle name="쉼표 [0] 11 2 38 2" xfId="12510" xr:uid="{00000000-0005-0000-0000-0000C8060000}"/>
    <cellStyle name="쉼표 [0] 11 2 39" xfId="12511" xr:uid="{00000000-0005-0000-0000-0000C9060000}"/>
    <cellStyle name="쉼표 [0] 11 2 39 2" xfId="12512" xr:uid="{00000000-0005-0000-0000-0000CA060000}"/>
    <cellStyle name="쉼표 [0] 11 2 4" xfId="12513" xr:uid="{00000000-0005-0000-0000-0000CB060000}"/>
    <cellStyle name="쉼표 [0] 11 2 4 10" xfId="12514" xr:uid="{00000000-0005-0000-0000-0000CC060000}"/>
    <cellStyle name="쉼표 [0] 11 2 4 10 2" xfId="12515" xr:uid="{00000000-0005-0000-0000-0000CD060000}"/>
    <cellStyle name="쉼표 [0] 11 2 4 11" xfId="12516" xr:uid="{00000000-0005-0000-0000-0000CE060000}"/>
    <cellStyle name="쉼표 [0] 11 2 4 11 2" xfId="12517" xr:uid="{00000000-0005-0000-0000-0000CF060000}"/>
    <cellStyle name="쉼표 [0] 11 2 4 12" xfId="12518" xr:uid="{00000000-0005-0000-0000-0000D0060000}"/>
    <cellStyle name="쉼표 [0] 11 2 4 12 2" xfId="12519" xr:uid="{00000000-0005-0000-0000-0000D1060000}"/>
    <cellStyle name="쉼표 [0] 11 2 4 13" xfId="12520" xr:uid="{00000000-0005-0000-0000-0000D2060000}"/>
    <cellStyle name="쉼표 [0] 11 2 4 13 2" xfId="12521" xr:uid="{00000000-0005-0000-0000-0000D3060000}"/>
    <cellStyle name="쉼표 [0] 11 2 4 14" xfId="12522" xr:uid="{00000000-0005-0000-0000-0000D4060000}"/>
    <cellStyle name="쉼표 [0] 11 2 4 14 2" xfId="12523" xr:uid="{00000000-0005-0000-0000-0000D5060000}"/>
    <cellStyle name="쉼표 [0] 11 2 4 15" xfId="12524" xr:uid="{00000000-0005-0000-0000-0000D6060000}"/>
    <cellStyle name="쉼표 [0] 11 2 4 2" xfId="12525" xr:uid="{00000000-0005-0000-0000-0000D7060000}"/>
    <cellStyle name="쉼표 [0] 11 2 4 2 10" xfId="12526" xr:uid="{00000000-0005-0000-0000-0000D8060000}"/>
    <cellStyle name="쉼표 [0] 11 2 4 2 10 2" xfId="12527" xr:uid="{00000000-0005-0000-0000-0000D9060000}"/>
    <cellStyle name="쉼표 [0] 11 2 4 2 11" xfId="12528" xr:uid="{00000000-0005-0000-0000-0000DA060000}"/>
    <cellStyle name="쉼표 [0] 11 2 4 2 11 2" xfId="12529" xr:uid="{00000000-0005-0000-0000-0000DB060000}"/>
    <cellStyle name="쉼표 [0] 11 2 4 2 12" xfId="12530" xr:uid="{00000000-0005-0000-0000-0000DC060000}"/>
    <cellStyle name="쉼표 [0] 11 2 4 2 12 2" xfId="12531" xr:uid="{00000000-0005-0000-0000-0000DD060000}"/>
    <cellStyle name="쉼표 [0] 11 2 4 2 13" xfId="12532" xr:uid="{00000000-0005-0000-0000-0000DE060000}"/>
    <cellStyle name="쉼표 [0] 11 2 4 2 13 2" xfId="12533" xr:uid="{00000000-0005-0000-0000-0000DF060000}"/>
    <cellStyle name="쉼표 [0] 11 2 4 2 14" xfId="12534" xr:uid="{00000000-0005-0000-0000-0000E0060000}"/>
    <cellStyle name="쉼표 [0] 11 2 4 2 2" xfId="12535" xr:uid="{00000000-0005-0000-0000-0000E1060000}"/>
    <cellStyle name="쉼표 [0] 11 2 4 2 2 2" xfId="12536" xr:uid="{00000000-0005-0000-0000-0000E2060000}"/>
    <cellStyle name="쉼표 [0] 11 2 4 2 3" xfId="12537" xr:uid="{00000000-0005-0000-0000-0000E3060000}"/>
    <cellStyle name="쉼표 [0] 11 2 4 2 3 2" xfId="12538" xr:uid="{00000000-0005-0000-0000-0000E4060000}"/>
    <cellStyle name="쉼표 [0] 11 2 4 2 4" xfId="12539" xr:uid="{00000000-0005-0000-0000-0000E5060000}"/>
    <cellStyle name="쉼표 [0] 11 2 4 2 4 2" xfId="12540" xr:uid="{00000000-0005-0000-0000-0000E6060000}"/>
    <cellStyle name="쉼표 [0] 11 2 4 2 5" xfId="12541" xr:uid="{00000000-0005-0000-0000-0000E7060000}"/>
    <cellStyle name="쉼표 [0] 11 2 4 2 5 2" xfId="12542" xr:uid="{00000000-0005-0000-0000-0000E8060000}"/>
    <cellStyle name="쉼표 [0] 11 2 4 2 6" xfId="12543" xr:uid="{00000000-0005-0000-0000-0000E9060000}"/>
    <cellStyle name="쉼표 [0] 11 2 4 2 6 2" xfId="12544" xr:uid="{00000000-0005-0000-0000-0000EA060000}"/>
    <cellStyle name="쉼표 [0] 11 2 4 2 7" xfId="12545" xr:uid="{00000000-0005-0000-0000-0000EB060000}"/>
    <cellStyle name="쉼표 [0] 11 2 4 2 7 2" xfId="12546" xr:uid="{00000000-0005-0000-0000-0000EC060000}"/>
    <cellStyle name="쉼표 [0] 11 2 4 2 8" xfId="12547" xr:uid="{00000000-0005-0000-0000-0000ED060000}"/>
    <cellStyle name="쉼표 [0] 11 2 4 2 8 2" xfId="12548" xr:uid="{00000000-0005-0000-0000-0000EE060000}"/>
    <cellStyle name="쉼표 [0] 11 2 4 2 9" xfId="12549" xr:uid="{00000000-0005-0000-0000-0000EF060000}"/>
    <cellStyle name="쉼표 [0] 11 2 4 2 9 2" xfId="12550" xr:uid="{00000000-0005-0000-0000-0000F0060000}"/>
    <cellStyle name="쉼표 [0] 11 2 4 3" xfId="12551" xr:uid="{00000000-0005-0000-0000-0000F1060000}"/>
    <cellStyle name="쉼표 [0] 11 2 4 3 2" xfId="12552" xr:uid="{00000000-0005-0000-0000-0000F2060000}"/>
    <cellStyle name="쉼표 [0] 11 2 4 4" xfId="12553" xr:uid="{00000000-0005-0000-0000-0000F3060000}"/>
    <cellStyle name="쉼표 [0] 11 2 4 4 2" xfId="12554" xr:uid="{00000000-0005-0000-0000-0000F4060000}"/>
    <cellStyle name="쉼표 [0] 11 2 4 5" xfId="12555" xr:uid="{00000000-0005-0000-0000-0000F5060000}"/>
    <cellStyle name="쉼표 [0] 11 2 4 5 2" xfId="12556" xr:uid="{00000000-0005-0000-0000-0000F6060000}"/>
    <cellStyle name="쉼표 [0] 11 2 4 6" xfId="12557" xr:uid="{00000000-0005-0000-0000-0000F7060000}"/>
    <cellStyle name="쉼표 [0] 11 2 4 6 2" xfId="12558" xr:uid="{00000000-0005-0000-0000-0000F8060000}"/>
    <cellStyle name="쉼표 [0] 11 2 4 7" xfId="12559" xr:uid="{00000000-0005-0000-0000-0000F9060000}"/>
    <cellStyle name="쉼표 [0] 11 2 4 7 2" xfId="12560" xr:uid="{00000000-0005-0000-0000-0000FA060000}"/>
    <cellStyle name="쉼표 [0] 11 2 4 8" xfId="12561" xr:uid="{00000000-0005-0000-0000-0000FB060000}"/>
    <cellStyle name="쉼표 [0] 11 2 4 8 2" xfId="12562" xr:uid="{00000000-0005-0000-0000-0000FC060000}"/>
    <cellStyle name="쉼표 [0] 11 2 4 9" xfId="12563" xr:uid="{00000000-0005-0000-0000-0000FD060000}"/>
    <cellStyle name="쉼표 [0] 11 2 4 9 2" xfId="12564" xr:uid="{00000000-0005-0000-0000-0000FE060000}"/>
    <cellStyle name="쉼표 [0] 11 2 40" xfId="12565" xr:uid="{00000000-0005-0000-0000-0000FF060000}"/>
    <cellStyle name="쉼표 [0] 11 2 5" xfId="12566" xr:uid="{00000000-0005-0000-0000-000000070000}"/>
    <cellStyle name="쉼표 [0] 11 2 5 10" xfId="12567" xr:uid="{00000000-0005-0000-0000-000001070000}"/>
    <cellStyle name="쉼표 [0] 11 2 5 10 2" xfId="12568" xr:uid="{00000000-0005-0000-0000-000002070000}"/>
    <cellStyle name="쉼표 [0] 11 2 5 11" xfId="12569" xr:uid="{00000000-0005-0000-0000-000003070000}"/>
    <cellStyle name="쉼표 [0] 11 2 5 11 2" xfId="12570" xr:uid="{00000000-0005-0000-0000-000004070000}"/>
    <cellStyle name="쉼표 [0] 11 2 5 12" xfId="12571" xr:uid="{00000000-0005-0000-0000-000005070000}"/>
    <cellStyle name="쉼표 [0] 11 2 5 12 2" xfId="12572" xr:uid="{00000000-0005-0000-0000-000006070000}"/>
    <cellStyle name="쉼표 [0] 11 2 5 13" xfId="12573" xr:uid="{00000000-0005-0000-0000-000007070000}"/>
    <cellStyle name="쉼표 [0] 11 2 5 13 2" xfId="12574" xr:uid="{00000000-0005-0000-0000-000008070000}"/>
    <cellStyle name="쉼표 [0] 11 2 5 14" xfId="12575" xr:uid="{00000000-0005-0000-0000-000009070000}"/>
    <cellStyle name="쉼표 [0] 11 2 5 14 2" xfId="12576" xr:uid="{00000000-0005-0000-0000-00000A070000}"/>
    <cellStyle name="쉼표 [0] 11 2 5 15" xfId="12577" xr:uid="{00000000-0005-0000-0000-00000B070000}"/>
    <cellStyle name="쉼표 [0] 11 2 5 2" xfId="12578" xr:uid="{00000000-0005-0000-0000-00000C070000}"/>
    <cellStyle name="쉼표 [0] 11 2 5 2 10" xfId="12579" xr:uid="{00000000-0005-0000-0000-00000D070000}"/>
    <cellStyle name="쉼표 [0] 11 2 5 2 10 2" xfId="12580" xr:uid="{00000000-0005-0000-0000-00000E070000}"/>
    <cellStyle name="쉼표 [0] 11 2 5 2 11" xfId="12581" xr:uid="{00000000-0005-0000-0000-00000F070000}"/>
    <cellStyle name="쉼표 [0] 11 2 5 2 11 2" xfId="12582" xr:uid="{00000000-0005-0000-0000-000010070000}"/>
    <cellStyle name="쉼표 [0] 11 2 5 2 12" xfId="12583" xr:uid="{00000000-0005-0000-0000-000011070000}"/>
    <cellStyle name="쉼표 [0] 11 2 5 2 12 2" xfId="12584" xr:uid="{00000000-0005-0000-0000-000012070000}"/>
    <cellStyle name="쉼표 [0] 11 2 5 2 13" xfId="12585" xr:uid="{00000000-0005-0000-0000-000013070000}"/>
    <cellStyle name="쉼표 [0] 11 2 5 2 13 2" xfId="12586" xr:uid="{00000000-0005-0000-0000-000014070000}"/>
    <cellStyle name="쉼표 [0] 11 2 5 2 14" xfId="12587" xr:uid="{00000000-0005-0000-0000-000015070000}"/>
    <cellStyle name="쉼표 [0] 11 2 5 2 2" xfId="12588" xr:uid="{00000000-0005-0000-0000-000016070000}"/>
    <cellStyle name="쉼표 [0] 11 2 5 2 2 2" xfId="12589" xr:uid="{00000000-0005-0000-0000-000017070000}"/>
    <cellStyle name="쉼표 [0] 11 2 5 2 3" xfId="12590" xr:uid="{00000000-0005-0000-0000-000018070000}"/>
    <cellStyle name="쉼표 [0] 11 2 5 2 3 2" xfId="12591" xr:uid="{00000000-0005-0000-0000-000019070000}"/>
    <cellStyle name="쉼표 [0] 11 2 5 2 4" xfId="12592" xr:uid="{00000000-0005-0000-0000-00001A070000}"/>
    <cellStyle name="쉼표 [0] 11 2 5 2 4 2" xfId="12593" xr:uid="{00000000-0005-0000-0000-00001B070000}"/>
    <cellStyle name="쉼표 [0] 11 2 5 2 5" xfId="12594" xr:uid="{00000000-0005-0000-0000-00001C070000}"/>
    <cellStyle name="쉼표 [0] 11 2 5 2 5 2" xfId="12595" xr:uid="{00000000-0005-0000-0000-00001D070000}"/>
    <cellStyle name="쉼표 [0] 11 2 5 2 6" xfId="12596" xr:uid="{00000000-0005-0000-0000-00001E070000}"/>
    <cellStyle name="쉼표 [0] 11 2 5 2 6 2" xfId="12597" xr:uid="{00000000-0005-0000-0000-00001F070000}"/>
    <cellStyle name="쉼표 [0] 11 2 5 2 7" xfId="12598" xr:uid="{00000000-0005-0000-0000-000020070000}"/>
    <cellStyle name="쉼표 [0] 11 2 5 2 7 2" xfId="12599" xr:uid="{00000000-0005-0000-0000-000021070000}"/>
    <cellStyle name="쉼표 [0] 11 2 5 2 8" xfId="12600" xr:uid="{00000000-0005-0000-0000-000022070000}"/>
    <cellStyle name="쉼표 [0] 11 2 5 2 8 2" xfId="12601" xr:uid="{00000000-0005-0000-0000-000023070000}"/>
    <cellStyle name="쉼표 [0] 11 2 5 2 9" xfId="12602" xr:uid="{00000000-0005-0000-0000-000024070000}"/>
    <cellStyle name="쉼표 [0] 11 2 5 2 9 2" xfId="12603" xr:uid="{00000000-0005-0000-0000-000025070000}"/>
    <cellStyle name="쉼표 [0] 11 2 5 3" xfId="12604" xr:uid="{00000000-0005-0000-0000-000026070000}"/>
    <cellStyle name="쉼표 [0] 11 2 5 3 2" xfId="12605" xr:uid="{00000000-0005-0000-0000-000027070000}"/>
    <cellStyle name="쉼표 [0] 11 2 5 4" xfId="12606" xr:uid="{00000000-0005-0000-0000-000028070000}"/>
    <cellStyle name="쉼표 [0] 11 2 5 4 2" xfId="12607" xr:uid="{00000000-0005-0000-0000-000029070000}"/>
    <cellStyle name="쉼표 [0] 11 2 5 5" xfId="12608" xr:uid="{00000000-0005-0000-0000-00002A070000}"/>
    <cellStyle name="쉼표 [0] 11 2 5 5 2" xfId="12609" xr:uid="{00000000-0005-0000-0000-00002B070000}"/>
    <cellStyle name="쉼표 [0] 11 2 5 6" xfId="12610" xr:uid="{00000000-0005-0000-0000-00002C070000}"/>
    <cellStyle name="쉼표 [0] 11 2 5 6 2" xfId="12611" xr:uid="{00000000-0005-0000-0000-00002D070000}"/>
    <cellStyle name="쉼표 [0] 11 2 5 7" xfId="12612" xr:uid="{00000000-0005-0000-0000-00002E070000}"/>
    <cellStyle name="쉼표 [0] 11 2 5 7 2" xfId="12613" xr:uid="{00000000-0005-0000-0000-00002F070000}"/>
    <cellStyle name="쉼표 [0] 11 2 5 8" xfId="12614" xr:uid="{00000000-0005-0000-0000-000030070000}"/>
    <cellStyle name="쉼표 [0] 11 2 5 8 2" xfId="12615" xr:uid="{00000000-0005-0000-0000-000031070000}"/>
    <cellStyle name="쉼표 [0] 11 2 5 9" xfId="12616" xr:uid="{00000000-0005-0000-0000-000032070000}"/>
    <cellStyle name="쉼표 [0] 11 2 5 9 2" xfId="12617" xr:uid="{00000000-0005-0000-0000-000033070000}"/>
    <cellStyle name="쉼표 [0] 11 2 6" xfId="12618" xr:uid="{00000000-0005-0000-0000-000034070000}"/>
    <cellStyle name="쉼표 [0] 11 2 6 10" xfId="12619" xr:uid="{00000000-0005-0000-0000-000035070000}"/>
    <cellStyle name="쉼표 [0] 11 2 6 10 2" xfId="12620" xr:uid="{00000000-0005-0000-0000-000036070000}"/>
    <cellStyle name="쉼표 [0] 11 2 6 11" xfId="12621" xr:uid="{00000000-0005-0000-0000-000037070000}"/>
    <cellStyle name="쉼표 [0] 11 2 6 11 2" xfId="12622" xr:uid="{00000000-0005-0000-0000-000038070000}"/>
    <cellStyle name="쉼표 [0] 11 2 6 12" xfId="12623" xr:uid="{00000000-0005-0000-0000-000039070000}"/>
    <cellStyle name="쉼표 [0] 11 2 6 12 2" xfId="12624" xr:uid="{00000000-0005-0000-0000-00003A070000}"/>
    <cellStyle name="쉼표 [0] 11 2 6 13" xfId="12625" xr:uid="{00000000-0005-0000-0000-00003B070000}"/>
    <cellStyle name="쉼표 [0] 11 2 6 13 2" xfId="12626" xr:uid="{00000000-0005-0000-0000-00003C070000}"/>
    <cellStyle name="쉼표 [0] 11 2 6 14" xfId="12627" xr:uid="{00000000-0005-0000-0000-00003D070000}"/>
    <cellStyle name="쉼표 [0] 11 2 6 14 2" xfId="12628" xr:uid="{00000000-0005-0000-0000-00003E070000}"/>
    <cellStyle name="쉼표 [0] 11 2 6 15" xfId="12629" xr:uid="{00000000-0005-0000-0000-00003F070000}"/>
    <cellStyle name="쉼표 [0] 11 2 6 2" xfId="12630" xr:uid="{00000000-0005-0000-0000-000040070000}"/>
    <cellStyle name="쉼표 [0] 11 2 6 2 10" xfId="12631" xr:uid="{00000000-0005-0000-0000-000041070000}"/>
    <cellStyle name="쉼표 [0] 11 2 6 2 10 2" xfId="12632" xr:uid="{00000000-0005-0000-0000-000042070000}"/>
    <cellStyle name="쉼표 [0] 11 2 6 2 11" xfId="12633" xr:uid="{00000000-0005-0000-0000-000043070000}"/>
    <cellStyle name="쉼표 [0] 11 2 6 2 11 2" xfId="12634" xr:uid="{00000000-0005-0000-0000-000044070000}"/>
    <cellStyle name="쉼표 [0] 11 2 6 2 12" xfId="12635" xr:uid="{00000000-0005-0000-0000-000045070000}"/>
    <cellStyle name="쉼표 [0] 11 2 6 2 12 2" xfId="12636" xr:uid="{00000000-0005-0000-0000-000046070000}"/>
    <cellStyle name="쉼표 [0] 11 2 6 2 13" xfId="12637" xr:uid="{00000000-0005-0000-0000-000047070000}"/>
    <cellStyle name="쉼표 [0] 11 2 6 2 13 2" xfId="12638" xr:uid="{00000000-0005-0000-0000-000048070000}"/>
    <cellStyle name="쉼표 [0] 11 2 6 2 14" xfId="12639" xr:uid="{00000000-0005-0000-0000-000049070000}"/>
    <cellStyle name="쉼표 [0] 11 2 6 2 2" xfId="12640" xr:uid="{00000000-0005-0000-0000-00004A070000}"/>
    <cellStyle name="쉼표 [0] 11 2 6 2 2 2" xfId="12641" xr:uid="{00000000-0005-0000-0000-00004B070000}"/>
    <cellStyle name="쉼표 [0] 11 2 6 2 3" xfId="12642" xr:uid="{00000000-0005-0000-0000-00004C070000}"/>
    <cellStyle name="쉼표 [0] 11 2 6 2 3 2" xfId="12643" xr:uid="{00000000-0005-0000-0000-00004D070000}"/>
    <cellStyle name="쉼표 [0] 11 2 6 2 4" xfId="12644" xr:uid="{00000000-0005-0000-0000-00004E070000}"/>
    <cellStyle name="쉼표 [0] 11 2 6 2 4 2" xfId="12645" xr:uid="{00000000-0005-0000-0000-00004F070000}"/>
    <cellStyle name="쉼표 [0] 11 2 6 2 5" xfId="12646" xr:uid="{00000000-0005-0000-0000-000050070000}"/>
    <cellStyle name="쉼표 [0] 11 2 6 2 5 2" xfId="12647" xr:uid="{00000000-0005-0000-0000-000051070000}"/>
    <cellStyle name="쉼표 [0] 11 2 6 2 6" xfId="12648" xr:uid="{00000000-0005-0000-0000-000052070000}"/>
    <cellStyle name="쉼표 [0] 11 2 6 2 6 2" xfId="12649" xr:uid="{00000000-0005-0000-0000-000053070000}"/>
    <cellStyle name="쉼표 [0] 11 2 6 2 7" xfId="12650" xr:uid="{00000000-0005-0000-0000-000054070000}"/>
    <cellStyle name="쉼표 [0] 11 2 6 2 7 2" xfId="12651" xr:uid="{00000000-0005-0000-0000-000055070000}"/>
    <cellStyle name="쉼표 [0] 11 2 6 2 8" xfId="12652" xr:uid="{00000000-0005-0000-0000-000056070000}"/>
    <cellStyle name="쉼표 [0] 11 2 6 2 8 2" xfId="12653" xr:uid="{00000000-0005-0000-0000-000057070000}"/>
    <cellStyle name="쉼표 [0] 11 2 6 2 9" xfId="12654" xr:uid="{00000000-0005-0000-0000-000058070000}"/>
    <cellStyle name="쉼표 [0] 11 2 6 2 9 2" xfId="12655" xr:uid="{00000000-0005-0000-0000-000059070000}"/>
    <cellStyle name="쉼표 [0] 11 2 6 3" xfId="12656" xr:uid="{00000000-0005-0000-0000-00005A070000}"/>
    <cellStyle name="쉼표 [0] 11 2 6 3 2" xfId="12657" xr:uid="{00000000-0005-0000-0000-00005B070000}"/>
    <cellStyle name="쉼표 [0] 11 2 6 4" xfId="12658" xr:uid="{00000000-0005-0000-0000-00005C070000}"/>
    <cellStyle name="쉼표 [0] 11 2 6 4 2" xfId="12659" xr:uid="{00000000-0005-0000-0000-00005D070000}"/>
    <cellStyle name="쉼표 [0] 11 2 6 5" xfId="12660" xr:uid="{00000000-0005-0000-0000-00005E070000}"/>
    <cellStyle name="쉼표 [0] 11 2 6 5 2" xfId="12661" xr:uid="{00000000-0005-0000-0000-00005F070000}"/>
    <cellStyle name="쉼표 [0] 11 2 6 6" xfId="12662" xr:uid="{00000000-0005-0000-0000-000060070000}"/>
    <cellStyle name="쉼표 [0] 11 2 6 6 2" xfId="12663" xr:uid="{00000000-0005-0000-0000-000061070000}"/>
    <cellStyle name="쉼표 [0] 11 2 6 7" xfId="12664" xr:uid="{00000000-0005-0000-0000-000062070000}"/>
    <cellStyle name="쉼표 [0] 11 2 6 7 2" xfId="12665" xr:uid="{00000000-0005-0000-0000-000063070000}"/>
    <cellStyle name="쉼표 [0] 11 2 6 8" xfId="12666" xr:uid="{00000000-0005-0000-0000-000064070000}"/>
    <cellStyle name="쉼표 [0] 11 2 6 8 2" xfId="12667" xr:uid="{00000000-0005-0000-0000-000065070000}"/>
    <cellStyle name="쉼표 [0] 11 2 6 9" xfId="12668" xr:uid="{00000000-0005-0000-0000-000066070000}"/>
    <cellStyle name="쉼표 [0] 11 2 6 9 2" xfId="12669" xr:uid="{00000000-0005-0000-0000-000067070000}"/>
    <cellStyle name="쉼표 [0] 11 2 7" xfId="12670" xr:uid="{00000000-0005-0000-0000-000068070000}"/>
    <cellStyle name="쉼표 [0] 11 2 7 10" xfId="12671" xr:uid="{00000000-0005-0000-0000-000069070000}"/>
    <cellStyle name="쉼표 [0] 11 2 7 10 2" xfId="12672" xr:uid="{00000000-0005-0000-0000-00006A070000}"/>
    <cellStyle name="쉼표 [0] 11 2 7 11" xfId="12673" xr:uid="{00000000-0005-0000-0000-00006B070000}"/>
    <cellStyle name="쉼표 [0] 11 2 7 11 2" xfId="12674" xr:uid="{00000000-0005-0000-0000-00006C070000}"/>
    <cellStyle name="쉼표 [0] 11 2 7 12" xfId="12675" xr:uid="{00000000-0005-0000-0000-00006D070000}"/>
    <cellStyle name="쉼표 [0] 11 2 7 12 2" xfId="12676" xr:uid="{00000000-0005-0000-0000-00006E070000}"/>
    <cellStyle name="쉼표 [0] 11 2 7 13" xfId="12677" xr:uid="{00000000-0005-0000-0000-00006F070000}"/>
    <cellStyle name="쉼표 [0] 11 2 7 13 2" xfId="12678" xr:uid="{00000000-0005-0000-0000-000070070000}"/>
    <cellStyle name="쉼표 [0] 11 2 7 14" xfId="12679" xr:uid="{00000000-0005-0000-0000-000071070000}"/>
    <cellStyle name="쉼표 [0] 11 2 7 14 2" xfId="12680" xr:uid="{00000000-0005-0000-0000-000072070000}"/>
    <cellStyle name="쉼표 [0] 11 2 7 15" xfId="12681" xr:uid="{00000000-0005-0000-0000-000073070000}"/>
    <cellStyle name="쉼표 [0] 11 2 7 2" xfId="12682" xr:uid="{00000000-0005-0000-0000-000074070000}"/>
    <cellStyle name="쉼표 [0] 11 2 7 2 10" xfId="12683" xr:uid="{00000000-0005-0000-0000-000075070000}"/>
    <cellStyle name="쉼표 [0] 11 2 7 2 10 2" xfId="12684" xr:uid="{00000000-0005-0000-0000-000076070000}"/>
    <cellStyle name="쉼표 [0] 11 2 7 2 11" xfId="12685" xr:uid="{00000000-0005-0000-0000-000077070000}"/>
    <cellStyle name="쉼표 [0] 11 2 7 2 11 2" xfId="12686" xr:uid="{00000000-0005-0000-0000-000078070000}"/>
    <cellStyle name="쉼표 [0] 11 2 7 2 12" xfId="12687" xr:uid="{00000000-0005-0000-0000-000079070000}"/>
    <cellStyle name="쉼표 [0] 11 2 7 2 12 2" xfId="12688" xr:uid="{00000000-0005-0000-0000-00007A070000}"/>
    <cellStyle name="쉼표 [0] 11 2 7 2 13" xfId="12689" xr:uid="{00000000-0005-0000-0000-00007B070000}"/>
    <cellStyle name="쉼표 [0] 11 2 7 2 13 2" xfId="12690" xr:uid="{00000000-0005-0000-0000-00007C070000}"/>
    <cellStyle name="쉼표 [0] 11 2 7 2 14" xfId="12691" xr:uid="{00000000-0005-0000-0000-00007D070000}"/>
    <cellStyle name="쉼표 [0] 11 2 7 2 2" xfId="12692" xr:uid="{00000000-0005-0000-0000-00007E070000}"/>
    <cellStyle name="쉼표 [0] 11 2 7 2 2 2" xfId="12693" xr:uid="{00000000-0005-0000-0000-00007F070000}"/>
    <cellStyle name="쉼표 [0] 11 2 7 2 3" xfId="12694" xr:uid="{00000000-0005-0000-0000-000080070000}"/>
    <cellStyle name="쉼표 [0] 11 2 7 2 3 2" xfId="12695" xr:uid="{00000000-0005-0000-0000-000081070000}"/>
    <cellStyle name="쉼표 [0] 11 2 7 2 4" xfId="12696" xr:uid="{00000000-0005-0000-0000-000082070000}"/>
    <cellStyle name="쉼표 [0] 11 2 7 2 4 2" xfId="12697" xr:uid="{00000000-0005-0000-0000-000083070000}"/>
    <cellStyle name="쉼표 [0] 11 2 7 2 5" xfId="12698" xr:uid="{00000000-0005-0000-0000-000084070000}"/>
    <cellStyle name="쉼표 [0] 11 2 7 2 5 2" xfId="12699" xr:uid="{00000000-0005-0000-0000-000085070000}"/>
    <cellStyle name="쉼표 [0] 11 2 7 2 6" xfId="12700" xr:uid="{00000000-0005-0000-0000-000086070000}"/>
    <cellStyle name="쉼표 [0] 11 2 7 2 6 2" xfId="12701" xr:uid="{00000000-0005-0000-0000-000087070000}"/>
    <cellStyle name="쉼표 [0] 11 2 7 2 7" xfId="12702" xr:uid="{00000000-0005-0000-0000-000088070000}"/>
    <cellStyle name="쉼표 [0] 11 2 7 2 7 2" xfId="12703" xr:uid="{00000000-0005-0000-0000-000089070000}"/>
    <cellStyle name="쉼표 [0] 11 2 7 2 8" xfId="12704" xr:uid="{00000000-0005-0000-0000-00008A070000}"/>
    <cellStyle name="쉼표 [0] 11 2 7 2 8 2" xfId="12705" xr:uid="{00000000-0005-0000-0000-00008B070000}"/>
    <cellStyle name="쉼표 [0] 11 2 7 2 9" xfId="12706" xr:uid="{00000000-0005-0000-0000-00008C070000}"/>
    <cellStyle name="쉼표 [0] 11 2 7 2 9 2" xfId="12707" xr:uid="{00000000-0005-0000-0000-00008D070000}"/>
    <cellStyle name="쉼표 [0] 11 2 7 3" xfId="12708" xr:uid="{00000000-0005-0000-0000-00008E070000}"/>
    <cellStyle name="쉼표 [0] 11 2 7 3 2" xfId="12709" xr:uid="{00000000-0005-0000-0000-00008F070000}"/>
    <cellStyle name="쉼표 [0] 11 2 7 4" xfId="12710" xr:uid="{00000000-0005-0000-0000-000090070000}"/>
    <cellStyle name="쉼표 [0] 11 2 7 4 2" xfId="12711" xr:uid="{00000000-0005-0000-0000-000091070000}"/>
    <cellStyle name="쉼표 [0] 11 2 7 5" xfId="12712" xr:uid="{00000000-0005-0000-0000-000092070000}"/>
    <cellStyle name="쉼표 [0] 11 2 7 5 2" xfId="12713" xr:uid="{00000000-0005-0000-0000-000093070000}"/>
    <cellStyle name="쉼표 [0] 11 2 7 6" xfId="12714" xr:uid="{00000000-0005-0000-0000-000094070000}"/>
    <cellStyle name="쉼표 [0] 11 2 7 6 2" xfId="12715" xr:uid="{00000000-0005-0000-0000-000095070000}"/>
    <cellStyle name="쉼표 [0] 11 2 7 7" xfId="12716" xr:uid="{00000000-0005-0000-0000-000096070000}"/>
    <cellStyle name="쉼표 [0] 11 2 7 7 2" xfId="12717" xr:uid="{00000000-0005-0000-0000-000097070000}"/>
    <cellStyle name="쉼표 [0] 11 2 7 8" xfId="12718" xr:uid="{00000000-0005-0000-0000-000098070000}"/>
    <cellStyle name="쉼표 [0] 11 2 7 8 2" xfId="12719" xr:uid="{00000000-0005-0000-0000-000099070000}"/>
    <cellStyle name="쉼표 [0] 11 2 7 9" xfId="12720" xr:uid="{00000000-0005-0000-0000-00009A070000}"/>
    <cellStyle name="쉼표 [0] 11 2 7 9 2" xfId="12721" xr:uid="{00000000-0005-0000-0000-00009B070000}"/>
    <cellStyle name="쉼표 [0] 11 2 8" xfId="12722" xr:uid="{00000000-0005-0000-0000-00009C070000}"/>
    <cellStyle name="쉼표 [0] 11 2 8 10" xfId="12723" xr:uid="{00000000-0005-0000-0000-00009D070000}"/>
    <cellStyle name="쉼표 [0] 11 2 8 10 2" xfId="12724" xr:uid="{00000000-0005-0000-0000-00009E070000}"/>
    <cellStyle name="쉼표 [0] 11 2 8 11" xfId="12725" xr:uid="{00000000-0005-0000-0000-00009F070000}"/>
    <cellStyle name="쉼표 [0] 11 2 8 11 2" xfId="12726" xr:uid="{00000000-0005-0000-0000-0000A0070000}"/>
    <cellStyle name="쉼표 [0] 11 2 8 12" xfId="12727" xr:uid="{00000000-0005-0000-0000-0000A1070000}"/>
    <cellStyle name="쉼표 [0] 11 2 8 12 2" xfId="12728" xr:uid="{00000000-0005-0000-0000-0000A2070000}"/>
    <cellStyle name="쉼표 [0] 11 2 8 13" xfId="12729" xr:uid="{00000000-0005-0000-0000-0000A3070000}"/>
    <cellStyle name="쉼표 [0] 11 2 8 13 2" xfId="12730" xr:uid="{00000000-0005-0000-0000-0000A4070000}"/>
    <cellStyle name="쉼표 [0] 11 2 8 14" xfId="12731" xr:uid="{00000000-0005-0000-0000-0000A5070000}"/>
    <cellStyle name="쉼표 [0] 11 2 8 14 2" xfId="12732" xr:uid="{00000000-0005-0000-0000-0000A6070000}"/>
    <cellStyle name="쉼표 [0] 11 2 8 15" xfId="12733" xr:uid="{00000000-0005-0000-0000-0000A7070000}"/>
    <cellStyle name="쉼표 [0] 11 2 8 2" xfId="12734" xr:uid="{00000000-0005-0000-0000-0000A8070000}"/>
    <cellStyle name="쉼표 [0] 11 2 8 2 10" xfId="12735" xr:uid="{00000000-0005-0000-0000-0000A9070000}"/>
    <cellStyle name="쉼표 [0] 11 2 8 2 10 2" xfId="12736" xr:uid="{00000000-0005-0000-0000-0000AA070000}"/>
    <cellStyle name="쉼표 [0] 11 2 8 2 11" xfId="12737" xr:uid="{00000000-0005-0000-0000-0000AB070000}"/>
    <cellStyle name="쉼표 [0] 11 2 8 2 11 2" xfId="12738" xr:uid="{00000000-0005-0000-0000-0000AC070000}"/>
    <cellStyle name="쉼표 [0] 11 2 8 2 12" xfId="12739" xr:uid="{00000000-0005-0000-0000-0000AD070000}"/>
    <cellStyle name="쉼표 [0] 11 2 8 2 12 2" xfId="12740" xr:uid="{00000000-0005-0000-0000-0000AE070000}"/>
    <cellStyle name="쉼표 [0] 11 2 8 2 13" xfId="12741" xr:uid="{00000000-0005-0000-0000-0000AF070000}"/>
    <cellStyle name="쉼표 [0] 11 2 8 2 13 2" xfId="12742" xr:uid="{00000000-0005-0000-0000-0000B0070000}"/>
    <cellStyle name="쉼표 [0] 11 2 8 2 14" xfId="12743" xr:uid="{00000000-0005-0000-0000-0000B1070000}"/>
    <cellStyle name="쉼표 [0] 11 2 8 2 2" xfId="12744" xr:uid="{00000000-0005-0000-0000-0000B2070000}"/>
    <cellStyle name="쉼표 [0] 11 2 8 2 2 2" xfId="12745" xr:uid="{00000000-0005-0000-0000-0000B3070000}"/>
    <cellStyle name="쉼표 [0] 11 2 8 2 3" xfId="12746" xr:uid="{00000000-0005-0000-0000-0000B4070000}"/>
    <cellStyle name="쉼표 [0] 11 2 8 2 3 2" xfId="12747" xr:uid="{00000000-0005-0000-0000-0000B5070000}"/>
    <cellStyle name="쉼표 [0] 11 2 8 2 4" xfId="12748" xr:uid="{00000000-0005-0000-0000-0000B6070000}"/>
    <cellStyle name="쉼표 [0] 11 2 8 2 4 2" xfId="12749" xr:uid="{00000000-0005-0000-0000-0000B7070000}"/>
    <cellStyle name="쉼표 [0] 11 2 8 2 5" xfId="12750" xr:uid="{00000000-0005-0000-0000-0000B8070000}"/>
    <cellStyle name="쉼표 [0] 11 2 8 2 5 2" xfId="12751" xr:uid="{00000000-0005-0000-0000-0000B9070000}"/>
    <cellStyle name="쉼표 [0] 11 2 8 2 6" xfId="12752" xr:uid="{00000000-0005-0000-0000-0000BA070000}"/>
    <cellStyle name="쉼표 [0] 11 2 8 2 6 2" xfId="12753" xr:uid="{00000000-0005-0000-0000-0000BB070000}"/>
    <cellStyle name="쉼표 [0] 11 2 8 2 7" xfId="12754" xr:uid="{00000000-0005-0000-0000-0000BC070000}"/>
    <cellStyle name="쉼표 [0] 11 2 8 2 7 2" xfId="12755" xr:uid="{00000000-0005-0000-0000-0000BD070000}"/>
    <cellStyle name="쉼표 [0] 11 2 8 2 8" xfId="12756" xr:uid="{00000000-0005-0000-0000-0000BE070000}"/>
    <cellStyle name="쉼표 [0] 11 2 8 2 8 2" xfId="12757" xr:uid="{00000000-0005-0000-0000-0000BF070000}"/>
    <cellStyle name="쉼표 [0] 11 2 8 2 9" xfId="12758" xr:uid="{00000000-0005-0000-0000-0000C0070000}"/>
    <cellStyle name="쉼표 [0] 11 2 8 2 9 2" xfId="12759" xr:uid="{00000000-0005-0000-0000-0000C1070000}"/>
    <cellStyle name="쉼표 [0] 11 2 8 3" xfId="12760" xr:uid="{00000000-0005-0000-0000-0000C2070000}"/>
    <cellStyle name="쉼표 [0] 11 2 8 3 2" xfId="12761" xr:uid="{00000000-0005-0000-0000-0000C3070000}"/>
    <cellStyle name="쉼표 [0] 11 2 8 4" xfId="12762" xr:uid="{00000000-0005-0000-0000-0000C4070000}"/>
    <cellStyle name="쉼표 [0] 11 2 8 4 2" xfId="12763" xr:uid="{00000000-0005-0000-0000-0000C5070000}"/>
    <cellStyle name="쉼표 [0] 11 2 8 5" xfId="12764" xr:uid="{00000000-0005-0000-0000-0000C6070000}"/>
    <cellStyle name="쉼표 [0] 11 2 8 5 2" xfId="12765" xr:uid="{00000000-0005-0000-0000-0000C7070000}"/>
    <cellStyle name="쉼표 [0] 11 2 8 6" xfId="12766" xr:uid="{00000000-0005-0000-0000-0000C8070000}"/>
    <cellStyle name="쉼표 [0] 11 2 8 6 2" xfId="12767" xr:uid="{00000000-0005-0000-0000-0000C9070000}"/>
    <cellStyle name="쉼표 [0] 11 2 8 7" xfId="12768" xr:uid="{00000000-0005-0000-0000-0000CA070000}"/>
    <cellStyle name="쉼표 [0] 11 2 8 7 2" xfId="12769" xr:uid="{00000000-0005-0000-0000-0000CB070000}"/>
    <cellStyle name="쉼표 [0] 11 2 8 8" xfId="12770" xr:uid="{00000000-0005-0000-0000-0000CC070000}"/>
    <cellStyle name="쉼표 [0] 11 2 8 8 2" xfId="12771" xr:uid="{00000000-0005-0000-0000-0000CD070000}"/>
    <cellStyle name="쉼표 [0] 11 2 8 9" xfId="12772" xr:uid="{00000000-0005-0000-0000-0000CE070000}"/>
    <cellStyle name="쉼표 [0] 11 2 8 9 2" xfId="12773" xr:uid="{00000000-0005-0000-0000-0000CF070000}"/>
    <cellStyle name="쉼표 [0] 11 2 9" xfId="12774" xr:uid="{00000000-0005-0000-0000-0000D0070000}"/>
    <cellStyle name="쉼표 [0] 11 2 9 10" xfId="12775" xr:uid="{00000000-0005-0000-0000-0000D1070000}"/>
    <cellStyle name="쉼표 [0] 11 2 9 10 2" xfId="12776" xr:uid="{00000000-0005-0000-0000-0000D2070000}"/>
    <cellStyle name="쉼표 [0] 11 2 9 11" xfId="12777" xr:uid="{00000000-0005-0000-0000-0000D3070000}"/>
    <cellStyle name="쉼표 [0] 11 2 9 11 2" xfId="12778" xr:uid="{00000000-0005-0000-0000-0000D4070000}"/>
    <cellStyle name="쉼표 [0] 11 2 9 12" xfId="12779" xr:uid="{00000000-0005-0000-0000-0000D5070000}"/>
    <cellStyle name="쉼표 [0] 11 2 9 12 2" xfId="12780" xr:uid="{00000000-0005-0000-0000-0000D6070000}"/>
    <cellStyle name="쉼표 [0] 11 2 9 13" xfId="12781" xr:uid="{00000000-0005-0000-0000-0000D7070000}"/>
    <cellStyle name="쉼표 [0] 11 2 9 13 2" xfId="12782" xr:uid="{00000000-0005-0000-0000-0000D8070000}"/>
    <cellStyle name="쉼표 [0] 11 2 9 14" xfId="12783" xr:uid="{00000000-0005-0000-0000-0000D9070000}"/>
    <cellStyle name="쉼표 [0] 11 2 9 14 2" xfId="12784" xr:uid="{00000000-0005-0000-0000-0000DA070000}"/>
    <cellStyle name="쉼표 [0] 11 2 9 15" xfId="12785" xr:uid="{00000000-0005-0000-0000-0000DB070000}"/>
    <cellStyle name="쉼표 [0] 11 2 9 2" xfId="12786" xr:uid="{00000000-0005-0000-0000-0000DC070000}"/>
    <cellStyle name="쉼표 [0] 11 2 9 2 10" xfId="12787" xr:uid="{00000000-0005-0000-0000-0000DD070000}"/>
    <cellStyle name="쉼표 [0] 11 2 9 2 10 2" xfId="12788" xr:uid="{00000000-0005-0000-0000-0000DE070000}"/>
    <cellStyle name="쉼표 [0] 11 2 9 2 11" xfId="12789" xr:uid="{00000000-0005-0000-0000-0000DF070000}"/>
    <cellStyle name="쉼표 [0] 11 2 9 2 11 2" xfId="12790" xr:uid="{00000000-0005-0000-0000-0000E0070000}"/>
    <cellStyle name="쉼표 [0] 11 2 9 2 12" xfId="12791" xr:uid="{00000000-0005-0000-0000-0000E1070000}"/>
    <cellStyle name="쉼표 [0] 11 2 9 2 12 2" xfId="12792" xr:uid="{00000000-0005-0000-0000-0000E2070000}"/>
    <cellStyle name="쉼표 [0] 11 2 9 2 13" xfId="12793" xr:uid="{00000000-0005-0000-0000-0000E3070000}"/>
    <cellStyle name="쉼표 [0] 11 2 9 2 13 2" xfId="12794" xr:uid="{00000000-0005-0000-0000-0000E4070000}"/>
    <cellStyle name="쉼표 [0] 11 2 9 2 14" xfId="12795" xr:uid="{00000000-0005-0000-0000-0000E5070000}"/>
    <cellStyle name="쉼표 [0] 11 2 9 2 2" xfId="12796" xr:uid="{00000000-0005-0000-0000-0000E6070000}"/>
    <cellStyle name="쉼표 [0] 11 2 9 2 2 2" xfId="12797" xr:uid="{00000000-0005-0000-0000-0000E7070000}"/>
    <cellStyle name="쉼표 [0] 11 2 9 2 3" xfId="12798" xr:uid="{00000000-0005-0000-0000-0000E8070000}"/>
    <cellStyle name="쉼표 [0] 11 2 9 2 3 2" xfId="12799" xr:uid="{00000000-0005-0000-0000-0000E9070000}"/>
    <cellStyle name="쉼표 [0] 11 2 9 2 4" xfId="12800" xr:uid="{00000000-0005-0000-0000-0000EA070000}"/>
    <cellStyle name="쉼표 [0] 11 2 9 2 4 2" xfId="12801" xr:uid="{00000000-0005-0000-0000-0000EB070000}"/>
    <cellStyle name="쉼표 [0] 11 2 9 2 5" xfId="12802" xr:uid="{00000000-0005-0000-0000-0000EC070000}"/>
    <cellStyle name="쉼표 [0] 11 2 9 2 5 2" xfId="12803" xr:uid="{00000000-0005-0000-0000-0000ED070000}"/>
    <cellStyle name="쉼표 [0] 11 2 9 2 6" xfId="12804" xr:uid="{00000000-0005-0000-0000-0000EE070000}"/>
    <cellStyle name="쉼표 [0] 11 2 9 2 6 2" xfId="12805" xr:uid="{00000000-0005-0000-0000-0000EF070000}"/>
    <cellStyle name="쉼표 [0] 11 2 9 2 7" xfId="12806" xr:uid="{00000000-0005-0000-0000-0000F0070000}"/>
    <cellStyle name="쉼표 [0] 11 2 9 2 7 2" xfId="12807" xr:uid="{00000000-0005-0000-0000-0000F1070000}"/>
    <cellStyle name="쉼표 [0] 11 2 9 2 8" xfId="12808" xr:uid="{00000000-0005-0000-0000-0000F2070000}"/>
    <cellStyle name="쉼표 [0] 11 2 9 2 8 2" xfId="12809" xr:uid="{00000000-0005-0000-0000-0000F3070000}"/>
    <cellStyle name="쉼표 [0] 11 2 9 2 9" xfId="12810" xr:uid="{00000000-0005-0000-0000-0000F4070000}"/>
    <cellStyle name="쉼표 [0] 11 2 9 2 9 2" xfId="12811" xr:uid="{00000000-0005-0000-0000-0000F5070000}"/>
    <cellStyle name="쉼표 [0] 11 2 9 3" xfId="12812" xr:uid="{00000000-0005-0000-0000-0000F6070000}"/>
    <cellStyle name="쉼표 [0] 11 2 9 3 2" xfId="12813" xr:uid="{00000000-0005-0000-0000-0000F7070000}"/>
    <cellStyle name="쉼표 [0] 11 2 9 4" xfId="12814" xr:uid="{00000000-0005-0000-0000-0000F8070000}"/>
    <cellStyle name="쉼표 [0] 11 2 9 4 2" xfId="12815" xr:uid="{00000000-0005-0000-0000-0000F9070000}"/>
    <cellStyle name="쉼표 [0] 11 2 9 5" xfId="12816" xr:uid="{00000000-0005-0000-0000-0000FA070000}"/>
    <cellStyle name="쉼표 [0] 11 2 9 5 2" xfId="12817" xr:uid="{00000000-0005-0000-0000-0000FB070000}"/>
    <cellStyle name="쉼표 [0] 11 2 9 6" xfId="12818" xr:uid="{00000000-0005-0000-0000-0000FC070000}"/>
    <cellStyle name="쉼표 [0] 11 2 9 6 2" xfId="12819" xr:uid="{00000000-0005-0000-0000-0000FD070000}"/>
    <cellStyle name="쉼표 [0] 11 2 9 7" xfId="12820" xr:uid="{00000000-0005-0000-0000-0000FE070000}"/>
    <cellStyle name="쉼표 [0] 11 2 9 7 2" xfId="12821" xr:uid="{00000000-0005-0000-0000-0000FF070000}"/>
    <cellStyle name="쉼표 [0] 11 2 9 8" xfId="12822" xr:uid="{00000000-0005-0000-0000-000000080000}"/>
    <cellStyle name="쉼표 [0] 11 2 9 8 2" xfId="12823" xr:uid="{00000000-0005-0000-0000-000001080000}"/>
    <cellStyle name="쉼표 [0] 11 2 9 9" xfId="12824" xr:uid="{00000000-0005-0000-0000-000002080000}"/>
    <cellStyle name="쉼표 [0] 11 2 9 9 2" xfId="12825" xr:uid="{00000000-0005-0000-0000-000003080000}"/>
    <cellStyle name="쉼표 [0] 11 20" xfId="12826" xr:uid="{00000000-0005-0000-0000-000004080000}"/>
    <cellStyle name="쉼표 [0] 11 20 10" xfId="12827" xr:uid="{00000000-0005-0000-0000-000005080000}"/>
    <cellStyle name="쉼표 [0] 11 20 10 2" xfId="12828" xr:uid="{00000000-0005-0000-0000-000006080000}"/>
    <cellStyle name="쉼표 [0] 11 20 11" xfId="12829" xr:uid="{00000000-0005-0000-0000-000007080000}"/>
    <cellStyle name="쉼표 [0] 11 20 11 2" xfId="12830" xr:uid="{00000000-0005-0000-0000-000008080000}"/>
    <cellStyle name="쉼표 [0] 11 20 12" xfId="12831" xr:uid="{00000000-0005-0000-0000-000009080000}"/>
    <cellStyle name="쉼표 [0] 11 20 12 2" xfId="12832" xr:uid="{00000000-0005-0000-0000-00000A080000}"/>
    <cellStyle name="쉼표 [0] 11 20 13" xfId="12833" xr:uid="{00000000-0005-0000-0000-00000B080000}"/>
    <cellStyle name="쉼표 [0] 11 20 13 2" xfId="12834" xr:uid="{00000000-0005-0000-0000-00000C080000}"/>
    <cellStyle name="쉼표 [0] 11 20 14" xfId="12835" xr:uid="{00000000-0005-0000-0000-00000D080000}"/>
    <cellStyle name="쉼표 [0] 11 20 14 2" xfId="12836" xr:uid="{00000000-0005-0000-0000-00000E080000}"/>
    <cellStyle name="쉼표 [0] 11 20 15" xfId="12837" xr:uid="{00000000-0005-0000-0000-00000F080000}"/>
    <cellStyle name="쉼표 [0] 11 20 2" xfId="12838" xr:uid="{00000000-0005-0000-0000-000010080000}"/>
    <cellStyle name="쉼표 [0] 11 20 2 10" xfId="12839" xr:uid="{00000000-0005-0000-0000-000011080000}"/>
    <cellStyle name="쉼표 [0] 11 20 2 10 2" xfId="12840" xr:uid="{00000000-0005-0000-0000-000012080000}"/>
    <cellStyle name="쉼표 [0] 11 20 2 11" xfId="12841" xr:uid="{00000000-0005-0000-0000-000013080000}"/>
    <cellStyle name="쉼표 [0] 11 20 2 11 2" xfId="12842" xr:uid="{00000000-0005-0000-0000-000014080000}"/>
    <cellStyle name="쉼표 [0] 11 20 2 12" xfId="12843" xr:uid="{00000000-0005-0000-0000-000015080000}"/>
    <cellStyle name="쉼표 [0] 11 20 2 12 2" xfId="12844" xr:uid="{00000000-0005-0000-0000-000016080000}"/>
    <cellStyle name="쉼표 [0] 11 20 2 13" xfId="12845" xr:uid="{00000000-0005-0000-0000-000017080000}"/>
    <cellStyle name="쉼표 [0] 11 20 2 13 2" xfId="12846" xr:uid="{00000000-0005-0000-0000-000018080000}"/>
    <cellStyle name="쉼표 [0] 11 20 2 14" xfId="12847" xr:uid="{00000000-0005-0000-0000-000019080000}"/>
    <cellStyle name="쉼표 [0] 11 20 2 2" xfId="12848" xr:uid="{00000000-0005-0000-0000-00001A080000}"/>
    <cellStyle name="쉼표 [0] 11 20 2 2 2" xfId="12849" xr:uid="{00000000-0005-0000-0000-00001B080000}"/>
    <cellStyle name="쉼표 [0] 11 20 2 3" xfId="12850" xr:uid="{00000000-0005-0000-0000-00001C080000}"/>
    <cellStyle name="쉼표 [0] 11 20 2 3 2" xfId="12851" xr:uid="{00000000-0005-0000-0000-00001D080000}"/>
    <cellStyle name="쉼표 [0] 11 20 2 4" xfId="12852" xr:uid="{00000000-0005-0000-0000-00001E080000}"/>
    <cellStyle name="쉼표 [0] 11 20 2 4 2" xfId="12853" xr:uid="{00000000-0005-0000-0000-00001F080000}"/>
    <cellStyle name="쉼표 [0] 11 20 2 5" xfId="12854" xr:uid="{00000000-0005-0000-0000-000020080000}"/>
    <cellStyle name="쉼표 [0] 11 20 2 5 2" xfId="12855" xr:uid="{00000000-0005-0000-0000-000021080000}"/>
    <cellStyle name="쉼표 [0] 11 20 2 6" xfId="12856" xr:uid="{00000000-0005-0000-0000-000022080000}"/>
    <cellStyle name="쉼표 [0] 11 20 2 6 2" xfId="12857" xr:uid="{00000000-0005-0000-0000-000023080000}"/>
    <cellStyle name="쉼표 [0] 11 20 2 7" xfId="12858" xr:uid="{00000000-0005-0000-0000-000024080000}"/>
    <cellStyle name="쉼표 [0] 11 20 2 7 2" xfId="12859" xr:uid="{00000000-0005-0000-0000-000025080000}"/>
    <cellStyle name="쉼표 [0] 11 20 2 8" xfId="12860" xr:uid="{00000000-0005-0000-0000-000026080000}"/>
    <cellStyle name="쉼표 [0] 11 20 2 8 2" xfId="12861" xr:uid="{00000000-0005-0000-0000-000027080000}"/>
    <cellStyle name="쉼표 [0] 11 20 2 9" xfId="12862" xr:uid="{00000000-0005-0000-0000-000028080000}"/>
    <cellStyle name="쉼표 [0] 11 20 2 9 2" xfId="12863" xr:uid="{00000000-0005-0000-0000-000029080000}"/>
    <cellStyle name="쉼표 [0] 11 20 3" xfId="12864" xr:uid="{00000000-0005-0000-0000-00002A080000}"/>
    <cellStyle name="쉼표 [0] 11 20 3 2" xfId="12865" xr:uid="{00000000-0005-0000-0000-00002B080000}"/>
    <cellStyle name="쉼표 [0] 11 20 4" xfId="12866" xr:uid="{00000000-0005-0000-0000-00002C080000}"/>
    <cellStyle name="쉼표 [0] 11 20 4 2" xfId="12867" xr:uid="{00000000-0005-0000-0000-00002D080000}"/>
    <cellStyle name="쉼표 [0] 11 20 5" xfId="12868" xr:uid="{00000000-0005-0000-0000-00002E080000}"/>
    <cellStyle name="쉼표 [0] 11 20 5 2" xfId="12869" xr:uid="{00000000-0005-0000-0000-00002F080000}"/>
    <cellStyle name="쉼표 [0] 11 20 6" xfId="12870" xr:uid="{00000000-0005-0000-0000-000030080000}"/>
    <cellStyle name="쉼표 [0] 11 20 6 2" xfId="12871" xr:uid="{00000000-0005-0000-0000-000031080000}"/>
    <cellStyle name="쉼표 [0] 11 20 7" xfId="12872" xr:uid="{00000000-0005-0000-0000-000032080000}"/>
    <cellStyle name="쉼표 [0] 11 20 7 2" xfId="12873" xr:uid="{00000000-0005-0000-0000-000033080000}"/>
    <cellStyle name="쉼표 [0] 11 20 8" xfId="12874" xr:uid="{00000000-0005-0000-0000-000034080000}"/>
    <cellStyle name="쉼표 [0] 11 20 8 2" xfId="12875" xr:uid="{00000000-0005-0000-0000-000035080000}"/>
    <cellStyle name="쉼표 [0] 11 20 9" xfId="12876" xr:uid="{00000000-0005-0000-0000-000036080000}"/>
    <cellStyle name="쉼표 [0] 11 20 9 2" xfId="12877" xr:uid="{00000000-0005-0000-0000-000037080000}"/>
    <cellStyle name="쉼표 [0] 11 21" xfId="12878" xr:uid="{00000000-0005-0000-0000-000038080000}"/>
    <cellStyle name="쉼표 [0] 11 21 10" xfId="12879" xr:uid="{00000000-0005-0000-0000-000039080000}"/>
    <cellStyle name="쉼표 [0] 11 21 10 2" xfId="12880" xr:uid="{00000000-0005-0000-0000-00003A080000}"/>
    <cellStyle name="쉼표 [0] 11 21 11" xfId="12881" xr:uid="{00000000-0005-0000-0000-00003B080000}"/>
    <cellStyle name="쉼표 [0] 11 21 11 2" xfId="12882" xr:uid="{00000000-0005-0000-0000-00003C080000}"/>
    <cellStyle name="쉼표 [0] 11 21 12" xfId="12883" xr:uid="{00000000-0005-0000-0000-00003D080000}"/>
    <cellStyle name="쉼표 [0] 11 21 12 2" xfId="12884" xr:uid="{00000000-0005-0000-0000-00003E080000}"/>
    <cellStyle name="쉼표 [0] 11 21 13" xfId="12885" xr:uid="{00000000-0005-0000-0000-00003F080000}"/>
    <cellStyle name="쉼표 [0] 11 21 13 2" xfId="12886" xr:uid="{00000000-0005-0000-0000-000040080000}"/>
    <cellStyle name="쉼표 [0] 11 21 14" xfId="12887" xr:uid="{00000000-0005-0000-0000-000041080000}"/>
    <cellStyle name="쉼표 [0] 11 21 14 2" xfId="12888" xr:uid="{00000000-0005-0000-0000-000042080000}"/>
    <cellStyle name="쉼표 [0] 11 21 15" xfId="12889" xr:uid="{00000000-0005-0000-0000-000043080000}"/>
    <cellStyle name="쉼표 [0] 11 21 2" xfId="12890" xr:uid="{00000000-0005-0000-0000-000044080000}"/>
    <cellStyle name="쉼표 [0] 11 21 2 10" xfId="12891" xr:uid="{00000000-0005-0000-0000-000045080000}"/>
    <cellStyle name="쉼표 [0] 11 21 2 10 2" xfId="12892" xr:uid="{00000000-0005-0000-0000-000046080000}"/>
    <cellStyle name="쉼표 [0] 11 21 2 11" xfId="12893" xr:uid="{00000000-0005-0000-0000-000047080000}"/>
    <cellStyle name="쉼표 [0] 11 21 2 11 2" xfId="12894" xr:uid="{00000000-0005-0000-0000-000048080000}"/>
    <cellStyle name="쉼표 [0] 11 21 2 12" xfId="12895" xr:uid="{00000000-0005-0000-0000-000049080000}"/>
    <cellStyle name="쉼표 [0] 11 21 2 12 2" xfId="12896" xr:uid="{00000000-0005-0000-0000-00004A080000}"/>
    <cellStyle name="쉼표 [0] 11 21 2 13" xfId="12897" xr:uid="{00000000-0005-0000-0000-00004B080000}"/>
    <cellStyle name="쉼표 [0] 11 21 2 13 2" xfId="12898" xr:uid="{00000000-0005-0000-0000-00004C080000}"/>
    <cellStyle name="쉼표 [0] 11 21 2 14" xfId="12899" xr:uid="{00000000-0005-0000-0000-00004D080000}"/>
    <cellStyle name="쉼표 [0] 11 21 2 2" xfId="12900" xr:uid="{00000000-0005-0000-0000-00004E080000}"/>
    <cellStyle name="쉼표 [0] 11 21 2 2 2" xfId="12901" xr:uid="{00000000-0005-0000-0000-00004F080000}"/>
    <cellStyle name="쉼표 [0] 11 21 2 3" xfId="12902" xr:uid="{00000000-0005-0000-0000-000050080000}"/>
    <cellStyle name="쉼표 [0] 11 21 2 3 2" xfId="12903" xr:uid="{00000000-0005-0000-0000-000051080000}"/>
    <cellStyle name="쉼표 [0] 11 21 2 4" xfId="12904" xr:uid="{00000000-0005-0000-0000-000052080000}"/>
    <cellStyle name="쉼표 [0] 11 21 2 4 2" xfId="12905" xr:uid="{00000000-0005-0000-0000-000053080000}"/>
    <cellStyle name="쉼표 [0] 11 21 2 5" xfId="12906" xr:uid="{00000000-0005-0000-0000-000054080000}"/>
    <cellStyle name="쉼표 [0] 11 21 2 5 2" xfId="12907" xr:uid="{00000000-0005-0000-0000-000055080000}"/>
    <cellStyle name="쉼표 [0] 11 21 2 6" xfId="12908" xr:uid="{00000000-0005-0000-0000-000056080000}"/>
    <cellStyle name="쉼표 [0] 11 21 2 6 2" xfId="12909" xr:uid="{00000000-0005-0000-0000-000057080000}"/>
    <cellStyle name="쉼표 [0] 11 21 2 7" xfId="12910" xr:uid="{00000000-0005-0000-0000-000058080000}"/>
    <cellStyle name="쉼표 [0] 11 21 2 7 2" xfId="12911" xr:uid="{00000000-0005-0000-0000-000059080000}"/>
    <cellStyle name="쉼표 [0] 11 21 2 8" xfId="12912" xr:uid="{00000000-0005-0000-0000-00005A080000}"/>
    <cellStyle name="쉼표 [0] 11 21 2 8 2" xfId="12913" xr:uid="{00000000-0005-0000-0000-00005B080000}"/>
    <cellStyle name="쉼표 [0] 11 21 2 9" xfId="12914" xr:uid="{00000000-0005-0000-0000-00005C080000}"/>
    <cellStyle name="쉼표 [0] 11 21 2 9 2" xfId="12915" xr:uid="{00000000-0005-0000-0000-00005D080000}"/>
    <cellStyle name="쉼표 [0] 11 21 3" xfId="12916" xr:uid="{00000000-0005-0000-0000-00005E080000}"/>
    <cellStyle name="쉼표 [0] 11 21 3 2" xfId="12917" xr:uid="{00000000-0005-0000-0000-00005F080000}"/>
    <cellStyle name="쉼표 [0] 11 21 4" xfId="12918" xr:uid="{00000000-0005-0000-0000-000060080000}"/>
    <cellStyle name="쉼표 [0] 11 21 4 2" xfId="12919" xr:uid="{00000000-0005-0000-0000-000061080000}"/>
    <cellStyle name="쉼표 [0] 11 21 5" xfId="12920" xr:uid="{00000000-0005-0000-0000-000062080000}"/>
    <cellStyle name="쉼표 [0] 11 21 5 2" xfId="12921" xr:uid="{00000000-0005-0000-0000-000063080000}"/>
    <cellStyle name="쉼표 [0] 11 21 6" xfId="12922" xr:uid="{00000000-0005-0000-0000-000064080000}"/>
    <cellStyle name="쉼표 [0] 11 21 6 2" xfId="12923" xr:uid="{00000000-0005-0000-0000-000065080000}"/>
    <cellStyle name="쉼표 [0] 11 21 7" xfId="12924" xr:uid="{00000000-0005-0000-0000-000066080000}"/>
    <cellStyle name="쉼표 [0] 11 21 7 2" xfId="12925" xr:uid="{00000000-0005-0000-0000-000067080000}"/>
    <cellStyle name="쉼표 [0] 11 21 8" xfId="12926" xr:uid="{00000000-0005-0000-0000-000068080000}"/>
    <cellStyle name="쉼표 [0] 11 21 8 2" xfId="12927" xr:uid="{00000000-0005-0000-0000-000069080000}"/>
    <cellStyle name="쉼표 [0] 11 21 9" xfId="12928" xr:uid="{00000000-0005-0000-0000-00006A080000}"/>
    <cellStyle name="쉼표 [0] 11 21 9 2" xfId="12929" xr:uid="{00000000-0005-0000-0000-00006B080000}"/>
    <cellStyle name="쉼표 [0] 11 22" xfId="12930" xr:uid="{00000000-0005-0000-0000-00006C080000}"/>
    <cellStyle name="쉼표 [0] 11 22 10" xfId="12931" xr:uid="{00000000-0005-0000-0000-00006D080000}"/>
    <cellStyle name="쉼표 [0] 11 22 10 2" xfId="12932" xr:uid="{00000000-0005-0000-0000-00006E080000}"/>
    <cellStyle name="쉼표 [0] 11 22 11" xfId="12933" xr:uid="{00000000-0005-0000-0000-00006F080000}"/>
    <cellStyle name="쉼표 [0] 11 22 11 2" xfId="12934" xr:uid="{00000000-0005-0000-0000-000070080000}"/>
    <cellStyle name="쉼표 [0] 11 22 12" xfId="12935" xr:uid="{00000000-0005-0000-0000-000071080000}"/>
    <cellStyle name="쉼표 [0] 11 22 12 2" xfId="12936" xr:uid="{00000000-0005-0000-0000-000072080000}"/>
    <cellStyle name="쉼표 [0] 11 22 13" xfId="12937" xr:uid="{00000000-0005-0000-0000-000073080000}"/>
    <cellStyle name="쉼표 [0] 11 22 13 2" xfId="12938" xr:uid="{00000000-0005-0000-0000-000074080000}"/>
    <cellStyle name="쉼표 [0] 11 22 14" xfId="12939" xr:uid="{00000000-0005-0000-0000-000075080000}"/>
    <cellStyle name="쉼표 [0] 11 22 14 2" xfId="12940" xr:uid="{00000000-0005-0000-0000-000076080000}"/>
    <cellStyle name="쉼표 [0] 11 22 15" xfId="12941" xr:uid="{00000000-0005-0000-0000-000077080000}"/>
    <cellStyle name="쉼표 [0] 11 22 2" xfId="12942" xr:uid="{00000000-0005-0000-0000-000078080000}"/>
    <cellStyle name="쉼표 [0] 11 22 2 10" xfId="12943" xr:uid="{00000000-0005-0000-0000-000079080000}"/>
    <cellStyle name="쉼표 [0] 11 22 2 10 2" xfId="12944" xr:uid="{00000000-0005-0000-0000-00007A080000}"/>
    <cellStyle name="쉼표 [0] 11 22 2 11" xfId="12945" xr:uid="{00000000-0005-0000-0000-00007B080000}"/>
    <cellStyle name="쉼표 [0] 11 22 2 11 2" xfId="12946" xr:uid="{00000000-0005-0000-0000-00007C080000}"/>
    <cellStyle name="쉼표 [0] 11 22 2 12" xfId="12947" xr:uid="{00000000-0005-0000-0000-00007D080000}"/>
    <cellStyle name="쉼표 [0] 11 22 2 12 2" xfId="12948" xr:uid="{00000000-0005-0000-0000-00007E080000}"/>
    <cellStyle name="쉼표 [0] 11 22 2 13" xfId="12949" xr:uid="{00000000-0005-0000-0000-00007F080000}"/>
    <cellStyle name="쉼표 [0] 11 22 2 13 2" xfId="12950" xr:uid="{00000000-0005-0000-0000-000080080000}"/>
    <cellStyle name="쉼표 [0] 11 22 2 14" xfId="12951" xr:uid="{00000000-0005-0000-0000-000081080000}"/>
    <cellStyle name="쉼표 [0] 11 22 2 2" xfId="12952" xr:uid="{00000000-0005-0000-0000-000082080000}"/>
    <cellStyle name="쉼표 [0] 11 22 2 2 2" xfId="12953" xr:uid="{00000000-0005-0000-0000-000083080000}"/>
    <cellStyle name="쉼표 [0] 11 22 2 3" xfId="12954" xr:uid="{00000000-0005-0000-0000-000084080000}"/>
    <cellStyle name="쉼표 [0] 11 22 2 3 2" xfId="12955" xr:uid="{00000000-0005-0000-0000-000085080000}"/>
    <cellStyle name="쉼표 [0] 11 22 2 4" xfId="12956" xr:uid="{00000000-0005-0000-0000-000086080000}"/>
    <cellStyle name="쉼표 [0] 11 22 2 4 2" xfId="12957" xr:uid="{00000000-0005-0000-0000-000087080000}"/>
    <cellStyle name="쉼표 [0] 11 22 2 5" xfId="12958" xr:uid="{00000000-0005-0000-0000-000088080000}"/>
    <cellStyle name="쉼표 [0] 11 22 2 5 2" xfId="12959" xr:uid="{00000000-0005-0000-0000-000089080000}"/>
    <cellStyle name="쉼표 [0] 11 22 2 6" xfId="12960" xr:uid="{00000000-0005-0000-0000-00008A080000}"/>
    <cellStyle name="쉼표 [0] 11 22 2 6 2" xfId="12961" xr:uid="{00000000-0005-0000-0000-00008B080000}"/>
    <cellStyle name="쉼표 [0] 11 22 2 7" xfId="12962" xr:uid="{00000000-0005-0000-0000-00008C080000}"/>
    <cellStyle name="쉼표 [0] 11 22 2 7 2" xfId="12963" xr:uid="{00000000-0005-0000-0000-00008D080000}"/>
    <cellStyle name="쉼표 [0] 11 22 2 8" xfId="12964" xr:uid="{00000000-0005-0000-0000-00008E080000}"/>
    <cellStyle name="쉼표 [0] 11 22 2 8 2" xfId="12965" xr:uid="{00000000-0005-0000-0000-00008F080000}"/>
    <cellStyle name="쉼표 [0] 11 22 2 9" xfId="12966" xr:uid="{00000000-0005-0000-0000-000090080000}"/>
    <cellStyle name="쉼표 [0] 11 22 2 9 2" xfId="12967" xr:uid="{00000000-0005-0000-0000-000091080000}"/>
    <cellStyle name="쉼표 [0] 11 22 3" xfId="12968" xr:uid="{00000000-0005-0000-0000-000092080000}"/>
    <cellStyle name="쉼표 [0] 11 22 3 2" xfId="12969" xr:uid="{00000000-0005-0000-0000-000093080000}"/>
    <cellStyle name="쉼표 [0] 11 22 4" xfId="12970" xr:uid="{00000000-0005-0000-0000-000094080000}"/>
    <cellStyle name="쉼표 [0] 11 22 4 2" xfId="12971" xr:uid="{00000000-0005-0000-0000-000095080000}"/>
    <cellStyle name="쉼표 [0] 11 22 5" xfId="12972" xr:uid="{00000000-0005-0000-0000-000096080000}"/>
    <cellStyle name="쉼표 [0] 11 22 5 2" xfId="12973" xr:uid="{00000000-0005-0000-0000-000097080000}"/>
    <cellStyle name="쉼표 [0] 11 22 6" xfId="12974" xr:uid="{00000000-0005-0000-0000-000098080000}"/>
    <cellStyle name="쉼표 [0] 11 22 6 2" xfId="12975" xr:uid="{00000000-0005-0000-0000-000099080000}"/>
    <cellStyle name="쉼표 [0] 11 22 7" xfId="12976" xr:uid="{00000000-0005-0000-0000-00009A080000}"/>
    <cellStyle name="쉼표 [0] 11 22 7 2" xfId="12977" xr:uid="{00000000-0005-0000-0000-00009B080000}"/>
    <cellStyle name="쉼표 [0] 11 22 8" xfId="12978" xr:uid="{00000000-0005-0000-0000-00009C080000}"/>
    <cellStyle name="쉼표 [0] 11 22 8 2" xfId="12979" xr:uid="{00000000-0005-0000-0000-00009D080000}"/>
    <cellStyle name="쉼표 [0] 11 22 9" xfId="12980" xr:uid="{00000000-0005-0000-0000-00009E080000}"/>
    <cellStyle name="쉼표 [0] 11 22 9 2" xfId="12981" xr:uid="{00000000-0005-0000-0000-00009F080000}"/>
    <cellStyle name="쉼표 [0] 11 23" xfId="12982" xr:uid="{00000000-0005-0000-0000-0000A0080000}"/>
    <cellStyle name="쉼표 [0] 11 23 10" xfId="12983" xr:uid="{00000000-0005-0000-0000-0000A1080000}"/>
    <cellStyle name="쉼표 [0] 11 23 10 2" xfId="12984" xr:uid="{00000000-0005-0000-0000-0000A2080000}"/>
    <cellStyle name="쉼표 [0] 11 23 11" xfId="12985" xr:uid="{00000000-0005-0000-0000-0000A3080000}"/>
    <cellStyle name="쉼표 [0] 11 23 11 2" xfId="12986" xr:uid="{00000000-0005-0000-0000-0000A4080000}"/>
    <cellStyle name="쉼표 [0] 11 23 12" xfId="12987" xr:uid="{00000000-0005-0000-0000-0000A5080000}"/>
    <cellStyle name="쉼표 [0] 11 23 12 2" xfId="12988" xr:uid="{00000000-0005-0000-0000-0000A6080000}"/>
    <cellStyle name="쉼표 [0] 11 23 13" xfId="12989" xr:uid="{00000000-0005-0000-0000-0000A7080000}"/>
    <cellStyle name="쉼표 [0] 11 23 13 2" xfId="12990" xr:uid="{00000000-0005-0000-0000-0000A8080000}"/>
    <cellStyle name="쉼표 [0] 11 23 14" xfId="12991" xr:uid="{00000000-0005-0000-0000-0000A9080000}"/>
    <cellStyle name="쉼표 [0] 11 23 14 2" xfId="12992" xr:uid="{00000000-0005-0000-0000-0000AA080000}"/>
    <cellStyle name="쉼표 [0] 11 23 15" xfId="12993" xr:uid="{00000000-0005-0000-0000-0000AB080000}"/>
    <cellStyle name="쉼표 [0] 11 23 2" xfId="12994" xr:uid="{00000000-0005-0000-0000-0000AC080000}"/>
    <cellStyle name="쉼표 [0] 11 23 2 10" xfId="12995" xr:uid="{00000000-0005-0000-0000-0000AD080000}"/>
    <cellStyle name="쉼표 [0] 11 23 2 10 2" xfId="12996" xr:uid="{00000000-0005-0000-0000-0000AE080000}"/>
    <cellStyle name="쉼표 [0] 11 23 2 11" xfId="12997" xr:uid="{00000000-0005-0000-0000-0000AF080000}"/>
    <cellStyle name="쉼표 [0] 11 23 2 11 2" xfId="12998" xr:uid="{00000000-0005-0000-0000-0000B0080000}"/>
    <cellStyle name="쉼표 [0] 11 23 2 12" xfId="12999" xr:uid="{00000000-0005-0000-0000-0000B1080000}"/>
    <cellStyle name="쉼표 [0] 11 23 2 12 2" xfId="13000" xr:uid="{00000000-0005-0000-0000-0000B2080000}"/>
    <cellStyle name="쉼표 [0] 11 23 2 13" xfId="13001" xr:uid="{00000000-0005-0000-0000-0000B3080000}"/>
    <cellStyle name="쉼표 [0] 11 23 2 13 2" xfId="13002" xr:uid="{00000000-0005-0000-0000-0000B4080000}"/>
    <cellStyle name="쉼표 [0] 11 23 2 14" xfId="13003" xr:uid="{00000000-0005-0000-0000-0000B5080000}"/>
    <cellStyle name="쉼표 [0] 11 23 2 2" xfId="13004" xr:uid="{00000000-0005-0000-0000-0000B6080000}"/>
    <cellStyle name="쉼표 [0] 11 23 2 2 2" xfId="13005" xr:uid="{00000000-0005-0000-0000-0000B7080000}"/>
    <cellStyle name="쉼표 [0] 11 23 2 3" xfId="13006" xr:uid="{00000000-0005-0000-0000-0000B8080000}"/>
    <cellStyle name="쉼표 [0] 11 23 2 3 2" xfId="13007" xr:uid="{00000000-0005-0000-0000-0000B9080000}"/>
    <cellStyle name="쉼표 [0] 11 23 2 4" xfId="13008" xr:uid="{00000000-0005-0000-0000-0000BA080000}"/>
    <cellStyle name="쉼표 [0] 11 23 2 4 2" xfId="13009" xr:uid="{00000000-0005-0000-0000-0000BB080000}"/>
    <cellStyle name="쉼표 [0] 11 23 2 5" xfId="13010" xr:uid="{00000000-0005-0000-0000-0000BC080000}"/>
    <cellStyle name="쉼표 [0] 11 23 2 5 2" xfId="13011" xr:uid="{00000000-0005-0000-0000-0000BD080000}"/>
    <cellStyle name="쉼표 [0] 11 23 2 6" xfId="13012" xr:uid="{00000000-0005-0000-0000-0000BE080000}"/>
    <cellStyle name="쉼표 [0] 11 23 2 6 2" xfId="13013" xr:uid="{00000000-0005-0000-0000-0000BF080000}"/>
    <cellStyle name="쉼표 [0] 11 23 2 7" xfId="13014" xr:uid="{00000000-0005-0000-0000-0000C0080000}"/>
    <cellStyle name="쉼표 [0] 11 23 2 7 2" xfId="13015" xr:uid="{00000000-0005-0000-0000-0000C1080000}"/>
    <cellStyle name="쉼표 [0] 11 23 2 8" xfId="13016" xr:uid="{00000000-0005-0000-0000-0000C2080000}"/>
    <cellStyle name="쉼표 [0] 11 23 2 8 2" xfId="13017" xr:uid="{00000000-0005-0000-0000-0000C3080000}"/>
    <cellStyle name="쉼표 [0] 11 23 2 9" xfId="13018" xr:uid="{00000000-0005-0000-0000-0000C4080000}"/>
    <cellStyle name="쉼표 [0] 11 23 2 9 2" xfId="13019" xr:uid="{00000000-0005-0000-0000-0000C5080000}"/>
    <cellStyle name="쉼표 [0] 11 23 3" xfId="13020" xr:uid="{00000000-0005-0000-0000-0000C6080000}"/>
    <cellStyle name="쉼표 [0] 11 23 3 2" xfId="13021" xr:uid="{00000000-0005-0000-0000-0000C7080000}"/>
    <cellStyle name="쉼표 [0] 11 23 4" xfId="13022" xr:uid="{00000000-0005-0000-0000-0000C8080000}"/>
    <cellStyle name="쉼표 [0] 11 23 4 2" xfId="13023" xr:uid="{00000000-0005-0000-0000-0000C9080000}"/>
    <cellStyle name="쉼표 [0] 11 23 5" xfId="13024" xr:uid="{00000000-0005-0000-0000-0000CA080000}"/>
    <cellStyle name="쉼표 [0] 11 23 5 2" xfId="13025" xr:uid="{00000000-0005-0000-0000-0000CB080000}"/>
    <cellStyle name="쉼표 [0] 11 23 6" xfId="13026" xr:uid="{00000000-0005-0000-0000-0000CC080000}"/>
    <cellStyle name="쉼표 [0] 11 23 6 2" xfId="13027" xr:uid="{00000000-0005-0000-0000-0000CD080000}"/>
    <cellStyle name="쉼표 [0] 11 23 7" xfId="13028" xr:uid="{00000000-0005-0000-0000-0000CE080000}"/>
    <cellStyle name="쉼표 [0] 11 23 7 2" xfId="13029" xr:uid="{00000000-0005-0000-0000-0000CF080000}"/>
    <cellStyle name="쉼표 [0] 11 23 8" xfId="13030" xr:uid="{00000000-0005-0000-0000-0000D0080000}"/>
    <cellStyle name="쉼표 [0] 11 23 8 2" xfId="13031" xr:uid="{00000000-0005-0000-0000-0000D1080000}"/>
    <cellStyle name="쉼표 [0] 11 23 9" xfId="13032" xr:uid="{00000000-0005-0000-0000-0000D2080000}"/>
    <cellStyle name="쉼표 [0] 11 23 9 2" xfId="13033" xr:uid="{00000000-0005-0000-0000-0000D3080000}"/>
    <cellStyle name="쉼표 [0] 11 24" xfId="13034" xr:uid="{00000000-0005-0000-0000-0000D4080000}"/>
    <cellStyle name="쉼표 [0] 11 24 10" xfId="13035" xr:uid="{00000000-0005-0000-0000-0000D5080000}"/>
    <cellStyle name="쉼표 [0] 11 24 10 2" xfId="13036" xr:uid="{00000000-0005-0000-0000-0000D6080000}"/>
    <cellStyle name="쉼표 [0] 11 24 11" xfId="13037" xr:uid="{00000000-0005-0000-0000-0000D7080000}"/>
    <cellStyle name="쉼표 [0] 11 24 11 2" xfId="13038" xr:uid="{00000000-0005-0000-0000-0000D8080000}"/>
    <cellStyle name="쉼표 [0] 11 24 12" xfId="13039" xr:uid="{00000000-0005-0000-0000-0000D9080000}"/>
    <cellStyle name="쉼표 [0] 11 24 12 2" xfId="13040" xr:uid="{00000000-0005-0000-0000-0000DA080000}"/>
    <cellStyle name="쉼표 [0] 11 24 13" xfId="13041" xr:uid="{00000000-0005-0000-0000-0000DB080000}"/>
    <cellStyle name="쉼표 [0] 11 24 13 2" xfId="13042" xr:uid="{00000000-0005-0000-0000-0000DC080000}"/>
    <cellStyle name="쉼표 [0] 11 24 14" xfId="13043" xr:uid="{00000000-0005-0000-0000-0000DD080000}"/>
    <cellStyle name="쉼표 [0] 11 24 14 2" xfId="13044" xr:uid="{00000000-0005-0000-0000-0000DE080000}"/>
    <cellStyle name="쉼표 [0] 11 24 15" xfId="13045" xr:uid="{00000000-0005-0000-0000-0000DF080000}"/>
    <cellStyle name="쉼표 [0] 11 24 2" xfId="13046" xr:uid="{00000000-0005-0000-0000-0000E0080000}"/>
    <cellStyle name="쉼표 [0] 11 24 2 10" xfId="13047" xr:uid="{00000000-0005-0000-0000-0000E1080000}"/>
    <cellStyle name="쉼표 [0] 11 24 2 10 2" xfId="13048" xr:uid="{00000000-0005-0000-0000-0000E2080000}"/>
    <cellStyle name="쉼표 [0] 11 24 2 11" xfId="13049" xr:uid="{00000000-0005-0000-0000-0000E3080000}"/>
    <cellStyle name="쉼표 [0] 11 24 2 11 2" xfId="13050" xr:uid="{00000000-0005-0000-0000-0000E4080000}"/>
    <cellStyle name="쉼표 [0] 11 24 2 12" xfId="13051" xr:uid="{00000000-0005-0000-0000-0000E5080000}"/>
    <cellStyle name="쉼표 [0] 11 24 2 12 2" xfId="13052" xr:uid="{00000000-0005-0000-0000-0000E6080000}"/>
    <cellStyle name="쉼표 [0] 11 24 2 13" xfId="13053" xr:uid="{00000000-0005-0000-0000-0000E7080000}"/>
    <cellStyle name="쉼표 [0] 11 24 2 13 2" xfId="13054" xr:uid="{00000000-0005-0000-0000-0000E8080000}"/>
    <cellStyle name="쉼표 [0] 11 24 2 14" xfId="13055" xr:uid="{00000000-0005-0000-0000-0000E9080000}"/>
    <cellStyle name="쉼표 [0] 11 24 2 2" xfId="13056" xr:uid="{00000000-0005-0000-0000-0000EA080000}"/>
    <cellStyle name="쉼표 [0] 11 24 2 2 2" xfId="13057" xr:uid="{00000000-0005-0000-0000-0000EB080000}"/>
    <cellStyle name="쉼표 [0] 11 24 2 3" xfId="13058" xr:uid="{00000000-0005-0000-0000-0000EC080000}"/>
    <cellStyle name="쉼표 [0] 11 24 2 3 2" xfId="13059" xr:uid="{00000000-0005-0000-0000-0000ED080000}"/>
    <cellStyle name="쉼표 [0] 11 24 2 4" xfId="13060" xr:uid="{00000000-0005-0000-0000-0000EE080000}"/>
    <cellStyle name="쉼표 [0] 11 24 2 4 2" xfId="13061" xr:uid="{00000000-0005-0000-0000-0000EF080000}"/>
    <cellStyle name="쉼표 [0] 11 24 2 5" xfId="13062" xr:uid="{00000000-0005-0000-0000-0000F0080000}"/>
    <cellStyle name="쉼표 [0] 11 24 2 5 2" xfId="13063" xr:uid="{00000000-0005-0000-0000-0000F1080000}"/>
    <cellStyle name="쉼표 [0] 11 24 2 6" xfId="13064" xr:uid="{00000000-0005-0000-0000-0000F2080000}"/>
    <cellStyle name="쉼표 [0] 11 24 2 6 2" xfId="13065" xr:uid="{00000000-0005-0000-0000-0000F3080000}"/>
    <cellStyle name="쉼표 [0] 11 24 2 7" xfId="13066" xr:uid="{00000000-0005-0000-0000-0000F4080000}"/>
    <cellStyle name="쉼표 [0] 11 24 2 7 2" xfId="13067" xr:uid="{00000000-0005-0000-0000-0000F5080000}"/>
    <cellStyle name="쉼표 [0] 11 24 2 8" xfId="13068" xr:uid="{00000000-0005-0000-0000-0000F6080000}"/>
    <cellStyle name="쉼표 [0] 11 24 2 8 2" xfId="13069" xr:uid="{00000000-0005-0000-0000-0000F7080000}"/>
    <cellStyle name="쉼표 [0] 11 24 2 9" xfId="13070" xr:uid="{00000000-0005-0000-0000-0000F8080000}"/>
    <cellStyle name="쉼표 [0] 11 24 2 9 2" xfId="13071" xr:uid="{00000000-0005-0000-0000-0000F9080000}"/>
    <cellStyle name="쉼표 [0] 11 24 3" xfId="13072" xr:uid="{00000000-0005-0000-0000-0000FA080000}"/>
    <cellStyle name="쉼표 [0] 11 24 3 2" xfId="13073" xr:uid="{00000000-0005-0000-0000-0000FB080000}"/>
    <cellStyle name="쉼표 [0] 11 24 4" xfId="13074" xr:uid="{00000000-0005-0000-0000-0000FC080000}"/>
    <cellStyle name="쉼표 [0] 11 24 4 2" xfId="13075" xr:uid="{00000000-0005-0000-0000-0000FD080000}"/>
    <cellStyle name="쉼표 [0] 11 24 5" xfId="13076" xr:uid="{00000000-0005-0000-0000-0000FE080000}"/>
    <cellStyle name="쉼표 [0] 11 24 5 2" xfId="13077" xr:uid="{00000000-0005-0000-0000-0000FF080000}"/>
    <cellStyle name="쉼표 [0] 11 24 6" xfId="13078" xr:uid="{00000000-0005-0000-0000-000000090000}"/>
    <cellStyle name="쉼표 [0] 11 24 6 2" xfId="13079" xr:uid="{00000000-0005-0000-0000-000001090000}"/>
    <cellStyle name="쉼표 [0] 11 24 7" xfId="13080" xr:uid="{00000000-0005-0000-0000-000002090000}"/>
    <cellStyle name="쉼표 [0] 11 24 7 2" xfId="13081" xr:uid="{00000000-0005-0000-0000-000003090000}"/>
    <cellStyle name="쉼표 [0] 11 24 8" xfId="13082" xr:uid="{00000000-0005-0000-0000-000004090000}"/>
    <cellStyle name="쉼표 [0] 11 24 8 2" xfId="13083" xr:uid="{00000000-0005-0000-0000-000005090000}"/>
    <cellStyle name="쉼표 [0] 11 24 9" xfId="13084" xr:uid="{00000000-0005-0000-0000-000006090000}"/>
    <cellStyle name="쉼표 [0] 11 24 9 2" xfId="13085" xr:uid="{00000000-0005-0000-0000-000007090000}"/>
    <cellStyle name="쉼표 [0] 11 25" xfId="13086" xr:uid="{00000000-0005-0000-0000-000008090000}"/>
    <cellStyle name="쉼표 [0] 11 25 10" xfId="13087" xr:uid="{00000000-0005-0000-0000-000009090000}"/>
    <cellStyle name="쉼표 [0] 11 25 10 2" xfId="13088" xr:uid="{00000000-0005-0000-0000-00000A090000}"/>
    <cellStyle name="쉼표 [0] 11 25 11" xfId="13089" xr:uid="{00000000-0005-0000-0000-00000B090000}"/>
    <cellStyle name="쉼표 [0] 11 25 11 2" xfId="13090" xr:uid="{00000000-0005-0000-0000-00000C090000}"/>
    <cellStyle name="쉼표 [0] 11 25 12" xfId="13091" xr:uid="{00000000-0005-0000-0000-00000D090000}"/>
    <cellStyle name="쉼표 [0] 11 25 12 2" xfId="13092" xr:uid="{00000000-0005-0000-0000-00000E090000}"/>
    <cellStyle name="쉼표 [0] 11 25 13" xfId="13093" xr:uid="{00000000-0005-0000-0000-00000F090000}"/>
    <cellStyle name="쉼표 [0] 11 25 13 2" xfId="13094" xr:uid="{00000000-0005-0000-0000-000010090000}"/>
    <cellStyle name="쉼표 [0] 11 25 14" xfId="13095" xr:uid="{00000000-0005-0000-0000-000011090000}"/>
    <cellStyle name="쉼표 [0] 11 25 14 2" xfId="13096" xr:uid="{00000000-0005-0000-0000-000012090000}"/>
    <cellStyle name="쉼표 [0] 11 25 15" xfId="13097" xr:uid="{00000000-0005-0000-0000-000013090000}"/>
    <cellStyle name="쉼표 [0] 11 25 2" xfId="13098" xr:uid="{00000000-0005-0000-0000-000014090000}"/>
    <cellStyle name="쉼표 [0] 11 25 2 10" xfId="13099" xr:uid="{00000000-0005-0000-0000-000015090000}"/>
    <cellStyle name="쉼표 [0] 11 25 2 10 2" xfId="13100" xr:uid="{00000000-0005-0000-0000-000016090000}"/>
    <cellStyle name="쉼표 [0] 11 25 2 11" xfId="13101" xr:uid="{00000000-0005-0000-0000-000017090000}"/>
    <cellStyle name="쉼표 [0] 11 25 2 11 2" xfId="13102" xr:uid="{00000000-0005-0000-0000-000018090000}"/>
    <cellStyle name="쉼표 [0] 11 25 2 12" xfId="13103" xr:uid="{00000000-0005-0000-0000-000019090000}"/>
    <cellStyle name="쉼표 [0] 11 25 2 12 2" xfId="13104" xr:uid="{00000000-0005-0000-0000-00001A090000}"/>
    <cellStyle name="쉼표 [0] 11 25 2 13" xfId="13105" xr:uid="{00000000-0005-0000-0000-00001B090000}"/>
    <cellStyle name="쉼표 [0] 11 25 2 13 2" xfId="13106" xr:uid="{00000000-0005-0000-0000-00001C090000}"/>
    <cellStyle name="쉼표 [0] 11 25 2 14" xfId="13107" xr:uid="{00000000-0005-0000-0000-00001D090000}"/>
    <cellStyle name="쉼표 [0] 11 25 2 2" xfId="13108" xr:uid="{00000000-0005-0000-0000-00001E090000}"/>
    <cellStyle name="쉼표 [0] 11 25 2 2 2" xfId="13109" xr:uid="{00000000-0005-0000-0000-00001F090000}"/>
    <cellStyle name="쉼표 [0] 11 25 2 3" xfId="13110" xr:uid="{00000000-0005-0000-0000-000020090000}"/>
    <cellStyle name="쉼표 [0] 11 25 2 3 2" xfId="13111" xr:uid="{00000000-0005-0000-0000-000021090000}"/>
    <cellStyle name="쉼표 [0] 11 25 2 4" xfId="13112" xr:uid="{00000000-0005-0000-0000-000022090000}"/>
    <cellStyle name="쉼표 [0] 11 25 2 4 2" xfId="13113" xr:uid="{00000000-0005-0000-0000-000023090000}"/>
    <cellStyle name="쉼표 [0] 11 25 2 5" xfId="13114" xr:uid="{00000000-0005-0000-0000-000024090000}"/>
    <cellStyle name="쉼표 [0] 11 25 2 5 2" xfId="13115" xr:uid="{00000000-0005-0000-0000-000025090000}"/>
    <cellStyle name="쉼표 [0] 11 25 2 6" xfId="13116" xr:uid="{00000000-0005-0000-0000-000026090000}"/>
    <cellStyle name="쉼표 [0] 11 25 2 6 2" xfId="13117" xr:uid="{00000000-0005-0000-0000-000027090000}"/>
    <cellStyle name="쉼표 [0] 11 25 2 7" xfId="13118" xr:uid="{00000000-0005-0000-0000-000028090000}"/>
    <cellStyle name="쉼표 [0] 11 25 2 7 2" xfId="13119" xr:uid="{00000000-0005-0000-0000-000029090000}"/>
    <cellStyle name="쉼표 [0] 11 25 2 8" xfId="13120" xr:uid="{00000000-0005-0000-0000-00002A090000}"/>
    <cellStyle name="쉼표 [0] 11 25 2 8 2" xfId="13121" xr:uid="{00000000-0005-0000-0000-00002B090000}"/>
    <cellStyle name="쉼표 [0] 11 25 2 9" xfId="13122" xr:uid="{00000000-0005-0000-0000-00002C090000}"/>
    <cellStyle name="쉼표 [0] 11 25 2 9 2" xfId="13123" xr:uid="{00000000-0005-0000-0000-00002D090000}"/>
    <cellStyle name="쉼표 [0] 11 25 3" xfId="13124" xr:uid="{00000000-0005-0000-0000-00002E090000}"/>
    <cellStyle name="쉼표 [0] 11 25 3 2" xfId="13125" xr:uid="{00000000-0005-0000-0000-00002F090000}"/>
    <cellStyle name="쉼표 [0] 11 25 4" xfId="13126" xr:uid="{00000000-0005-0000-0000-000030090000}"/>
    <cellStyle name="쉼표 [0] 11 25 4 2" xfId="13127" xr:uid="{00000000-0005-0000-0000-000031090000}"/>
    <cellStyle name="쉼표 [0] 11 25 5" xfId="13128" xr:uid="{00000000-0005-0000-0000-000032090000}"/>
    <cellStyle name="쉼표 [0] 11 25 5 2" xfId="13129" xr:uid="{00000000-0005-0000-0000-000033090000}"/>
    <cellStyle name="쉼표 [0] 11 25 6" xfId="13130" xr:uid="{00000000-0005-0000-0000-000034090000}"/>
    <cellStyle name="쉼표 [0] 11 25 6 2" xfId="13131" xr:uid="{00000000-0005-0000-0000-000035090000}"/>
    <cellStyle name="쉼표 [0] 11 25 7" xfId="13132" xr:uid="{00000000-0005-0000-0000-000036090000}"/>
    <cellStyle name="쉼표 [0] 11 25 7 2" xfId="13133" xr:uid="{00000000-0005-0000-0000-000037090000}"/>
    <cellStyle name="쉼표 [0] 11 25 8" xfId="13134" xr:uid="{00000000-0005-0000-0000-000038090000}"/>
    <cellStyle name="쉼표 [0] 11 25 8 2" xfId="13135" xr:uid="{00000000-0005-0000-0000-000039090000}"/>
    <cellStyle name="쉼표 [0] 11 25 9" xfId="13136" xr:uid="{00000000-0005-0000-0000-00003A090000}"/>
    <cellStyle name="쉼표 [0] 11 25 9 2" xfId="13137" xr:uid="{00000000-0005-0000-0000-00003B090000}"/>
    <cellStyle name="쉼표 [0] 11 26" xfId="13138" xr:uid="{00000000-0005-0000-0000-00003C090000}"/>
    <cellStyle name="쉼표 [0] 11 26 10" xfId="13139" xr:uid="{00000000-0005-0000-0000-00003D090000}"/>
    <cellStyle name="쉼표 [0] 11 26 10 2" xfId="13140" xr:uid="{00000000-0005-0000-0000-00003E090000}"/>
    <cellStyle name="쉼표 [0] 11 26 11" xfId="13141" xr:uid="{00000000-0005-0000-0000-00003F090000}"/>
    <cellStyle name="쉼표 [0] 11 26 11 2" xfId="13142" xr:uid="{00000000-0005-0000-0000-000040090000}"/>
    <cellStyle name="쉼표 [0] 11 26 12" xfId="13143" xr:uid="{00000000-0005-0000-0000-000041090000}"/>
    <cellStyle name="쉼표 [0] 11 26 12 2" xfId="13144" xr:uid="{00000000-0005-0000-0000-000042090000}"/>
    <cellStyle name="쉼표 [0] 11 26 13" xfId="13145" xr:uid="{00000000-0005-0000-0000-000043090000}"/>
    <cellStyle name="쉼표 [0] 11 26 13 2" xfId="13146" xr:uid="{00000000-0005-0000-0000-000044090000}"/>
    <cellStyle name="쉼표 [0] 11 26 14" xfId="13147" xr:uid="{00000000-0005-0000-0000-000045090000}"/>
    <cellStyle name="쉼표 [0] 11 26 14 2" xfId="13148" xr:uid="{00000000-0005-0000-0000-000046090000}"/>
    <cellStyle name="쉼표 [0] 11 26 15" xfId="13149" xr:uid="{00000000-0005-0000-0000-000047090000}"/>
    <cellStyle name="쉼표 [0] 11 26 2" xfId="13150" xr:uid="{00000000-0005-0000-0000-000048090000}"/>
    <cellStyle name="쉼표 [0] 11 26 2 10" xfId="13151" xr:uid="{00000000-0005-0000-0000-000049090000}"/>
    <cellStyle name="쉼표 [0] 11 26 2 10 2" xfId="13152" xr:uid="{00000000-0005-0000-0000-00004A090000}"/>
    <cellStyle name="쉼표 [0] 11 26 2 11" xfId="13153" xr:uid="{00000000-0005-0000-0000-00004B090000}"/>
    <cellStyle name="쉼표 [0] 11 26 2 11 2" xfId="13154" xr:uid="{00000000-0005-0000-0000-00004C090000}"/>
    <cellStyle name="쉼표 [0] 11 26 2 12" xfId="13155" xr:uid="{00000000-0005-0000-0000-00004D090000}"/>
    <cellStyle name="쉼표 [0] 11 26 2 12 2" xfId="13156" xr:uid="{00000000-0005-0000-0000-00004E090000}"/>
    <cellStyle name="쉼표 [0] 11 26 2 13" xfId="13157" xr:uid="{00000000-0005-0000-0000-00004F090000}"/>
    <cellStyle name="쉼표 [0] 11 26 2 13 2" xfId="13158" xr:uid="{00000000-0005-0000-0000-000050090000}"/>
    <cellStyle name="쉼표 [0] 11 26 2 14" xfId="13159" xr:uid="{00000000-0005-0000-0000-000051090000}"/>
    <cellStyle name="쉼표 [0] 11 26 2 2" xfId="13160" xr:uid="{00000000-0005-0000-0000-000052090000}"/>
    <cellStyle name="쉼표 [0] 11 26 2 2 2" xfId="13161" xr:uid="{00000000-0005-0000-0000-000053090000}"/>
    <cellStyle name="쉼표 [0] 11 26 2 3" xfId="13162" xr:uid="{00000000-0005-0000-0000-000054090000}"/>
    <cellStyle name="쉼표 [0] 11 26 2 3 2" xfId="13163" xr:uid="{00000000-0005-0000-0000-000055090000}"/>
    <cellStyle name="쉼표 [0] 11 26 2 4" xfId="13164" xr:uid="{00000000-0005-0000-0000-000056090000}"/>
    <cellStyle name="쉼표 [0] 11 26 2 4 2" xfId="13165" xr:uid="{00000000-0005-0000-0000-000057090000}"/>
    <cellStyle name="쉼표 [0] 11 26 2 5" xfId="13166" xr:uid="{00000000-0005-0000-0000-000058090000}"/>
    <cellStyle name="쉼표 [0] 11 26 2 5 2" xfId="13167" xr:uid="{00000000-0005-0000-0000-000059090000}"/>
    <cellStyle name="쉼표 [0] 11 26 2 6" xfId="13168" xr:uid="{00000000-0005-0000-0000-00005A090000}"/>
    <cellStyle name="쉼표 [0] 11 26 2 6 2" xfId="13169" xr:uid="{00000000-0005-0000-0000-00005B090000}"/>
    <cellStyle name="쉼표 [0] 11 26 2 7" xfId="13170" xr:uid="{00000000-0005-0000-0000-00005C090000}"/>
    <cellStyle name="쉼표 [0] 11 26 2 7 2" xfId="13171" xr:uid="{00000000-0005-0000-0000-00005D090000}"/>
    <cellStyle name="쉼표 [0] 11 26 2 8" xfId="13172" xr:uid="{00000000-0005-0000-0000-00005E090000}"/>
    <cellStyle name="쉼표 [0] 11 26 2 8 2" xfId="13173" xr:uid="{00000000-0005-0000-0000-00005F090000}"/>
    <cellStyle name="쉼표 [0] 11 26 2 9" xfId="13174" xr:uid="{00000000-0005-0000-0000-000060090000}"/>
    <cellStyle name="쉼표 [0] 11 26 2 9 2" xfId="13175" xr:uid="{00000000-0005-0000-0000-000061090000}"/>
    <cellStyle name="쉼표 [0] 11 26 3" xfId="13176" xr:uid="{00000000-0005-0000-0000-000062090000}"/>
    <cellStyle name="쉼표 [0] 11 26 3 2" xfId="13177" xr:uid="{00000000-0005-0000-0000-000063090000}"/>
    <cellStyle name="쉼표 [0] 11 26 4" xfId="13178" xr:uid="{00000000-0005-0000-0000-000064090000}"/>
    <cellStyle name="쉼표 [0] 11 26 4 2" xfId="13179" xr:uid="{00000000-0005-0000-0000-000065090000}"/>
    <cellStyle name="쉼표 [0] 11 26 5" xfId="13180" xr:uid="{00000000-0005-0000-0000-000066090000}"/>
    <cellStyle name="쉼표 [0] 11 26 5 2" xfId="13181" xr:uid="{00000000-0005-0000-0000-000067090000}"/>
    <cellStyle name="쉼표 [0] 11 26 6" xfId="13182" xr:uid="{00000000-0005-0000-0000-000068090000}"/>
    <cellStyle name="쉼표 [0] 11 26 6 2" xfId="13183" xr:uid="{00000000-0005-0000-0000-000069090000}"/>
    <cellStyle name="쉼표 [0] 11 26 7" xfId="13184" xr:uid="{00000000-0005-0000-0000-00006A090000}"/>
    <cellStyle name="쉼표 [0] 11 26 7 2" xfId="13185" xr:uid="{00000000-0005-0000-0000-00006B090000}"/>
    <cellStyle name="쉼표 [0] 11 26 8" xfId="13186" xr:uid="{00000000-0005-0000-0000-00006C090000}"/>
    <cellStyle name="쉼표 [0] 11 26 8 2" xfId="13187" xr:uid="{00000000-0005-0000-0000-00006D090000}"/>
    <cellStyle name="쉼표 [0] 11 26 9" xfId="13188" xr:uid="{00000000-0005-0000-0000-00006E090000}"/>
    <cellStyle name="쉼표 [0] 11 26 9 2" xfId="13189" xr:uid="{00000000-0005-0000-0000-00006F090000}"/>
    <cellStyle name="쉼표 [0] 11 27" xfId="13190" xr:uid="{00000000-0005-0000-0000-000070090000}"/>
    <cellStyle name="쉼표 [0] 11 27 10" xfId="13191" xr:uid="{00000000-0005-0000-0000-000071090000}"/>
    <cellStyle name="쉼표 [0] 11 27 10 2" xfId="13192" xr:uid="{00000000-0005-0000-0000-000072090000}"/>
    <cellStyle name="쉼표 [0] 11 27 11" xfId="13193" xr:uid="{00000000-0005-0000-0000-000073090000}"/>
    <cellStyle name="쉼표 [0] 11 27 11 2" xfId="13194" xr:uid="{00000000-0005-0000-0000-000074090000}"/>
    <cellStyle name="쉼표 [0] 11 27 12" xfId="13195" xr:uid="{00000000-0005-0000-0000-000075090000}"/>
    <cellStyle name="쉼표 [0] 11 27 12 2" xfId="13196" xr:uid="{00000000-0005-0000-0000-000076090000}"/>
    <cellStyle name="쉼표 [0] 11 27 13" xfId="13197" xr:uid="{00000000-0005-0000-0000-000077090000}"/>
    <cellStyle name="쉼표 [0] 11 27 13 2" xfId="13198" xr:uid="{00000000-0005-0000-0000-000078090000}"/>
    <cellStyle name="쉼표 [0] 11 27 14" xfId="13199" xr:uid="{00000000-0005-0000-0000-000079090000}"/>
    <cellStyle name="쉼표 [0] 11 27 14 2" xfId="13200" xr:uid="{00000000-0005-0000-0000-00007A090000}"/>
    <cellStyle name="쉼표 [0] 11 27 15" xfId="13201" xr:uid="{00000000-0005-0000-0000-00007B090000}"/>
    <cellStyle name="쉼표 [0] 11 27 2" xfId="13202" xr:uid="{00000000-0005-0000-0000-00007C090000}"/>
    <cellStyle name="쉼표 [0] 11 27 2 10" xfId="13203" xr:uid="{00000000-0005-0000-0000-00007D090000}"/>
    <cellStyle name="쉼표 [0] 11 27 2 10 2" xfId="13204" xr:uid="{00000000-0005-0000-0000-00007E090000}"/>
    <cellStyle name="쉼표 [0] 11 27 2 11" xfId="13205" xr:uid="{00000000-0005-0000-0000-00007F090000}"/>
    <cellStyle name="쉼표 [0] 11 27 2 11 2" xfId="13206" xr:uid="{00000000-0005-0000-0000-000080090000}"/>
    <cellStyle name="쉼표 [0] 11 27 2 12" xfId="13207" xr:uid="{00000000-0005-0000-0000-000081090000}"/>
    <cellStyle name="쉼표 [0] 11 27 2 12 2" xfId="13208" xr:uid="{00000000-0005-0000-0000-000082090000}"/>
    <cellStyle name="쉼표 [0] 11 27 2 13" xfId="13209" xr:uid="{00000000-0005-0000-0000-000083090000}"/>
    <cellStyle name="쉼표 [0] 11 27 2 13 2" xfId="13210" xr:uid="{00000000-0005-0000-0000-000084090000}"/>
    <cellStyle name="쉼표 [0] 11 27 2 14" xfId="13211" xr:uid="{00000000-0005-0000-0000-000085090000}"/>
    <cellStyle name="쉼표 [0] 11 27 2 2" xfId="13212" xr:uid="{00000000-0005-0000-0000-000086090000}"/>
    <cellStyle name="쉼표 [0] 11 27 2 2 2" xfId="13213" xr:uid="{00000000-0005-0000-0000-000087090000}"/>
    <cellStyle name="쉼표 [0] 11 27 2 3" xfId="13214" xr:uid="{00000000-0005-0000-0000-000088090000}"/>
    <cellStyle name="쉼표 [0] 11 27 2 3 2" xfId="13215" xr:uid="{00000000-0005-0000-0000-000089090000}"/>
    <cellStyle name="쉼표 [0] 11 27 2 4" xfId="13216" xr:uid="{00000000-0005-0000-0000-00008A090000}"/>
    <cellStyle name="쉼표 [0] 11 27 2 4 2" xfId="13217" xr:uid="{00000000-0005-0000-0000-00008B090000}"/>
    <cellStyle name="쉼표 [0] 11 27 2 5" xfId="13218" xr:uid="{00000000-0005-0000-0000-00008C090000}"/>
    <cellStyle name="쉼표 [0] 11 27 2 5 2" xfId="13219" xr:uid="{00000000-0005-0000-0000-00008D090000}"/>
    <cellStyle name="쉼표 [0] 11 27 2 6" xfId="13220" xr:uid="{00000000-0005-0000-0000-00008E090000}"/>
    <cellStyle name="쉼표 [0] 11 27 2 6 2" xfId="13221" xr:uid="{00000000-0005-0000-0000-00008F090000}"/>
    <cellStyle name="쉼표 [0] 11 27 2 7" xfId="13222" xr:uid="{00000000-0005-0000-0000-000090090000}"/>
    <cellStyle name="쉼표 [0] 11 27 2 7 2" xfId="13223" xr:uid="{00000000-0005-0000-0000-000091090000}"/>
    <cellStyle name="쉼표 [0] 11 27 2 8" xfId="13224" xr:uid="{00000000-0005-0000-0000-000092090000}"/>
    <cellStyle name="쉼표 [0] 11 27 2 8 2" xfId="13225" xr:uid="{00000000-0005-0000-0000-000093090000}"/>
    <cellStyle name="쉼표 [0] 11 27 2 9" xfId="13226" xr:uid="{00000000-0005-0000-0000-000094090000}"/>
    <cellStyle name="쉼표 [0] 11 27 2 9 2" xfId="13227" xr:uid="{00000000-0005-0000-0000-000095090000}"/>
    <cellStyle name="쉼표 [0] 11 27 3" xfId="13228" xr:uid="{00000000-0005-0000-0000-000096090000}"/>
    <cellStyle name="쉼표 [0] 11 27 3 2" xfId="13229" xr:uid="{00000000-0005-0000-0000-000097090000}"/>
    <cellStyle name="쉼표 [0] 11 27 4" xfId="13230" xr:uid="{00000000-0005-0000-0000-000098090000}"/>
    <cellStyle name="쉼표 [0] 11 27 4 2" xfId="13231" xr:uid="{00000000-0005-0000-0000-000099090000}"/>
    <cellStyle name="쉼표 [0] 11 27 5" xfId="13232" xr:uid="{00000000-0005-0000-0000-00009A090000}"/>
    <cellStyle name="쉼표 [0] 11 27 5 2" xfId="13233" xr:uid="{00000000-0005-0000-0000-00009B090000}"/>
    <cellStyle name="쉼표 [0] 11 27 6" xfId="13234" xr:uid="{00000000-0005-0000-0000-00009C090000}"/>
    <cellStyle name="쉼표 [0] 11 27 6 2" xfId="13235" xr:uid="{00000000-0005-0000-0000-00009D090000}"/>
    <cellStyle name="쉼표 [0] 11 27 7" xfId="13236" xr:uid="{00000000-0005-0000-0000-00009E090000}"/>
    <cellStyle name="쉼표 [0] 11 27 7 2" xfId="13237" xr:uid="{00000000-0005-0000-0000-00009F090000}"/>
    <cellStyle name="쉼표 [0] 11 27 8" xfId="13238" xr:uid="{00000000-0005-0000-0000-0000A0090000}"/>
    <cellStyle name="쉼표 [0] 11 27 8 2" xfId="13239" xr:uid="{00000000-0005-0000-0000-0000A1090000}"/>
    <cellStyle name="쉼표 [0] 11 27 9" xfId="13240" xr:uid="{00000000-0005-0000-0000-0000A2090000}"/>
    <cellStyle name="쉼표 [0] 11 27 9 2" xfId="13241" xr:uid="{00000000-0005-0000-0000-0000A3090000}"/>
    <cellStyle name="쉼표 [0] 11 28" xfId="13242" xr:uid="{00000000-0005-0000-0000-0000A4090000}"/>
    <cellStyle name="쉼표 [0] 11 28 10" xfId="13243" xr:uid="{00000000-0005-0000-0000-0000A5090000}"/>
    <cellStyle name="쉼표 [0] 11 28 10 2" xfId="13244" xr:uid="{00000000-0005-0000-0000-0000A6090000}"/>
    <cellStyle name="쉼표 [0] 11 28 11" xfId="13245" xr:uid="{00000000-0005-0000-0000-0000A7090000}"/>
    <cellStyle name="쉼표 [0] 11 28 11 2" xfId="13246" xr:uid="{00000000-0005-0000-0000-0000A8090000}"/>
    <cellStyle name="쉼표 [0] 11 28 12" xfId="13247" xr:uid="{00000000-0005-0000-0000-0000A9090000}"/>
    <cellStyle name="쉼표 [0] 11 28 12 2" xfId="13248" xr:uid="{00000000-0005-0000-0000-0000AA090000}"/>
    <cellStyle name="쉼표 [0] 11 28 13" xfId="13249" xr:uid="{00000000-0005-0000-0000-0000AB090000}"/>
    <cellStyle name="쉼표 [0] 11 28 13 2" xfId="13250" xr:uid="{00000000-0005-0000-0000-0000AC090000}"/>
    <cellStyle name="쉼표 [0] 11 28 14" xfId="13251" xr:uid="{00000000-0005-0000-0000-0000AD090000}"/>
    <cellStyle name="쉼표 [0] 11 28 2" xfId="13252" xr:uid="{00000000-0005-0000-0000-0000AE090000}"/>
    <cellStyle name="쉼표 [0] 11 28 2 2" xfId="13253" xr:uid="{00000000-0005-0000-0000-0000AF090000}"/>
    <cellStyle name="쉼표 [0] 11 28 3" xfId="13254" xr:uid="{00000000-0005-0000-0000-0000B0090000}"/>
    <cellStyle name="쉼표 [0] 11 28 3 2" xfId="13255" xr:uid="{00000000-0005-0000-0000-0000B1090000}"/>
    <cellStyle name="쉼표 [0] 11 28 4" xfId="13256" xr:uid="{00000000-0005-0000-0000-0000B2090000}"/>
    <cellStyle name="쉼표 [0] 11 28 4 2" xfId="13257" xr:uid="{00000000-0005-0000-0000-0000B3090000}"/>
    <cellStyle name="쉼표 [0] 11 28 5" xfId="13258" xr:uid="{00000000-0005-0000-0000-0000B4090000}"/>
    <cellStyle name="쉼표 [0] 11 28 5 2" xfId="13259" xr:uid="{00000000-0005-0000-0000-0000B5090000}"/>
    <cellStyle name="쉼표 [0] 11 28 6" xfId="13260" xr:uid="{00000000-0005-0000-0000-0000B6090000}"/>
    <cellStyle name="쉼표 [0] 11 28 6 2" xfId="13261" xr:uid="{00000000-0005-0000-0000-0000B7090000}"/>
    <cellStyle name="쉼표 [0] 11 28 7" xfId="13262" xr:uid="{00000000-0005-0000-0000-0000B8090000}"/>
    <cellStyle name="쉼표 [0] 11 28 7 2" xfId="13263" xr:uid="{00000000-0005-0000-0000-0000B9090000}"/>
    <cellStyle name="쉼표 [0] 11 28 8" xfId="13264" xr:uid="{00000000-0005-0000-0000-0000BA090000}"/>
    <cellStyle name="쉼표 [0] 11 28 8 2" xfId="13265" xr:uid="{00000000-0005-0000-0000-0000BB090000}"/>
    <cellStyle name="쉼표 [0] 11 28 9" xfId="13266" xr:uid="{00000000-0005-0000-0000-0000BC090000}"/>
    <cellStyle name="쉼표 [0] 11 28 9 2" xfId="13267" xr:uid="{00000000-0005-0000-0000-0000BD090000}"/>
    <cellStyle name="쉼표 [0] 11 29" xfId="13268" xr:uid="{00000000-0005-0000-0000-0000BE090000}"/>
    <cellStyle name="쉼표 [0] 11 29 2" xfId="13269" xr:uid="{00000000-0005-0000-0000-0000BF090000}"/>
    <cellStyle name="쉼표 [0] 11 3" xfId="13270" xr:uid="{00000000-0005-0000-0000-0000C0090000}"/>
    <cellStyle name="쉼표 [0] 11 3 10" xfId="13271" xr:uid="{00000000-0005-0000-0000-0000C1090000}"/>
    <cellStyle name="쉼표 [0] 11 3 10 2" xfId="13272" xr:uid="{00000000-0005-0000-0000-0000C2090000}"/>
    <cellStyle name="쉼표 [0] 11 3 11" xfId="13273" xr:uid="{00000000-0005-0000-0000-0000C3090000}"/>
    <cellStyle name="쉼표 [0] 11 3 11 2" xfId="13274" xr:uid="{00000000-0005-0000-0000-0000C4090000}"/>
    <cellStyle name="쉼표 [0] 11 3 12" xfId="13275" xr:uid="{00000000-0005-0000-0000-0000C5090000}"/>
    <cellStyle name="쉼표 [0] 11 3 12 2" xfId="13276" xr:uid="{00000000-0005-0000-0000-0000C6090000}"/>
    <cellStyle name="쉼표 [0] 11 3 13" xfId="13277" xr:uid="{00000000-0005-0000-0000-0000C7090000}"/>
    <cellStyle name="쉼표 [0] 11 3 13 2" xfId="13278" xr:uid="{00000000-0005-0000-0000-0000C8090000}"/>
    <cellStyle name="쉼표 [0] 11 3 14" xfId="13279" xr:uid="{00000000-0005-0000-0000-0000C9090000}"/>
    <cellStyle name="쉼표 [0] 11 3 14 2" xfId="13280" xr:uid="{00000000-0005-0000-0000-0000CA090000}"/>
    <cellStyle name="쉼표 [0] 11 3 15" xfId="13281" xr:uid="{00000000-0005-0000-0000-0000CB090000}"/>
    <cellStyle name="쉼표 [0] 11 3 2" xfId="13282" xr:uid="{00000000-0005-0000-0000-0000CC090000}"/>
    <cellStyle name="쉼표 [0] 11 3 2 10" xfId="13283" xr:uid="{00000000-0005-0000-0000-0000CD090000}"/>
    <cellStyle name="쉼표 [0] 11 3 2 10 2" xfId="13284" xr:uid="{00000000-0005-0000-0000-0000CE090000}"/>
    <cellStyle name="쉼표 [0] 11 3 2 11" xfId="13285" xr:uid="{00000000-0005-0000-0000-0000CF090000}"/>
    <cellStyle name="쉼표 [0] 11 3 2 11 2" xfId="13286" xr:uid="{00000000-0005-0000-0000-0000D0090000}"/>
    <cellStyle name="쉼표 [0] 11 3 2 12" xfId="13287" xr:uid="{00000000-0005-0000-0000-0000D1090000}"/>
    <cellStyle name="쉼표 [0] 11 3 2 12 2" xfId="13288" xr:uid="{00000000-0005-0000-0000-0000D2090000}"/>
    <cellStyle name="쉼표 [0] 11 3 2 13" xfId="13289" xr:uid="{00000000-0005-0000-0000-0000D3090000}"/>
    <cellStyle name="쉼표 [0] 11 3 2 13 2" xfId="13290" xr:uid="{00000000-0005-0000-0000-0000D4090000}"/>
    <cellStyle name="쉼표 [0] 11 3 2 14" xfId="13291" xr:uid="{00000000-0005-0000-0000-0000D5090000}"/>
    <cellStyle name="쉼표 [0] 11 3 2 2" xfId="13292" xr:uid="{00000000-0005-0000-0000-0000D6090000}"/>
    <cellStyle name="쉼표 [0] 11 3 2 2 2" xfId="13293" xr:uid="{00000000-0005-0000-0000-0000D7090000}"/>
    <cellStyle name="쉼표 [0] 11 3 2 3" xfId="13294" xr:uid="{00000000-0005-0000-0000-0000D8090000}"/>
    <cellStyle name="쉼표 [0] 11 3 2 3 2" xfId="13295" xr:uid="{00000000-0005-0000-0000-0000D9090000}"/>
    <cellStyle name="쉼표 [0] 11 3 2 4" xfId="13296" xr:uid="{00000000-0005-0000-0000-0000DA090000}"/>
    <cellStyle name="쉼표 [0] 11 3 2 4 2" xfId="13297" xr:uid="{00000000-0005-0000-0000-0000DB090000}"/>
    <cellStyle name="쉼표 [0] 11 3 2 5" xfId="13298" xr:uid="{00000000-0005-0000-0000-0000DC090000}"/>
    <cellStyle name="쉼표 [0] 11 3 2 5 2" xfId="13299" xr:uid="{00000000-0005-0000-0000-0000DD090000}"/>
    <cellStyle name="쉼표 [0] 11 3 2 6" xfId="13300" xr:uid="{00000000-0005-0000-0000-0000DE090000}"/>
    <cellStyle name="쉼표 [0] 11 3 2 6 2" xfId="13301" xr:uid="{00000000-0005-0000-0000-0000DF090000}"/>
    <cellStyle name="쉼표 [0] 11 3 2 7" xfId="13302" xr:uid="{00000000-0005-0000-0000-0000E0090000}"/>
    <cellStyle name="쉼표 [0] 11 3 2 7 2" xfId="13303" xr:uid="{00000000-0005-0000-0000-0000E1090000}"/>
    <cellStyle name="쉼표 [0] 11 3 2 8" xfId="13304" xr:uid="{00000000-0005-0000-0000-0000E2090000}"/>
    <cellStyle name="쉼표 [0] 11 3 2 8 2" xfId="13305" xr:uid="{00000000-0005-0000-0000-0000E3090000}"/>
    <cellStyle name="쉼표 [0] 11 3 2 9" xfId="13306" xr:uid="{00000000-0005-0000-0000-0000E4090000}"/>
    <cellStyle name="쉼표 [0] 11 3 2 9 2" xfId="13307" xr:uid="{00000000-0005-0000-0000-0000E5090000}"/>
    <cellStyle name="쉼표 [0] 11 3 3" xfId="13308" xr:uid="{00000000-0005-0000-0000-0000E6090000}"/>
    <cellStyle name="쉼표 [0] 11 3 3 2" xfId="13309" xr:uid="{00000000-0005-0000-0000-0000E7090000}"/>
    <cellStyle name="쉼표 [0] 11 3 4" xfId="13310" xr:uid="{00000000-0005-0000-0000-0000E8090000}"/>
    <cellStyle name="쉼표 [0] 11 3 4 2" xfId="13311" xr:uid="{00000000-0005-0000-0000-0000E9090000}"/>
    <cellStyle name="쉼표 [0] 11 3 5" xfId="13312" xr:uid="{00000000-0005-0000-0000-0000EA090000}"/>
    <cellStyle name="쉼표 [0] 11 3 5 2" xfId="13313" xr:uid="{00000000-0005-0000-0000-0000EB090000}"/>
    <cellStyle name="쉼표 [0] 11 3 6" xfId="13314" xr:uid="{00000000-0005-0000-0000-0000EC090000}"/>
    <cellStyle name="쉼표 [0] 11 3 6 2" xfId="13315" xr:uid="{00000000-0005-0000-0000-0000ED090000}"/>
    <cellStyle name="쉼표 [0] 11 3 7" xfId="13316" xr:uid="{00000000-0005-0000-0000-0000EE090000}"/>
    <cellStyle name="쉼표 [0] 11 3 7 2" xfId="13317" xr:uid="{00000000-0005-0000-0000-0000EF090000}"/>
    <cellStyle name="쉼표 [0] 11 3 8" xfId="13318" xr:uid="{00000000-0005-0000-0000-0000F0090000}"/>
    <cellStyle name="쉼표 [0] 11 3 8 2" xfId="13319" xr:uid="{00000000-0005-0000-0000-0000F1090000}"/>
    <cellStyle name="쉼표 [0] 11 3 9" xfId="13320" xr:uid="{00000000-0005-0000-0000-0000F2090000}"/>
    <cellStyle name="쉼표 [0] 11 3 9 2" xfId="13321" xr:uid="{00000000-0005-0000-0000-0000F3090000}"/>
    <cellStyle name="쉼표 [0] 11 30" xfId="13322" xr:uid="{00000000-0005-0000-0000-0000F4090000}"/>
    <cellStyle name="쉼표 [0] 11 30 2" xfId="13323" xr:uid="{00000000-0005-0000-0000-0000F5090000}"/>
    <cellStyle name="쉼표 [0] 11 31" xfId="13324" xr:uid="{00000000-0005-0000-0000-0000F6090000}"/>
    <cellStyle name="쉼표 [0] 11 31 2" xfId="13325" xr:uid="{00000000-0005-0000-0000-0000F7090000}"/>
    <cellStyle name="쉼표 [0] 11 32" xfId="13326" xr:uid="{00000000-0005-0000-0000-0000F8090000}"/>
    <cellStyle name="쉼표 [0] 11 32 2" xfId="13327" xr:uid="{00000000-0005-0000-0000-0000F9090000}"/>
    <cellStyle name="쉼표 [0] 11 33" xfId="13328" xr:uid="{00000000-0005-0000-0000-0000FA090000}"/>
    <cellStyle name="쉼표 [0] 11 33 2" xfId="13329" xr:uid="{00000000-0005-0000-0000-0000FB090000}"/>
    <cellStyle name="쉼표 [0] 11 34" xfId="13330" xr:uid="{00000000-0005-0000-0000-0000FC090000}"/>
    <cellStyle name="쉼표 [0] 11 34 2" xfId="13331" xr:uid="{00000000-0005-0000-0000-0000FD090000}"/>
    <cellStyle name="쉼표 [0] 11 35" xfId="13332" xr:uid="{00000000-0005-0000-0000-0000FE090000}"/>
    <cellStyle name="쉼표 [0] 11 35 2" xfId="13333" xr:uid="{00000000-0005-0000-0000-0000FF090000}"/>
    <cellStyle name="쉼표 [0] 11 36" xfId="13334" xr:uid="{00000000-0005-0000-0000-0000000A0000}"/>
    <cellStyle name="쉼표 [0] 11 36 2" xfId="13335" xr:uid="{00000000-0005-0000-0000-0000010A0000}"/>
    <cellStyle name="쉼표 [0] 11 37" xfId="13336" xr:uid="{00000000-0005-0000-0000-0000020A0000}"/>
    <cellStyle name="쉼표 [0] 11 37 2" xfId="13337" xr:uid="{00000000-0005-0000-0000-0000030A0000}"/>
    <cellStyle name="쉼표 [0] 11 38" xfId="13338" xr:uid="{00000000-0005-0000-0000-0000040A0000}"/>
    <cellStyle name="쉼표 [0] 11 38 2" xfId="13339" xr:uid="{00000000-0005-0000-0000-0000050A0000}"/>
    <cellStyle name="쉼표 [0] 11 39" xfId="13340" xr:uid="{00000000-0005-0000-0000-0000060A0000}"/>
    <cellStyle name="쉼표 [0] 11 39 2" xfId="13341" xr:uid="{00000000-0005-0000-0000-0000070A0000}"/>
    <cellStyle name="쉼표 [0] 11 4" xfId="13342" xr:uid="{00000000-0005-0000-0000-0000080A0000}"/>
    <cellStyle name="쉼표 [0] 11 4 10" xfId="13343" xr:uid="{00000000-0005-0000-0000-0000090A0000}"/>
    <cellStyle name="쉼표 [0] 11 4 10 2" xfId="13344" xr:uid="{00000000-0005-0000-0000-00000A0A0000}"/>
    <cellStyle name="쉼표 [0] 11 4 11" xfId="13345" xr:uid="{00000000-0005-0000-0000-00000B0A0000}"/>
    <cellStyle name="쉼표 [0] 11 4 11 2" xfId="13346" xr:uid="{00000000-0005-0000-0000-00000C0A0000}"/>
    <cellStyle name="쉼표 [0] 11 4 12" xfId="13347" xr:uid="{00000000-0005-0000-0000-00000D0A0000}"/>
    <cellStyle name="쉼표 [0] 11 4 12 2" xfId="13348" xr:uid="{00000000-0005-0000-0000-00000E0A0000}"/>
    <cellStyle name="쉼표 [0] 11 4 13" xfId="13349" xr:uid="{00000000-0005-0000-0000-00000F0A0000}"/>
    <cellStyle name="쉼표 [0] 11 4 13 2" xfId="13350" xr:uid="{00000000-0005-0000-0000-0000100A0000}"/>
    <cellStyle name="쉼표 [0] 11 4 14" xfId="13351" xr:uid="{00000000-0005-0000-0000-0000110A0000}"/>
    <cellStyle name="쉼표 [0] 11 4 14 2" xfId="13352" xr:uid="{00000000-0005-0000-0000-0000120A0000}"/>
    <cellStyle name="쉼표 [0] 11 4 15" xfId="13353" xr:uid="{00000000-0005-0000-0000-0000130A0000}"/>
    <cellStyle name="쉼표 [0] 11 4 2" xfId="13354" xr:uid="{00000000-0005-0000-0000-0000140A0000}"/>
    <cellStyle name="쉼표 [0] 11 4 2 10" xfId="13355" xr:uid="{00000000-0005-0000-0000-0000150A0000}"/>
    <cellStyle name="쉼표 [0] 11 4 2 10 2" xfId="13356" xr:uid="{00000000-0005-0000-0000-0000160A0000}"/>
    <cellStyle name="쉼표 [0] 11 4 2 11" xfId="13357" xr:uid="{00000000-0005-0000-0000-0000170A0000}"/>
    <cellStyle name="쉼표 [0] 11 4 2 11 2" xfId="13358" xr:uid="{00000000-0005-0000-0000-0000180A0000}"/>
    <cellStyle name="쉼표 [0] 11 4 2 12" xfId="13359" xr:uid="{00000000-0005-0000-0000-0000190A0000}"/>
    <cellStyle name="쉼표 [0] 11 4 2 12 2" xfId="13360" xr:uid="{00000000-0005-0000-0000-00001A0A0000}"/>
    <cellStyle name="쉼표 [0] 11 4 2 13" xfId="13361" xr:uid="{00000000-0005-0000-0000-00001B0A0000}"/>
    <cellStyle name="쉼표 [0] 11 4 2 13 2" xfId="13362" xr:uid="{00000000-0005-0000-0000-00001C0A0000}"/>
    <cellStyle name="쉼표 [0] 11 4 2 14" xfId="13363" xr:uid="{00000000-0005-0000-0000-00001D0A0000}"/>
    <cellStyle name="쉼표 [0] 11 4 2 2" xfId="13364" xr:uid="{00000000-0005-0000-0000-00001E0A0000}"/>
    <cellStyle name="쉼표 [0] 11 4 2 2 2" xfId="13365" xr:uid="{00000000-0005-0000-0000-00001F0A0000}"/>
    <cellStyle name="쉼표 [0] 11 4 2 3" xfId="13366" xr:uid="{00000000-0005-0000-0000-0000200A0000}"/>
    <cellStyle name="쉼표 [0] 11 4 2 3 2" xfId="13367" xr:uid="{00000000-0005-0000-0000-0000210A0000}"/>
    <cellStyle name="쉼표 [0] 11 4 2 4" xfId="13368" xr:uid="{00000000-0005-0000-0000-0000220A0000}"/>
    <cellStyle name="쉼표 [0] 11 4 2 4 2" xfId="13369" xr:uid="{00000000-0005-0000-0000-0000230A0000}"/>
    <cellStyle name="쉼표 [0] 11 4 2 5" xfId="13370" xr:uid="{00000000-0005-0000-0000-0000240A0000}"/>
    <cellStyle name="쉼표 [0] 11 4 2 5 2" xfId="13371" xr:uid="{00000000-0005-0000-0000-0000250A0000}"/>
    <cellStyle name="쉼표 [0] 11 4 2 6" xfId="13372" xr:uid="{00000000-0005-0000-0000-0000260A0000}"/>
    <cellStyle name="쉼표 [0] 11 4 2 6 2" xfId="13373" xr:uid="{00000000-0005-0000-0000-0000270A0000}"/>
    <cellStyle name="쉼표 [0] 11 4 2 7" xfId="13374" xr:uid="{00000000-0005-0000-0000-0000280A0000}"/>
    <cellStyle name="쉼표 [0] 11 4 2 7 2" xfId="13375" xr:uid="{00000000-0005-0000-0000-0000290A0000}"/>
    <cellStyle name="쉼표 [0] 11 4 2 8" xfId="13376" xr:uid="{00000000-0005-0000-0000-00002A0A0000}"/>
    <cellStyle name="쉼표 [0] 11 4 2 8 2" xfId="13377" xr:uid="{00000000-0005-0000-0000-00002B0A0000}"/>
    <cellStyle name="쉼표 [0] 11 4 2 9" xfId="13378" xr:uid="{00000000-0005-0000-0000-00002C0A0000}"/>
    <cellStyle name="쉼표 [0] 11 4 2 9 2" xfId="13379" xr:uid="{00000000-0005-0000-0000-00002D0A0000}"/>
    <cellStyle name="쉼표 [0] 11 4 3" xfId="13380" xr:uid="{00000000-0005-0000-0000-00002E0A0000}"/>
    <cellStyle name="쉼표 [0] 11 4 3 2" xfId="13381" xr:uid="{00000000-0005-0000-0000-00002F0A0000}"/>
    <cellStyle name="쉼표 [0] 11 4 4" xfId="13382" xr:uid="{00000000-0005-0000-0000-0000300A0000}"/>
    <cellStyle name="쉼표 [0] 11 4 4 2" xfId="13383" xr:uid="{00000000-0005-0000-0000-0000310A0000}"/>
    <cellStyle name="쉼표 [0] 11 4 5" xfId="13384" xr:uid="{00000000-0005-0000-0000-0000320A0000}"/>
    <cellStyle name="쉼표 [0] 11 4 5 2" xfId="13385" xr:uid="{00000000-0005-0000-0000-0000330A0000}"/>
    <cellStyle name="쉼표 [0] 11 4 6" xfId="13386" xr:uid="{00000000-0005-0000-0000-0000340A0000}"/>
    <cellStyle name="쉼표 [0] 11 4 6 2" xfId="13387" xr:uid="{00000000-0005-0000-0000-0000350A0000}"/>
    <cellStyle name="쉼표 [0] 11 4 7" xfId="13388" xr:uid="{00000000-0005-0000-0000-0000360A0000}"/>
    <cellStyle name="쉼표 [0] 11 4 7 2" xfId="13389" xr:uid="{00000000-0005-0000-0000-0000370A0000}"/>
    <cellStyle name="쉼표 [0] 11 4 8" xfId="13390" xr:uid="{00000000-0005-0000-0000-0000380A0000}"/>
    <cellStyle name="쉼표 [0] 11 4 8 2" xfId="13391" xr:uid="{00000000-0005-0000-0000-0000390A0000}"/>
    <cellStyle name="쉼표 [0] 11 4 9" xfId="13392" xr:uid="{00000000-0005-0000-0000-00003A0A0000}"/>
    <cellStyle name="쉼표 [0] 11 4 9 2" xfId="13393" xr:uid="{00000000-0005-0000-0000-00003B0A0000}"/>
    <cellStyle name="쉼표 [0] 11 40" xfId="13394" xr:uid="{00000000-0005-0000-0000-00003C0A0000}"/>
    <cellStyle name="쉼표 [0] 11 40 2" xfId="13395" xr:uid="{00000000-0005-0000-0000-00003D0A0000}"/>
    <cellStyle name="쉼표 [0] 11 41" xfId="13396" xr:uid="{00000000-0005-0000-0000-00003E0A0000}"/>
    <cellStyle name="쉼표 [0] 11 42" xfId="10841" xr:uid="{00000000-0005-0000-0000-00003F0A0000}"/>
    <cellStyle name="쉼표 [0] 11 43" xfId="29102" xr:uid="{00000000-0005-0000-0000-0000400A0000}"/>
    <cellStyle name="쉼표 [0] 11 5" xfId="13397" xr:uid="{00000000-0005-0000-0000-0000410A0000}"/>
    <cellStyle name="쉼표 [0] 11 5 10" xfId="13398" xr:uid="{00000000-0005-0000-0000-0000420A0000}"/>
    <cellStyle name="쉼표 [0] 11 5 10 2" xfId="13399" xr:uid="{00000000-0005-0000-0000-0000430A0000}"/>
    <cellStyle name="쉼표 [0] 11 5 11" xfId="13400" xr:uid="{00000000-0005-0000-0000-0000440A0000}"/>
    <cellStyle name="쉼표 [0] 11 5 11 2" xfId="13401" xr:uid="{00000000-0005-0000-0000-0000450A0000}"/>
    <cellStyle name="쉼표 [0] 11 5 12" xfId="13402" xr:uid="{00000000-0005-0000-0000-0000460A0000}"/>
    <cellStyle name="쉼표 [0] 11 5 12 2" xfId="13403" xr:uid="{00000000-0005-0000-0000-0000470A0000}"/>
    <cellStyle name="쉼표 [0] 11 5 13" xfId="13404" xr:uid="{00000000-0005-0000-0000-0000480A0000}"/>
    <cellStyle name="쉼표 [0] 11 5 13 2" xfId="13405" xr:uid="{00000000-0005-0000-0000-0000490A0000}"/>
    <cellStyle name="쉼표 [0] 11 5 14" xfId="13406" xr:uid="{00000000-0005-0000-0000-00004A0A0000}"/>
    <cellStyle name="쉼표 [0] 11 5 14 2" xfId="13407" xr:uid="{00000000-0005-0000-0000-00004B0A0000}"/>
    <cellStyle name="쉼표 [0] 11 5 15" xfId="13408" xr:uid="{00000000-0005-0000-0000-00004C0A0000}"/>
    <cellStyle name="쉼표 [0] 11 5 2" xfId="13409" xr:uid="{00000000-0005-0000-0000-00004D0A0000}"/>
    <cellStyle name="쉼표 [0] 11 5 2 10" xfId="13410" xr:uid="{00000000-0005-0000-0000-00004E0A0000}"/>
    <cellStyle name="쉼표 [0] 11 5 2 10 2" xfId="13411" xr:uid="{00000000-0005-0000-0000-00004F0A0000}"/>
    <cellStyle name="쉼표 [0] 11 5 2 11" xfId="13412" xr:uid="{00000000-0005-0000-0000-0000500A0000}"/>
    <cellStyle name="쉼표 [0] 11 5 2 11 2" xfId="13413" xr:uid="{00000000-0005-0000-0000-0000510A0000}"/>
    <cellStyle name="쉼표 [0] 11 5 2 12" xfId="13414" xr:uid="{00000000-0005-0000-0000-0000520A0000}"/>
    <cellStyle name="쉼표 [0] 11 5 2 12 2" xfId="13415" xr:uid="{00000000-0005-0000-0000-0000530A0000}"/>
    <cellStyle name="쉼표 [0] 11 5 2 13" xfId="13416" xr:uid="{00000000-0005-0000-0000-0000540A0000}"/>
    <cellStyle name="쉼표 [0] 11 5 2 13 2" xfId="13417" xr:uid="{00000000-0005-0000-0000-0000550A0000}"/>
    <cellStyle name="쉼표 [0] 11 5 2 14" xfId="13418" xr:uid="{00000000-0005-0000-0000-0000560A0000}"/>
    <cellStyle name="쉼표 [0] 11 5 2 2" xfId="13419" xr:uid="{00000000-0005-0000-0000-0000570A0000}"/>
    <cellStyle name="쉼표 [0] 11 5 2 2 2" xfId="13420" xr:uid="{00000000-0005-0000-0000-0000580A0000}"/>
    <cellStyle name="쉼표 [0] 11 5 2 3" xfId="13421" xr:uid="{00000000-0005-0000-0000-0000590A0000}"/>
    <cellStyle name="쉼표 [0] 11 5 2 3 2" xfId="13422" xr:uid="{00000000-0005-0000-0000-00005A0A0000}"/>
    <cellStyle name="쉼표 [0] 11 5 2 4" xfId="13423" xr:uid="{00000000-0005-0000-0000-00005B0A0000}"/>
    <cellStyle name="쉼표 [0] 11 5 2 4 2" xfId="13424" xr:uid="{00000000-0005-0000-0000-00005C0A0000}"/>
    <cellStyle name="쉼표 [0] 11 5 2 5" xfId="13425" xr:uid="{00000000-0005-0000-0000-00005D0A0000}"/>
    <cellStyle name="쉼표 [0] 11 5 2 5 2" xfId="13426" xr:uid="{00000000-0005-0000-0000-00005E0A0000}"/>
    <cellStyle name="쉼표 [0] 11 5 2 6" xfId="13427" xr:uid="{00000000-0005-0000-0000-00005F0A0000}"/>
    <cellStyle name="쉼표 [0] 11 5 2 6 2" xfId="13428" xr:uid="{00000000-0005-0000-0000-0000600A0000}"/>
    <cellStyle name="쉼표 [0] 11 5 2 7" xfId="13429" xr:uid="{00000000-0005-0000-0000-0000610A0000}"/>
    <cellStyle name="쉼표 [0] 11 5 2 7 2" xfId="13430" xr:uid="{00000000-0005-0000-0000-0000620A0000}"/>
    <cellStyle name="쉼표 [0] 11 5 2 8" xfId="13431" xr:uid="{00000000-0005-0000-0000-0000630A0000}"/>
    <cellStyle name="쉼표 [0] 11 5 2 8 2" xfId="13432" xr:uid="{00000000-0005-0000-0000-0000640A0000}"/>
    <cellStyle name="쉼표 [0] 11 5 2 9" xfId="13433" xr:uid="{00000000-0005-0000-0000-0000650A0000}"/>
    <cellStyle name="쉼표 [0] 11 5 2 9 2" xfId="13434" xr:uid="{00000000-0005-0000-0000-0000660A0000}"/>
    <cellStyle name="쉼표 [0] 11 5 3" xfId="13435" xr:uid="{00000000-0005-0000-0000-0000670A0000}"/>
    <cellStyle name="쉼표 [0] 11 5 3 2" xfId="13436" xr:uid="{00000000-0005-0000-0000-0000680A0000}"/>
    <cellStyle name="쉼표 [0] 11 5 4" xfId="13437" xr:uid="{00000000-0005-0000-0000-0000690A0000}"/>
    <cellStyle name="쉼표 [0] 11 5 4 2" xfId="13438" xr:uid="{00000000-0005-0000-0000-00006A0A0000}"/>
    <cellStyle name="쉼표 [0] 11 5 5" xfId="13439" xr:uid="{00000000-0005-0000-0000-00006B0A0000}"/>
    <cellStyle name="쉼표 [0] 11 5 5 2" xfId="13440" xr:uid="{00000000-0005-0000-0000-00006C0A0000}"/>
    <cellStyle name="쉼표 [0] 11 5 6" xfId="13441" xr:uid="{00000000-0005-0000-0000-00006D0A0000}"/>
    <cellStyle name="쉼표 [0] 11 5 6 2" xfId="13442" xr:uid="{00000000-0005-0000-0000-00006E0A0000}"/>
    <cellStyle name="쉼표 [0] 11 5 7" xfId="13443" xr:uid="{00000000-0005-0000-0000-00006F0A0000}"/>
    <cellStyle name="쉼표 [0] 11 5 7 2" xfId="13444" xr:uid="{00000000-0005-0000-0000-0000700A0000}"/>
    <cellStyle name="쉼표 [0] 11 5 8" xfId="13445" xr:uid="{00000000-0005-0000-0000-0000710A0000}"/>
    <cellStyle name="쉼표 [0] 11 5 8 2" xfId="13446" xr:uid="{00000000-0005-0000-0000-0000720A0000}"/>
    <cellStyle name="쉼표 [0] 11 5 9" xfId="13447" xr:uid="{00000000-0005-0000-0000-0000730A0000}"/>
    <cellStyle name="쉼표 [0] 11 5 9 2" xfId="13448" xr:uid="{00000000-0005-0000-0000-0000740A0000}"/>
    <cellStyle name="쉼표 [0] 11 6" xfId="13449" xr:uid="{00000000-0005-0000-0000-0000750A0000}"/>
    <cellStyle name="쉼표 [0] 11 6 10" xfId="13450" xr:uid="{00000000-0005-0000-0000-0000760A0000}"/>
    <cellStyle name="쉼표 [0] 11 6 10 2" xfId="13451" xr:uid="{00000000-0005-0000-0000-0000770A0000}"/>
    <cellStyle name="쉼표 [0] 11 6 11" xfId="13452" xr:uid="{00000000-0005-0000-0000-0000780A0000}"/>
    <cellStyle name="쉼표 [0] 11 6 11 2" xfId="13453" xr:uid="{00000000-0005-0000-0000-0000790A0000}"/>
    <cellStyle name="쉼표 [0] 11 6 12" xfId="13454" xr:uid="{00000000-0005-0000-0000-00007A0A0000}"/>
    <cellStyle name="쉼표 [0] 11 6 12 2" xfId="13455" xr:uid="{00000000-0005-0000-0000-00007B0A0000}"/>
    <cellStyle name="쉼표 [0] 11 6 13" xfId="13456" xr:uid="{00000000-0005-0000-0000-00007C0A0000}"/>
    <cellStyle name="쉼표 [0] 11 6 13 2" xfId="13457" xr:uid="{00000000-0005-0000-0000-00007D0A0000}"/>
    <cellStyle name="쉼표 [0] 11 6 14" xfId="13458" xr:uid="{00000000-0005-0000-0000-00007E0A0000}"/>
    <cellStyle name="쉼표 [0] 11 6 14 2" xfId="13459" xr:uid="{00000000-0005-0000-0000-00007F0A0000}"/>
    <cellStyle name="쉼표 [0] 11 6 15" xfId="13460" xr:uid="{00000000-0005-0000-0000-0000800A0000}"/>
    <cellStyle name="쉼표 [0] 11 6 2" xfId="13461" xr:uid="{00000000-0005-0000-0000-0000810A0000}"/>
    <cellStyle name="쉼표 [0] 11 6 2 10" xfId="13462" xr:uid="{00000000-0005-0000-0000-0000820A0000}"/>
    <cellStyle name="쉼표 [0] 11 6 2 10 2" xfId="13463" xr:uid="{00000000-0005-0000-0000-0000830A0000}"/>
    <cellStyle name="쉼표 [0] 11 6 2 11" xfId="13464" xr:uid="{00000000-0005-0000-0000-0000840A0000}"/>
    <cellStyle name="쉼표 [0] 11 6 2 11 2" xfId="13465" xr:uid="{00000000-0005-0000-0000-0000850A0000}"/>
    <cellStyle name="쉼표 [0] 11 6 2 12" xfId="13466" xr:uid="{00000000-0005-0000-0000-0000860A0000}"/>
    <cellStyle name="쉼표 [0] 11 6 2 12 2" xfId="13467" xr:uid="{00000000-0005-0000-0000-0000870A0000}"/>
    <cellStyle name="쉼표 [0] 11 6 2 13" xfId="13468" xr:uid="{00000000-0005-0000-0000-0000880A0000}"/>
    <cellStyle name="쉼표 [0] 11 6 2 13 2" xfId="13469" xr:uid="{00000000-0005-0000-0000-0000890A0000}"/>
    <cellStyle name="쉼표 [0] 11 6 2 14" xfId="13470" xr:uid="{00000000-0005-0000-0000-00008A0A0000}"/>
    <cellStyle name="쉼표 [0] 11 6 2 2" xfId="13471" xr:uid="{00000000-0005-0000-0000-00008B0A0000}"/>
    <cellStyle name="쉼표 [0] 11 6 2 2 2" xfId="13472" xr:uid="{00000000-0005-0000-0000-00008C0A0000}"/>
    <cellStyle name="쉼표 [0] 11 6 2 3" xfId="13473" xr:uid="{00000000-0005-0000-0000-00008D0A0000}"/>
    <cellStyle name="쉼표 [0] 11 6 2 3 2" xfId="13474" xr:uid="{00000000-0005-0000-0000-00008E0A0000}"/>
    <cellStyle name="쉼표 [0] 11 6 2 4" xfId="13475" xr:uid="{00000000-0005-0000-0000-00008F0A0000}"/>
    <cellStyle name="쉼표 [0] 11 6 2 4 2" xfId="13476" xr:uid="{00000000-0005-0000-0000-0000900A0000}"/>
    <cellStyle name="쉼표 [0] 11 6 2 5" xfId="13477" xr:uid="{00000000-0005-0000-0000-0000910A0000}"/>
    <cellStyle name="쉼표 [0] 11 6 2 5 2" xfId="13478" xr:uid="{00000000-0005-0000-0000-0000920A0000}"/>
    <cellStyle name="쉼표 [0] 11 6 2 6" xfId="13479" xr:uid="{00000000-0005-0000-0000-0000930A0000}"/>
    <cellStyle name="쉼표 [0] 11 6 2 6 2" xfId="13480" xr:uid="{00000000-0005-0000-0000-0000940A0000}"/>
    <cellStyle name="쉼표 [0] 11 6 2 7" xfId="13481" xr:uid="{00000000-0005-0000-0000-0000950A0000}"/>
    <cellStyle name="쉼표 [0] 11 6 2 7 2" xfId="13482" xr:uid="{00000000-0005-0000-0000-0000960A0000}"/>
    <cellStyle name="쉼표 [0] 11 6 2 8" xfId="13483" xr:uid="{00000000-0005-0000-0000-0000970A0000}"/>
    <cellStyle name="쉼표 [0] 11 6 2 8 2" xfId="13484" xr:uid="{00000000-0005-0000-0000-0000980A0000}"/>
    <cellStyle name="쉼표 [0] 11 6 2 9" xfId="13485" xr:uid="{00000000-0005-0000-0000-0000990A0000}"/>
    <cellStyle name="쉼표 [0] 11 6 2 9 2" xfId="13486" xr:uid="{00000000-0005-0000-0000-00009A0A0000}"/>
    <cellStyle name="쉼표 [0] 11 6 3" xfId="13487" xr:uid="{00000000-0005-0000-0000-00009B0A0000}"/>
    <cellStyle name="쉼표 [0] 11 6 3 2" xfId="13488" xr:uid="{00000000-0005-0000-0000-00009C0A0000}"/>
    <cellStyle name="쉼표 [0] 11 6 4" xfId="13489" xr:uid="{00000000-0005-0000-0000-00009D0A0000}"/>
    <cellStyle name="쉼표 [0] 11 6 4 2" xfId="13490" xr:uid="{00000000-0005-0000-0000-00009E0A0000}"/>
    <cellStyle name="쉼표 [0] 11 6 5" xfId="13491" xr:uid="{00000000-0005-0000-0000-00009F0A0000}"/>
    <cellStyle name="쉼표 [0] 11 6 5 2" xfId="13492" xr:uid="{00000000-0005-0000-0000-0000A00A0000}"/>
    <cellStyle name="쉼표 [0] 11 6 6" xfId="13493" xr:uid="{00000000-0005-0000-0000-0000A10A0000}"/>
    <cellStyle name="쉼표 [0] 11 6 6 2" xfId="13494" xr:uid="{00000000-0005-0000-0000-0000A20A0000}"/>
    <cellStyle name="쉼표 [0] 11 6 7" xfId="13495" xr:uid="{00000000-0005-0000-0000-0000A30A0000}"/>
    <cellStyle name="쉼표 [0] 11 6 7 2" xfId="13496" xr:uid="{00000000-0005-0000-0000-0000A40A0000}"/>
    <cellStyle name="쉼표 [0] 11 6 8" xfId="13497" xr:uid="{00000000-0005-0000-0000-0000A50A0000}"/>
    <cellStyle name="쉼표 [0] 11 6 8 2" xfId="13498" xr:uid="{00000000-0005-0000-0000-0000A60A0000}"/>
    <cellStyle name="쉼표 [0] 11 6 9" xfId="13499" xr:uid="{00000000-0005-0000-0000-0000A70A0000}"/>
    <cellStyle name="쉼표 [0] 11 6 9 2" xfId="13500" xr:uid="{00000000-0005-0000-0000-0000A80A0000}"/>
    <cellStyle name="쉼표 [0] 11 7" xfId="13501" xr:uid="{00000000-0005-0000-0000-0000A90A0000}"/>
    <cellStyle name="쉼표 [0] 11 7 10" xfId="13502" xr:uid="{00000000-0005-0000-0000-0000AA0A0000}"/>
    <cellStyle name="쉼표 [0] 11 7 10 2" xfId="13503" xr:uid="{00000000-0005-0000-0000-0000AB0A0000}"/>
    <cellStyle name="쉼표 [0] 11 7 11" xfId="13504" xr:uid="{00000000-0005-0000-0000-0000AC0A0000}"/>
    <cellStyle name="쉼표 [0] 11 7 11 2" xfId="13505" xr:uid="{00000000-0005-0000-0000-0000AD0A0000}"/>
    <cellStyle name="쉼표 [0] 11 7 12" xfId="13506" xr:uid="{00000000-0005-0000-0000-0000AE0A0000}"/>
    <cellStyle name="쉼표 [0] 11 7 12 2" xfId="13507" xr:uid="{00000000-0005-0000-0000-0000AF0A0000}"/>
    <cellStyle name="쉼표 [0] 11 7 13" xfId="13508" xr:uid="{00000000-0005-0000-0000-0000B00A0000}"/>
    <cellStyle name="쉼표 [0] 11 7 13 2" xfId="13509" xr:uid="{00000000-0005-0000-0000-0000B10A0000}"/>
    <cellStyle name="쉼표 [0] 11 7 14" xfId="13510" xr:uid="{00000000-0005-0000-0000-0000B20A0000}"/>
    <cellStyle name="쉼표 [0] 11 7 14 2" xfId="13511" xr:uid="{00000000-0005-0000-0000-0000B30A0000}"/>
    <cellStyle name="쉼표 [0] 11 7 15" xfId="13512" xr:uid="{00000000-0005-0000-0000-0000B40A0000}"/>
    <cellStyle name="쉼표 [0] 11 7 2" xfId="13513" xr:uid="{00000000-0005-0000-0000-0000B50A0000}"/>
    <cellStyle name="쉼표 [0] 11 7 2 10" xfId="13514" xr:uid="{00000000-0005-0000-0000-0000B60A0000}"/>
    <cellStyle name="쉼표 [0] 11 7 2 10 2" xfId="13515" xr:uid="{00000000-0005-0000-0000-0000B70A0000}"/>
    <cellStyle name="쉼표 [0] 11 7 2 11" xfId="13516" xr:uid="{00000000-0005-0000-0000-0000B80A0000}"/>
    <cellStyle name="쉼표 [0] 11 7 2 11 2" xfId="13517" xr:uid="{00000000-0005-0000-0000-0000B90A0000}"/>
    <cellStyle name="쉼표 [0] 11 7 2 12" xfId="13518" xr:uid="{00000000-0005-0000-0000-0000BA0A0000}"/>
    <cellStyle name="쉼표 [0] 11 7 2 12 2" xfId="13519" xr:uid="{00000000-0005-0000-0000-0000BB0A0000}"/>
    <cellStyle name="쉼표 [0] 11 7 2 13" xfId="13520" xr:uid="{00000000-0005-0000-0000-0000BC0A0000}"/>
    <cellStyle name="쉼표 [0] 11 7 2 13 2" xfId="13521" xr:uid="{00000000-0005-0000-0000-0000BD0A0000}"/>
    <cellStyle name="쉼표 [0] 11 7 2 14" xfId="13522" xr:uid="{00000000-0005-0000-0000-0000BE0A0000}"/>
    <cellStyle name="쉼표 [0] 11 7 2 2" xfId="13523" xr:uid="{00000000-0005-0000-0000-0000BF0A0000}"/>
    <cellStyle name="쉼표 [0] 11 7 2 2 2" xfId="13524" xr:uid="{00000000-0005-0000-0000-0000C00A0000}"/>
    <cellStyle name="쉼표 [0] 11 7 2 3" xfId="13525" xr:uid="{00000000-0005-0000-0000-0000C10A0000}"/>
    <cellStyle name="쉼표 [0] 11 7 2 3 2" xfId="13526" xr:uid="{00000000-0005-0000-0000-0000C20A0000}"/>
    <cellStyle name="쉼표 [0] 11 7 2 4" xfId="13527" xr:uid="{00000000-0005-0000-0000-0000C30A0000}"/>
    <cellStyle name="쉼표 [0] 11 7 2 4 2" xfId="13528" xr:uid="{00000000-0005-0000-0000-0000C40A0000}"/>
    <cellStyle name="쉼표 [0] 11 7 2 5" xfId="13529" xr:uid="{00000000-0005-0000-0000-0000C50A0000}"/>
    <cellStyle name="쉼표 [0] 11 7 2 5 2" xfId="13530" xr:uid="{00000000-0005-0000-0000-0000C60A0000}"/>
    <cellStyle name="쉼표 [0] 11 7 2 6" xfId="13531" xr:uid="{00000000-0005-0000-0000-0000C70A0000}"/>
    <cellStyle name="쉼표 [0] 11 7 2 6 2" xfId="13532" xr:uid="{00000000-0005-0000-0000-0000C80A0000}"/>
    <cellStyle name="쉼표 [0] 11 7 2 7" xfId="13533" xr:uid="{00000000-0005-0000-0000-0000C90A0000}"/>
    <cellStyle name="쉼표 [0] 11 7 2 7 2" xfId="13534" xr:uid="{00000000-0005-0000-0000-0000CA0A0000}"/>
    <cellStyle name="쉼표 [0] 11 7 2 8" xfId="13535" xr:uid="{00000000-0005-0000-0000-0000CB0A0000}"/>
    <cellStyle name="쉼표 [0] 11 7 2 8 2" xfId="13536" xr:uid="{00000000-0005-0000-0000-0000CC0A0000}"/>
    <cellStyle name="쉼표 [0] 11 7 2 9" xfId="13537" xr:uid="{00000000-0005-0000-0000-0000CD0A0000}"/>
    <cellStyle name="쉼표 [0] 11 7 2 9 2" xfId="13538" xr:uid="{00000000-0005-0000-0000-0000CE0A0000}"/>
    <cellStyle name="쉼표 [0] 11 7 3" xfId="13539" xr:uid="{00000000-0005-0000-0000-0000CF0A0000}"/>
    <cellStyle name="쉼표 [0] 11 7 3 2" xfId="13540" xr:uid="{00000000-0005-0000-0000-0000D00A0000}"/>
    <cellStyle name="쉼표 [0] 11 7 4" xfId="13541" xr:uid="{00000000-0005-0000-0000-0000D10A0000}"/>
    <cellStyle name="쉼표 [0] 11 7 4 2" xfId="13542" xr:uid="{00000000-0005-0000-0000-0000D20A0000}"/>
    <cellStyle name="쉼표 [0] 11 7 5" xfId="13543" xr:uid="{00000000-0005-0000-0000-0000D30A0000}"/>
    <cellStyle name="쉼표 [0] 11 7 5 2" xfId="13544" xr:uid="{00000000-0005-0000-0000-0000D40A0000}"/>
    <cellStyle name="쉼표 [0] 11 7 6" xfId="13545" xr:uid="{00000000-0005-0000-0000-0000D50A0000}"/>
    <cellStyle name="쉼표 [0] 11 7 6 2" xfId="13546" xr:uid="{00000000-0005-0000-0000-0000D60A0000}"/>
    <cellStyle name="쉼표 [0] 11 7 7" xfId="13547" xr:uid="{00000000-0005-0000-0000-0000D70A0000}"/>
    <cellStyle name="쉼표 [0] 11 7 7 2" xfId="13548" xr:uid="{00000000-0005-0000-0000-0000D80A0000}"/>
    <cellStyle name="쉼표 [0] 11 7 8" xfId="13549" xr:uid="{00000000-0005-0000-0000-0000D90A0000}"/>
    <cellStyle name="쉼표 [0] 11 7 8 2" xfId="13550" xr:uid="{00000000-0005-0000-0000-0000DA0A0000}"/>
    <cellStyle name="쉼표 [0] 11 7 9" xfId="13551" xr:uid="{00000000-0005-0000-0000-0000DB0A0000}"/>
    <cellStyle name="쉼표 [0] 11 7 9 2" xfId="13552" xr:uid="{00000000-0005-0000-0000-0000DC0A0000}"/>
    <cellStyle name="쉼표 [0] 11 8" xfId="13553" xr:uid="{00000000-0005-0000-0000-0000DD0A0000}"/>
    <cellStyle name="쉼표 [0] 11 8 10" xfId="13554" xr:uid="{00000000-0005-0000-0000-0000DE0A0000}"/>
    <cellStyle name="쉼표 [0] 11 8 10 2" xfId="13555" xr:uid="{00000000-0005-0000-0000-0000DF0A0000}"/>
    <cellStyle name="쉼표 [0] 11 8 11" xfId="13556" xr:uid="{00000000-0005-0000-0000-0000E00A0000}"/>
    <cellStyle name="쉼표 [0] 11 8 11 2" xfId="13557" xr:uid="{00000000-0005-0000-0000-0000E10A0000}"/>
    <cellStyle name="쉼표 [0] 11 8 12" xfId="13558" xr:uid="{00000000-0005-0000-0000-0000E20A0000}"/>
    <cellStyle name="쉼표 [0] 11 8 12 2" xfId="13559" xr:uid="{00000000-0005-0000-0000-0000E30A0000}"/>
    <cellStyle name="쉼표 [0] 11 8 13" xfId="13560" xr:uid="{00000000-0005-0000-0000-0000E40A0000}"/>
    <cellStyle name="쉼표 [0] 11 8 13 2" xfId="13561" xr:uid="{00000000-0005-0000-0000-0000E50A0000}"/>
    <cellStyle name="쉼표 [0] 11 8 14" xfId="13562" xr:uid="{00000000-0005-0000-0000-0000E60A0000}"/>
    <cellStyle name="쉼표 [0] 11 8 14 2" xfId="13563" xr:uid="{00000000-0005-0000-0000-0000E70A0000}"/>
    <cellStyle name="쉼표 [0] 11 8 15" xfId="13564" xr:uid="{00000000-0005-0000-0000-0000E80A0000}"/>
    <cellStyle name="쉼표 [0] 11 8 2" xfId="13565" xr:uid="{00000000-0005-0000-0000-0000E90A0000}"/>
    <cellStyle name="쉼표 [0] 11 8 2 10" xfId="13566" xr:uid="{00000000-0005-0000-0000-0000EA0A0000}"/>
    <cellStyle name="쉼표 [0] 11 8 2 10 2" xfId="13567" xr:uid="{00000000-0005-0000-0000-0000EB0A0000}"/>
    <cellStyle name="쉼표 [0] 11 8 2 11" xfId="13568" xr:uid="{00000000-0005-0000-0000-0000EC0A0000}"/>
    <cellStyle name="쉼표 [0] 11 8 2 11 2" xfId="13569" xr:uid="{00000000-0005-0000-0000-0000ED0A0000}"/>
    <cellStyle name="쉼표 [0] 11 8 2 12" xfId="13570" xr:uid="{00000000-0005-0000-0000-0000EE0A0000}"/>
    <cellStyle name="쉼표 [0] 11 8 2 12 2" xfId="13571" xr:uid="{00000000-0005-0000-0000-0000EF0A0000}"/>
    <cellStyle name="쉼표 [0] 11 8 2 13" xfId="13572" xr:uid="{00000000-0005-0000-0000-0000F00A0000}"/>
    <cellStyle name="쉼표 [0] 11 8 2 13 2" xfId="13573" xr:uid="{00000000-0005-0000-0000-0000F10A0000}"/>
    <cellStyle name="쉼표 [0] 11 8 2 14" xfId="13574" xr:uid="{00000000-0005-0000-0000-0000F20A0000}"/>
    <cellStyle name="쉼표 [0] 11 8 2 2" xfId="13575" xr:uid="{00000000-0005-0000-0000-0000F30A0000}"/>
    <cellStyle name="쉼표 [0] 11 8 2 2 2" xfId="13576" xr:uid="{00000000-0005-0000-0000-0000F40A0000}"/>
    <cellStyle name="쉼표 [0] 11 8 2 3" xfId="13577" xr:uid="{00000000-0005-0000-0000-0000F50A0000}"/>
    <cellStyle name="쉼표 [0] 11 8 2 3 2" xfId="13578" xr:uid="{00000000-0005-0000-0000-0000F60A0000}"/>
    <cellStyle name="쉼표 [0] 11 8 2 4" xfId="13579" xr:uid="{00000000-0005-0000-0000-0000F70A0000}"/>
    <cellStyle name="쉼표 [0] 11 8 2 4 2" xfId="13580" xr:uid="{00000000-0005-0000-0000-0000F80A0000}"/>
    <cellStyle name="쉼표 [0] 11 8 2 5" xfId="13581" xr:uid="{00000000-0005-0000-0000-0000F90A0000}"/>
    <cellStyle name="쉼표 [0] 11 8 2 5 2" xfId="13582" xr:uid="{00000000-0005-0000-0000-0000FA0A0000}"/>
    <cellStyle name="쉼표 [0] 11 8 2 6" xfId="13583" xr:uid="{00000000-0005-0000-0000-0000FB0A0000}"/>
    <cellStyle name="쉼표 [0] 11 8 2 6 2" xfId="13584" xr:uid="{00000000-0005-0000-0000-0000FC0A0000}"/>
    <cellStyle name="쉼표 [0] 11 8 2 7" xfId="13585" xr:uid="{00000000-0005-0000-0000-0000FD0A0000}"/>
    <cellStyle name="쉼표 [0] 11 8 2 7 2" xfId="13586" xr:uid="{00000000-0005-0000-0000-0000FE0A0000}"/>
    <cellStyle name="쉼표 [0] 11 8 2 8" xfId="13587" xr:uid="{00000000-0005-0000-0000-0000FF0A0000}"/>
    <cellStyle name="쉼표 [0] 11 8 2 8 2" xfId="13588" xr:uid="{00000000-0005-0000-0000-0000000B0000}"/>
    <cellStyle name="쉼표 [0] 11 8 2 9" xfId="13589" xr:uid="{00000000-0005-0000-0000-0000010B0000}"/>
    <cellStyle name="쉼표 [0] 11 8 2 9 2" xfId="13590" xr:uid="{00000000-0005-0000-0000-0000020B0000}"/>
    <cellStyle name="쉼표 [0] 11 8 3" xfId="13591" xr:uid="{00000000-0005-0000-0000-0000030B0000}"/>
    <cellStyle name="쉼표 [0] 11 8 3 2" xfId="13592" xr:uid="{00000000-0005-0000-0000-0000040B0000}"/>
    <cellStyle name="쉼표 [0] 11 8 4" xfId="13593" xr:uid="{00000000-0005-0000-0000-0000050B0000}"/>
    <cellStyle name="쉼표 [0] 11 8 4 2" xfId="13594" xr:uid="{00000000-0005-0000-0000-0000060B0000}"/>
    <cellStyle name="쉼표 [0] 11 8 5" xfId="13595" xr:uid="{00000000-0005-0000-0000-0000070B0000}"/>
    <cellStyle name="쉼표 [0] 11 8 5 2" xfId="13596" xr:uid="{00000000-0005-0000-0000-0000080B0000}"/>
    <cellStyle name="쉼표 [0] 11 8 6" xfId="13597" xr:uid="{00000000-0005-0000-0000-0000090B0000}"/>
    <cellStyle name="쉼표 [0] 11 8 6 2" xfId="13598" xr:uid="{00000000-0005-0000-0000-00000A0B0000}"/>
    <cellStyle name="쉼표 [0] 11 8 7" xfId="13599" xr:uid="{00000000-0005-0000-0000-00000B0B0000}"/>
    <cellStyle name="쉼표 [0] 11 8 7 2" xfId="13600" xr:uid="{00000000-0005-0000-0000-00000C0B0000}"/>
    <cellStyle name="쉼표 [0] 11 8 8" xfId="13601" xr:uid="{00000000-0005-0000-0000-00000D0B0000}"/>
    <cellStyle name="쉼표 [0] 11 8 8 2" xfId="13602" xr:uid="{00000000-0005-0000-0000-00000E0B0000}"/>
    <cellStyle name="쉼표 [0] 11 8 9" xfId="13603" xr:uid="{00000000-0005-0000-0000-00000F0B0000}"/>
    <cellStyle name="쉼표 [0] 11 8 9 2" xfId="13604" xr:uid="{00000000-0005-0000-0000-0000100B0000}"/>
    <cellStyle name="쉼표 [0] 11 9" xfId="13605" xr:uid="{00000000-0005-0000-0000-0000110B0000}"/>
    <cellStyle name="쉼표 [0] 11 9 10" xfId="13606" xr:uid="{00000000-0005-0000-0000-0000120B0000}"/>
    <cellStyle name="쉼표 [0] 11 9 10 2" xfId="13607" xr:uid="{00000000-0005-0000-0000-0000130B0000}"/>
    <cellStyle name="쉼표 [0] 11 9 11" xfId="13608" xr:uid="{00000000-0005-0000-0000-0000140B0000}"/>
    <cellStyle name="쉼표 [0] 11 9 11 2" xfId="13609" xr:uid="{00000000-0005-0000-0000-0000150B0000}"/>
    <cellStyle name="쉼표 [0] 11 9 12" xfId="13610" xr:uid="{00000000-0005-0000-0000-0000160B0000}"/>
    <cellStyle name="쉼표 [0] 11 9 12 2" xfId="13611" xr:uid="{00000000-0005-0000-0000-0000170B0000}"/>
    <cellStyle name="쉼표 [0] 11 9 13" xfId="13612" xr:uid="{00000000-0005-0000-0000-0000180B0000}"/>
    <cellStyle name="쉼표 [0] 11 9 13 2" xfId="13613" xr:uid="{00000000-0005-0000-0000-0000190B0000}"/>
    <cellStyle name="쉼표 [0] 11 9 14" xfId="13614" xr:uid="{00000000-0005-0000-0000-00001A0B0000}"/>
    <cellStyle name="쉼표 [0] 11 9 14 2" xfId="13615" xr:uid="{00000000-0005-0000-0000-00001B0B0000}"/>
    <cellStyle name="쉼표 [0] 11 9 15" xfId="13616" xr:uid="{00000000-0005-0000-0000-00001C0B0000}"/>
    <cellStyle name="쉼표 [0] 11 9 2" xfId="13617" xr:uid="{00000000-0005-0000-0000-00001D0B0000}"/>
    <cellStyle name="쉼표 [0] 11 9 2 10" xfId="13618" xr:uid="{00000000-0005-0000-0000-00001E0B0000}"/>
    <cellStyle name="쉼표 [0] 11 9 2 10 2" xfId="13619" xr:uid="{00000000-0005-0000-0000-00001F0B0000}"/>
    <cellStyle name="쉼표 [0] 11 9 2 11" xfId="13620" xr:uid="{00000000-0005-0000-0000-0000200B0000}"/>
    <cellStyle name="쉼표 [0] 11 9 2 11 2" xfId="13621" xr:uid="{00000000-0005-0000-0000-0000210B0000}"/>
    <cellStyle name="쉼표 [0] 11 9 2 12" xfId="13622" xr:uid="{00000000-0005-0000-0000-0000220B0000}"/>
    <cellStyle name="쉼표 [0] 11 9 2 12 2" xfId="13623" xr:uid="{00000000-0005-0000-0000-0000230B0000}"/>
    <cellStyle name="쉼표 [0] 11 9 2 13" xfId="13624" xr:uid="{00000000-0005-0000-0000-0000240B0000}"/>
    <cellStyle name="쉼표 [0] 11 9 2 13 2" xfId="13625" xr:uid="{00000000-0005-0000-0000-0000250B0000}"/>
    <cellStyle name="쉼표 [0] 11 9 2 14" xfId="13626" xr:uid="{00000000-0005-0000-0000-0000260B0000}"/>
    <cellStyle name="쉼표 [0] 11 9 2 2" xfId="13627" xr:uid="{00000000-0005-0000-0000-0000270B0000}"/>
    <cellStyle name="쉼표 [0] 11 9 2 2 2" xfId="13628" xr:uid="{00000000-0005-0000-0000-0000280B0000}"/>
    <cellStyle name="쉼표 [0] 11 9 2 3" xfId="13629" xr:uid="{00000000-0005-0000-0000-0000290B0000}"/>
    <cellStyle name="쉼표 [0] 11 9 2 3 2" xfId="13630" xr:uid="{00000000-0005-0000-0000-00002A0B0000}"/>
    <cellStyle name="쉼표 [0] 11 9 2 4" xfId="13631" xr:uid="{00000000-0005-0000-0000-00002B0B0000}"/>
    <cellStyle name="쉼표 [0] 11 9 2 4 2" xfId="13632" xr:uid="{00000000-0005-0000-0000-00002C0B0000}"/>
    <cellStyle name="쉼표 [0] 11 9 2 5" xfId="13633" xr:uid="{00000000-0005-0000-0000-00002D0B0000}"/>
    <cellStyle name="쉼표 [0] 11 9 2 5 2" xfId="13634" xr:uid="{00000000-0005-0000-0000-00002E0B0000}"/>
    <cellStyle name="쉼표 [0] 11 9 2 6" xfId="13635" xr:uid="{00000000-0005-0000-0000-00002F0B0000}"/>
    <cellStyle name="쉼표 [0] 11 9 2 6 2" xfId="13636" xr:uid="{00000000-0005-0000-0000-0000300B0000}"/>
    <cellStyle name="쉼표 [0] 11 9 2 7" xfId="13637" xr:uid="{00000000-0005-0000-0000-0000310B0000}"/>
    <cellStyle name="쉼표 [0] 11 9 2 7 2" xfId="13638" xr:uid="{00000000-0005-0000-0000-0000320B0000}"/>
    <cellStyle name="쉼표 [0] 11 9 2 8" xfId="13639" xr:uid="{00000000-0005-0000-0000-0000330B0000}"/>
    <cellStyle name="쉼표 [0] 11 9 2 8 2" xfId="13640" xr:uid="{00000000-0005-0000-0000-0000340B0000}"/>
    <cellStyle name="쉼표 [0] 11 9 2 9" xfId="13641" xr:uid="{00000000-0005-0000-0000-0000350B0000}"/>
    <cellStyle name="쉼표 [0] 11 9 2 9 2" xfId="13642" xr:uid="{00000000-0005-0000-0000-0000360B0000}"/>
    <cellStyle name="쉼표 [0] 11 9 3" xfId="13643" xr:uid="{00000000-0005-0000-0000-0000370B0000}"/>
    <cellStyle name="쉼표 [0] 11 9 3 2" xfId="13644" xr:uid="{00000000-0005-0000-0000-0000380B0000}"/>
    <cellStyle name="쉼표 [0] 11 9 4" xfId="13645" xr:uid="{00000000-0005-0000-0000-0000390B0000}"/>
    <cellStyle name="쉼표 [0] 11 9 4 2" xfId="13646" xr:uid="{00000000-0005-0000-0000-00003A0B0000}"/>
    <cellStyle name="쉼표 [0] 11 9 5" xfId="13647" xr:uid="{00000000-0005-0000-0000-00003B0B0000}"/>
    <cellStyle name="쉼표 [0] 11 9 5 2" xfId="13648" xr:uid="{00000000-0005-0000-0000-00003C0B0000}"/>
    <cellStyle name="쉼표 [0] 11 9 6" xfId="13649" xr:uid="{00000000-0005-0000-0000-00003D0B0000}"/>
    <cellStyle name="쉼표 [0] 11 9 6 2" xfId="13650" xr:uid="{00000000-0005-0000-0000-00003E0B0000}"/>
    <cellStyle name="쉼표 [0] 11 9 7" xfId="13651" xr:uid="{00000000-0005-0000-0000-00003F0B0000}"/>
    <cellStyle name="쉼표 [0] 11 9 7 2" xfId="13652" xr:uid="{00000000-0005-0000-0000-0000400B0000}"/>
    <cellStyle name="쉼표 [0] 11 9 8" xfId="13653" xr:uid="{00000000-0005-0000-0000-0000410B0000}"/>
    <cellStyle name="쉼표 [0] 11 9 8 2" xfId="13654" xr:uid="{00000000-0005-0000-0000-0000420B0000}"/>
    <cellStyle name="쉼표 [0] 11 9 9" xfId="13655" xr:uid="{00000000-0005-0000-0000-0000430B0000}"/>
    <cellStyle name="쉼표 [0] 11 9 9 2" xfId="13656" xr:uid="{00000000-0005-0000-0000-0000440B0000}"/>
    <cellStyle name="쉼표 [0] 12" xfId="4" xr:uid="{00000000-0005-0000-0000-0000450B0000}"/>
    <cellStyle name="쉼표 [0] 12 10" xfId="219" xr:uid="{00000000-0005-0000-0000-0000460B0000}"/>
    <cellStyle name="쉼표 [0] 12 11" xfId="220" xr:uid="{00000000-0005-0000-0000-0000470B0000}"/>
    <cellStyle name="쉼표 [0] 12 12" xfId="221" xr:uid="{00000000-0005-0000-0000-0000480B0000}"/>
    <cellStyle name="쉼표 [0] 12 13" xfId="222" xr:uid="{00000000-0005-0000-0000-0000490B0000}"/>
    <cellStyle name="쉼표 [0] 12 14" xfId="223" xr:uid="{00000000-0005-0000-0000-00004A0B0000}"/>
    <cellStyle name="쉼표 [0] 12 15" xfId="224" xr:uid="{00000000-0005-0000-0000-00004B0B0000}"/>
    <cellStyle name="쉼표 [0] 12 16" xfId="225" xr:uid="{00000000-0005-0000-0000-00004C0B0000}"/>
    <cellStyle name="쉼표 [0] 12 17" xfId="226" xr:uid="{00000000-0005-0000-0000-00004D0B0000}"/>
    <cellStyle name="쉼표 [0] 12 18" xfId="227" xr:uid="{00000000-0005-0000-0000-00004E0B0000}"/>
    <cellStyle name="쉼표 [0] 12 19" xfId="228" xr:uid="{00000000-0005-0000-0000-00004F0B0000}"/>
    <cellStyle name="쉼표 [0] 12 2" xfId="229" xr:uid="{00000000-0005-0000-0000-0000500B0000}"/>
    <cellStyle name="쉼표 [0] 12 20" xfId="230" xr:uid="{00000000-0005-0000-0000-0000510B0000}"/>
    <cellStyle name="쉼표 [0] 12 21" xfId="231" xr:uid="{00000000-0005-0000-0000-0000520B0000}"/>
    <cellStyle name="쉼표 [0] 12 22" xfId="232" xr:uid="{00000000-0005-0000-0000-0000530B0000}"/>
    <cellStyle name="쉼표 [0] 12 23" xfId="233" xr:uid="{00000000-0005-0000-0000-0000540B0000}"/>
    <cellStyle name="쉼표 [0] 12 24" xfId="234" xr:uid="{00000000-0005-0000-0000-0000550B0000}"/>
    <cellStyle name="쉼표 [0] 12 25" xfId="235" xr:uid="{00000000-0005-0000-0000-0000560B0000}"/>
    <cellStyle name="쉼표 [0] 12 26" xfId="236" xr:uid="{00000000-0005-0000-0000-0000570B0000}"/>
    <cellStyle name="쉼표 [0] 12 27" xfId="237" xr:uid="{00000000-0005-0000-0000-0000580B0000}"/>
    <cellStyle name="쉼표 [0] 12 28" xfId="238" xr:uid="{00000000-0005-0000-0000-0000590B0000}"/>
    <cellStyle name="쉼표 [0] 12 29" xfId="239" xr:uid="{00000000-0005-0000-0000-00005A0B0000}"/>
    <cellStyle name="쉼표 [0] 12 3" xfId="240" xr:uid="{00000000-0005-0000-0000-00005B0B0000}"/>
    <cellStyle name="쉼표 [0] 12 30" xfId="241" xr:uid="{00000000-0005-0000-0000-00005C0B0000}"/>
    <cellStyle name="쉼표 [0] 12 31" xfId="242" xr:uid="{00000000-0005-0000-0000-00005D0B0000}"/>
    <cellStyle name="쉼표 [0] 12 32" xfId="243" xr:uid="{00000000-0005-0000-0000-00005E0B0000}"/>
    <cellStyle name="쉼표 [0] 12 33" xfId="244" xr:uid="{00000000-0005-0000-0000-00005F0B0000}"/>
    <cellStyle name="쉼표 [0] 12 34" xfId="245" xr:uid="{00000000-0005-0000-0000-0000600B0000}"/>
    <cellStyle name="쉼표 [0] 12 35" xfId="246" xr:uid="{00000000-0005-0000-0000-0000610B0000}"/>
    <cellStyle name="쉼표 [0] 12 36" xfId="247" xr:uid="{00000000-0005-0000-0000-0000620B0000}"/>
    <cellStyle name="쉼표 [0] 12 37" xfId="248" xr:uid="{00000000-0005-0000-0000-0000630B0000}"/>
    <cellStyle name="쉼표 [0] 12 38" xfId="249" xr:uid="{00000000-0005-0000-0000-0000640B0000}"/>
    <cellStyle name="쉼표 [0] 12 39" xfId="250" xr:uid="{00000000-0005-0000-0000-0000650B0000}"/>
    <cellStyle name="쉼표 [0] 12 4" xfId="251" xr:uid="{00000000-0005-0000-0000-0000660B0000}"/>
    <cellStyle name="쉼표 [0] 12 40" xfId="252" xr:uid="{00000000-0005-0000-0000-0000670B0000}"/>
    <cellStyle name="쉼표 [0] 12 41" xfId="253" xr:uid="{00000000-0005-0000-0000-0000680B0000}"/>
    <cellStyle name="쉼표 [0] 12 42" xfId="254" xr:uid="{00000000-0005-0000-0000-0000690B0000}"/>
    <cellStyle name="쉼표 [0] 12 43" xfId="255" xr:uid="{00000000-0005-0000-0000-00006A0B0000}"/>
    <cellStyle name="쉼표 [0] 12 44" xfId="256" xr:uid="{00000000-0005-0000-0000-00006B0B0000}"/>
    <cellStyle name="쉼표 [0] 12 45" xfId="257" xr:uid="{00000000-0005-0000-0000-00006C0B0000}"/>
    <cellStyle name="쉼표 [0] 12 46" xfId="258" xr:uid="{00000000-0005-0000-0000-00006D0B0000}"/>
    <cellStyle name="쉼표 [0] 12 47" xfId="259" xr:uid="{00000000-0005-0000-0000-00006E0B0000}"/>
    <cellStyle name="쉼표 [0] 12 48" xfId="260" xr:uid="{00000000-0005-0000-0000-00006F0B0000}"/>
    <cellStyle name="쉼표 [0] 12 49" xfId="261" xr:uid="{00000000-0005-0000-0000-0000700B0000}"/>
    <cellStyle name="쉼표 [0] 12 5" xfId="262" xr:uid="{00000000-0005-0000-0000-0000710B0000}"/>
    <cellStyle name="쉼표 [0] 12 50" xfId="263" xr:uid="{00000000-0005-0000-0000-0000720B0000}"/>
    <cellStyle name="쉼표 [0] 12 51" xfId="264" xr:uid="{00000000-0005-0000-0000-0000730B0000}"/>
    <cellStyle name="쉼표 [0] 12 52" xfId="265" xr:uid="{00000000-0005-0000-0000-0000740B0000}"/>
    <cellStyle name="쉼표 [0] 12 53" xfId="266" xr:uid="{00000000-0005-0000-0000-0000750B0000}"/>
    <cellStyle name="쉼표 [0] 12 54" xfId="267" xr:uid="{00000000-0005-0000-0000-0000760B0000}"/>
    <cellStyle name="쉼표 [0] 12 55" xfId="268" xr:uid="{00000000-0005-0000-0000-0000770B0000}"/>
    <cellStyle name="쉼표 [0] 12 56" xfId="269" xr:uid="{00000000-0005-0000-0000-0000780B0000}"/>
    <cellStyle name="쉼표 [0] 12 57" xfId="270" xr:uid="{00000000-0005-0000-0000-0000790B0000}"/>
    <cellStyle name="쉼표 [0] 12 58" xfId="271" xr:uid="{00000000-0005-0000-0000-00007A0B0000}"/>
    <cellStyle name="쉼표 [0] 12 59" xfId="272" xr:uid="{00000000-0005-0000-0000-00007B0B0000}"/>
    <cellStyle name="쉼표 [0] 12 6" xfId="273" xr:uid="{00000000-0005-0000-0000-00007C0B0000}"/>
    <cellStyle name="쉼표 [0] 12 60" xfId="274" xr:uid="{00000000-0005-0000-0000-00007D0B0000}"/>
    <cellStyle name="쉼표 [0] 12 61" xfId="275" xr:uid="{00000000-0005-0000-0000-00007E0B0000}"/>
    <cellStyle name="쉼표 [0] 12 62" xfId="276" xr:uid="{00000000-0005-0000-0000-00007F0B0000}"/>
    <cellStyle name="쉼표 [0] 12 63" xfId="277" xr:uid="{00000000-0005-0000-0000-0000800B0000}"/>
    <cellStyle name="쉼표 [0] 12 64" xfId="278" xr:uid="{00000000-0005-0000-0000-0000810B0000}"/>
    <cellStyle name="쉼표 [0] 12 65" xfId="279" xr:uid="{00000000-0005-0000-0000-0000820B0000}"/>
    <cellStyle name="쉼표 [0] 12 66" xfId="280" xr:uid="{00000000-0005-0000-0000-0000830B0000}"/>
    <cellStyle name="쉼표 [0] 12 67" xfId="281" xr:uid="{00000000-0005-0000-0000-0000840B0000}"/>
    <cellStyle name="쉼표 [0] 12 68" xfId="282" xr:uid="{00000000-0005-0000-0000-0000850B0000}"/>
    <cellStyle name="쉼표 [0] 12 69" xfId="283" xr:uid="{00000000-0005-0000-0000-0000860B0000}"/>
    <cellStyle name="쉼표 [0] 12 7" xfId="284" xr:uid="{00000000-0005-0000-0000-0000870B0000}"/>
    <cellStyle name="쉼표 [0] 12 70" xfId="285" xr:uid="{00000000-0005-0000-0000-0000880B0000}"/>
    <cellStyle name="쉼표 [0] 12 71" xfId="286" xr:uid="{00000000-0005-0000-0000-0000890B0000}"/>
    <cellStyle name="쉼표 [0] 12 72" xfId="287" xr:uid="{00000000-0005-0000-0000-00008A0B0000}"/>
    <cellStyle name="쉼표 [0] 12 8" xfId="288" xr:uid="{00000000-0005-0000-0000-00008B0B0000}"/>
    <cellStyle name="쉼표 [0] 12 9" xfId="289" xr:uid="{00000000-0005-0000-0000-00008C0B0000}"/>
    <cellStyle name="쉼표 [0] 13" xfId="13657" xr:uid="{00000000-0005-0000-0000-00008D0B0000}"/>
    <cellStyle name="쉼표 [0] 13 10" xfId="13658" xr:uid="{00000000-0005-0000-0000-00008E0B0000}"/>
    <cellStyle name="쉼표 [0] 13 10 2" xfId="13659" xr:uid="{00000000-0005-0000-0000-00008F0B0000}"/>
    <cellStyle name="쉼표 [0] 13 11" xfId="13660" xr:uid="{00000000-0005-0000-0000-0000900B0000}"/>
    <cellStyle name="쉼표 [0] 13 11 2" xfId="13661" xr:uid="{00000000-0005-0000-0000-0000910B0000}"/>
    <cellStyle name="쉼표 [0] 13 12" xfId="13662" xr:uid="{00000000-0005-0000-0000-0000920B0000}"/>
    <cellStyle name="쉼표 [0] 13 12 2" xfId="13663" xr:uid="{00000000-0005-0000-0000-0000930B0000}"/>
    <cellStyle name="쉼표 [0] 13 13" xfId="13664" xr:uid="{00000000-0005-0000-0000-0000940B0000}"/>
    <cellStyle name="쉼표 [0] 13 13 2" xfId="13665" xr:uid="{00000000-0005-0000-0000-0000950B0000}"/>
    <cellStyle name="쉼표 [0] 13 14" xfId="13666" xr:uid="{00000000-0005-0000-0000-0000960B0000}"/>
    <cellStyle name="쉼표 [0] 13 2" xfId="13667" xr:uid="{00000000-0005-0000-0000-0000970B0000}"/>
    <cellStyle name="쉼표 [0] 13 2 2" xfId="13668" xr:uid="{00000000-0005-0000-0000-0000980B0000}"/>
    <cellStyle name="쉼표 [0] 13 3" xfId="13669" xr:uid="{00000000-0005-0000-0000-0000990B0000}"/>
    <cellStyle name="쉼표 [0] 13 3 2" xfId="13670" xr:uid="{00000000-0005-0000-0000-00009A0B0000}"/>
    <cellStyle name="쉼표 [0] 13 4" xfId="13671" xr:uid="{00000000-0005-0000-0000-00009B0B0000}"/>
    <cellStyle name="쉼표 [0] 13 4 2" xfId="13672" xr:uid="{00000000-0005-0000-0000-00009C0B0000}"/>
    <cellStyle name="쉼표 [0] 13 5" xfId="13673" xr:uid="{00000000-0005-0000-0000-00009D0B0000}"/>
    <cellStyle name="쉼표 [0] 13 5 2" xfId="13674" xr:uid="{00000000-0005-0000-0000-00009E0B0000}"/>
    <cellStyle name="쉼표 [0] 13 6" xfId="13675" xr:uid="{00000000-0005-0000-0000-00009F0B0000}"/>
    <cellStyle name="쉼표 [0] 13 6 2" xfId="13676" xr:uid="{00000000-0005-0000-0000-0000A00B0000}"/>
    <cellStyle name="쉼표 [0] 13 7" xfId="13677" xr:uid="{00000000-0005-0000-0000-0000A10B0000}"/>
    <cellStyle name="쉼표 [0] 13 7 2" xfId="13678" xr:uid="{00000000-0005-0000-0000-0000A20B0000}"/>
    <cellStyle name="쉼표 [0] 13 8" xfId="13679" xr:uid="{00000000-0005-0000-0000-0000A30B0000}"/>
    <cellStyle name="쉼표 [0] 13 8 2" xfId="13680" xr:uid="{00000000-0005-0000-0000-0000A40B0000}"/>
    <cellStyle name="쉼표 [0] 13 9" xfId="13681" xr:uid="{00000000-0005-0000-0000-0000A50B0000}"/>
    <cellStyle name="쉼표 [0] 13 9 2" xfId="13682" xr:uid="{00000000-0005-0000-0000-0000A60B0000}"/>
    <cellStyle name="쉼표 [0] 14" xfId="94" xr:uid="{00000000-0005-0000-0000-0000A70B0000}"/>
    <cellStyle name="쉼표 [0] 2" xfId="5" xr:uid="{00000000-0005-0000-0000-0000A80B0000}"/>
    <cellStyle name="쉼표 [0] 2 10" xfId="6" xr:uid="{00000000-0005-0000-0000-0000A90B0000}"/>
    <cellStyle name="쉼표 [0] 2 10 10" xfId="290" xr:uid="{00000000-0005-0000-0000-0000AA0B0000}"/>
    <cellStyle name="쉼표 [0] 2 10 11" xfId="291" xr:uid="{00000000-0005-0000-0000-0000AB0B0000}"/>
    <cellStyle name="쉼표 [0] 2 10 12" xfId="292" xr:uid="{00000000-0005-0000-0000-0000AC0B0000}"/>
    <cellStyle name="쉼표 [0] 2 10 13" xfId="293" xr:uid="{00000000-0005-0000-0000-0000AD0B0000}"/>
    <cellStyle name="쉼표 [0] 2 10 14" xfId="294" xr:uid="{00000000-0005-0000-0000-0000AE0B0000}"/>
    <cellStyle name="쉼표 [0] 2 10 15" xfId="295" xr:uid="{00000000-0005-0000-0000-0000AF0B0000}"/>
    <cellStyle name="쉼표 [0] 2 10 16" xfId="296" xr:uid="{00000000-0005-0000-0000-0000B00B0000}"/>
    <cellStyle name="쉼표 [0] 2 10 17" xfId="297" xr:uid="{00000000-0005-0000-0000-0000B10B0000}"/>
    <cellStyle name="쉼표 [0] 2 10 18" xfId="298" xr:uid="{00000000-0005-0000-0000-0000B20B0000}"/>
    <cellStyle name="쉼표 [0] 2 10 19" xfId="299" xr:uid="{00000000-0005-0000-0000-0000B30B0000}"/>
    <cellStyle name="쉼표 [0] 2 10 2" xfId="300" xr:uid="{00000000-0005-0000-0000-0000B40B0000}"/>
    <cellStyle name="쉼표 [0] 2 10 20" xfId="301" xr:uid="{00000000-0005-0000-0000-0000B50B0000}"/>
    <cellStyle name="쉼표 [0] 2 10 21" xfId="302" xr:uid="{00000000-0005-0000-0000-0000B60B0000}"/>
    <cellStyle name="쉼표 [0] 2 10 22" xfId="303" xr:uid="{00000000-0005-0000-0000-0000B70B0000}"/>
    <cellStyle name="쉼표 [0] 2 10 23" xfId="304" xr:uid="{00000000-0005-0000-0000-0000B80B0000}"/>
    <cellStyle name="쉼표 [0] 2 10 24" xfId="305" xr:uid="{00000000-0005-0000-0000-0000B90B0000}"/>
    <cellStyle name="쉼표 [0] 2 10 25" xfId="306" xr:uid="{00000000-0005-0000-0000-0000BA0B0000}"/>
    <cellStyle name="쉼표 [0] 2 10 26" xfId="307" xr:uid="{00000000-0005-0000-0000-0000BB0B0000}"/>
    <cellStyle name="쉼표 [0] 2 10 27" xfId="308" xr:uid="{00000000-0005-0000-0000-0000BC0B0000}"/>
    <cellStyle name="쉼표 [0] 2 10 28" xfId="309" xr:uid="{00000000-0005-0000-0000-0000BD0B0000}"/>
    <cellStyle name="쉼표 [0] 2 10 29" xfId="310" xr:uid="{00000000-0005-0000-0000-0000BE0B0000}"/>
    <cellStyle name="쉼표 [0] 2 10 3" xfId="311" xr:uid="{00000000-0005-0000-0000-0000BF0B0000}"/>
    <cellStyle name="쉼표 [0] 2 10 30" xfId="312" xr:uid="{00000000-0005-0000-0000-0000C00B0000}"/>
    <cellStyle name="쉼표 [0] 2 10 31" xfId="313" xr:uid="{00000000-0005-0000-0000-0000C10B0000}"/>
    <cellStyle name="쉼표 [0] 2 10 32" xfId="314" xr:uid="{00000000-0005-0000-0000-0000C20B0000}"/>
    <cellStyle name="쉼표 [0] 2 10 33" xfId="315" xr:uid="{00000000-0005-0000-0000-0000C30B0000}"/>
    <cellStyle name="쉼표 [0] 2 10 34" xfId="316" xr:uid="{00000000-0005-0000-0000-0000C40B0000}"/>
    <cellStyle name="쉼표 [0] 2 10 35" xfId="317" xr:uid="{00000000-0005-0000-0000-0000C50B0000}"/>
    <cellStyle name="쉼표 [0] 2 10 36" xfId="318" xr:uid="{00000000-0005-0000-0000-0000C60B0000}"/>
    <cellStyle name="쉼표 [0] 2 10 37" xfId="319" xr:uid="{00000000-0005-0000-0000-0000C70B0000}"/>
    <cellStyle name="쉼표 [0] 2 10 38" xfId="320" xr:uid="{00000000-0005-0000-0000-0000C80B0000}"/>
    <cellStyle name="쉼표 [0] 2 10 39" xfId="321" xr:uid="{00000000-0005-0000-0000-0000C90B0000}"/>
    <cellStyle name="쉼표 [0] 2 10 4" xfId="322" xr:uid="{00000000-0005-0000-0000-0000CA0B0000}"/>
    <cellStyle name="쉼표 [0] 2 10 40" xfId="323" xr:uid="{00000000-0005-0000-0000-0000CB0B0000}"/>
    <cellStyle name="쉼표 [0] 2 10 41" xfId="324" xr:uid="{00000000-0005-0000-0000-0000CC0B0000}"/>
    <cellStyle name="쉼표 [0] 2 10 42" xfId="325" xr:uid="{00000000-0005-0000-0000-0000CD0B0000}"/>
    <cellStyle name="쉼표 [0] 2 10 43" xfId="326" xr:uid="{00000000-0005-0000-0000-0000CE0B0000}"/>
    <cellStyle name="쉼표 [0] 2 10 44" xfId="327" xr:uid="{00000000-0005-0000-0000-0000CF0B0000}"/>
    <cellStyle name="쉼표 [0] 2 10 45" xfId="328" xr:uid="{00000000-0005-0000-0000-0000D00B0000}"/>
    <cellStyle name="쉼표 [0] 2 10 46" xfId="329" xr:uid="{00000000-0005-0000-0000-0000D10B0000}"/>
    <cellStyle name="쉼표 [0] 2 10 47" xfId="330" xr:uid="{00000000-0005-0000-0000-0000D20B0000}"/>
    <cellStyle name="쉼표 [0] 2 10 48" xfId="331" xr:uid="{00000000-0005-0000-0000-0000D30B0000}"/>
    <cellStyle name="쉼표 [0] 2 10 49" xfId="332" xr:uid="{00000000-0005-0000-0000-0000D40B0000}"/>
    <cellStyle name="쉼표 [0] 2 10 5" xfId="333" xr:uid="{00000000-0005-0000-0000-0000D50B0000}"/>
    <cellStyle name="쉼표 [0] 2 10 50" xfId="334" xr:uid="{00000000-0005-0000-0000-0000D60B0000}"/>
    <cellStyle name="쉼표 [0] 2 10 51" xfId="335" xr:uid="{00000000-0005-0000-0000-0000D70B0000}"/>
    <cellStyle name="쉼표 [0] 2 10 52" xfId="336" xr:uid="{00000000-0005-0000-0000-0000D80B0000}"/>
    <cellStyle name="쉼표 [0] 2 10 53" xfId="337" xr:uid="{00000000-0005-0000-0000-0000D90B0000}"/>
    <cellStyle name="쉼표 [0] 2 10 54" xfId="338" xr:uid="{00000000-0005-0000-0000-0000DA0B0000}"/>
    <cellStyle name="쉼표 [0] 2 10 55" xfId="339" xr:uid="{00000000-0005-0000-0000-0000DB0B0000}"/>
    <cellStyle name="쉼표 [0] 2 10 56" xfId="340" xr:uid="{00000000-0005-0000-0000-0000DC0B0000}"/>
    <cellStyle name="쉼표 [0] 2 10 57" xfId="341" xr:uid="{00000000-0005-0000-0000-0000DD0B0000}"/>
    <cellStyle name="쉼표 [0] 2 10 58" xfId="342" xr:uid="{00000000-0005-0000-0000-0000DE0B0000}"/>
    <cellStyle name="쉼표 [0] 2 10 59" xfId="343" xr:uid="{00000000-0005-0000-0000-0000DF0B0000}"/>
    <cellStyle name="쉼표 [0] 2 10 6" xfId="344" xr:uid="{00000000-0005-0000-0000-0000E00B0000}"/>
    <cellStyle name="쉼표 [0] 2 10 60" xfId="345" xr:uid="{00000000-0005-0000-0000-0000E10B0000}"/>
    <cellStyle name="쉼표 [0] 2 10 61" xfId="346" xr:uid="{00000000-0005-0000-0000-0000E20B0000}"/>
    <cellStyle name="쉼표 [0] 2 10 62" xfId="347" xr:uid="{00000000-0005-0000-0000-0000E30B0000}"/>
    <cellStyle name="쉼표 [0] 2 10 63" xfId="348" xr:uid="{00000000-0005-0000-0000-0000E40B0000}"/>
    <cellStyle name="쉼표 [0] 2 10 64" xfId="349" xr:uid="{00000000-0005-0000-0000-0000E50B0000}"/>
    <cellStyle name="쉼표 [0] 2 10 65" xfId="350" xr:uid="{00000000-0005-0000-0000-0000E60B0000}"/>
    <cellStyle name="쉼표 [0] 2 10 66" xfId="351" xr:uid="{00000000-0005-0000-0000-0000E70B0000}"/>
    <cellStyle name="쉼표 [0] 2 10 67" xfId="352" xr:uid="{00000000-0005-0000-0000-0000E80B0000}"/>
    <cellStyle name="쉼표 [0] 2 10 68" xfId="353" xr:uid="{00000000-0005-0000-0000-0000E90B0000}"/>
    <cellStyle name="쉼표 [0] 2 10 69" xfId="354" xr:uid="{00000000-0005-0000-0000-0000EA0B0000}"/>
    <cellStyle name="쉼표 [0] 2 10 7" xfId="355" xr:uid="{00000000-0005-0000-0000-0000EB0B0000}"/>
    <cellStyle name="쉼표 [0] 2 10 70" xfId="356" xr:uid="{00000000-0005-0000-0000-0000EC0B0000}"/>
    <cellStyle name="쉼표 [0] 2 10 71" xfId="357" xr:uid="{00000000-0005-0000-0000-0000ED0B0000}"/>
    <cellStyle name="쉼표 [0] 2 10 72" xfId="358" xr:uid="{00000000-0005-0000-0000-0000EE0B0000}"/>
    <cellStyle name="쉼표 [0] 2 10 73" xfId="359" xr:uid="{00000000-0005-0000-0000-0000EF0B0000}"/>
    <cellStyle name="쉼표 [0] 2 10 74" xfId="360" xr:uid="{00000000-0005-0000-0000-0000F00B0000}"/>
    <cellStyle name="쉼표 [0] 2 10 75" xfId="361" xr:uid="{00000000-0005-0000-0000-0000F10B0000}"/>
    <cellStyle name="쉼표 [0] 2 10 76" xfId="362" xr:uid="{00000000-0005-0000-0000-0000F20B0000}"/>
    <cellStyle name="쉼표 [0] 2 10 77" xfId="363" xr:uid="{00000000-0005-0000-0000-0000F30B0000}"/>
    <cellStyle name="쉼표 [0] 2 10 78" xfId="364" xr:uid="{00000000-0005-0000-0000-0000F40B0000}"/>
    <cellStyle name="쉼표 [0] 2 10 79" xfId="365" xr:uid="{00000000-0005-0000-0000-0000F50B0000}"/>
    <cellStyle name="쉼표 [0] 2 10 8" xfId="366" xr:uid="{00000000-0005-0000-0000-0000F60B0000}"/>
    <cellStyle name="쉼표 [0] 2 10 80" xfId="367" xr:uid="{00000000-0005-0000-0000-0000F70B0000}"/>
    <cellStyle name="쉼표 [0] 2 10 81" xfId="368" xr:uid="{00000000-0005-0000-0000-0000F80B0000}"/>
    <cellStyle name="쉼표 [0] 2 10 82" xfId="369" xr:uid="{00000000-0005-0000-0000-0000F90B0000}"/>
    <cellStyle name="쉼표 [0] 2 10 83" xfId="370" xr:uid="{00000000-0005-0000-0000-0000FA0B0000}"/>
    <cellStyle name="쉼표 [0] 2 10 84" xfId="371" xr:uid="{00000000-0005-0000-0000-0000FB0B0000}"/>
    <cellStyle name="쉼표 [0] 2 10 9" xfId="372" xr:uid="{00000000-0005-0000-0000-0000FC0B0000}"/>
    <cellStyle name="쉼표 [0] 2 100" xfId="373" xr:uid="{00000000-0005-0000-0000-0000FD0B0000}"/>
    <cellStyle name="쉼표 [0] 2 101" xfId="374" xr:uid="{00000000-0005-0000-0000-0000FE0B0000}"/>
    <cellStyle name="쉼표 [0] 2 102" xfId="375" xr:uid="{00000000-0005-0000-0000-0000FF0B0000}"/>
    <cellStyle name="쉼표 [0] 2 103" xfId="376" xr:uid="{00000000-0005-0000-0000-0000000C0000}"/>
    <cellStyle name="쉼표 [0] 2 104" xfId="377" xr:uid="{00000000-0005-0000-0000-0000010C0000}"/>
    <cellStyle name="쉼표 [0] 2 105" xfId="378" xr:uid="{00000000-0005-0000-0000-0000020C0000}"/>
    <cellStyle name="쉼표 [0] 2 106" xfId="379" xr:uid="{00000000-0005-0000-0000-0000030C0000}"/>
    <cellStyle name="쉼표 [0] 2 107" xfId="380" xr:uid="{00000000-0005-0000-0000-0000040C0000}"/>
    <cellStyle name="쉼표 [0] 2 108" xfId="381" xr:uid="{00000000-0005-0000-0000-0000050C0000}"/>
    <cellStyle name="쉼표 [0] 2 109" xfId="382" xr:uid="{00000000-0005-0000-0000-0000060C0000}"/>
    <cellStyle name="쉼표 [0] 2 11" xfId="95" xr:uid="{00000000-0005-0000-0000-0000070C0000}"/>
    <cellStyle name="쉼표 [0] 2 11 10" xfId="383" xr:uid="{00000000-0005-0000-0000-0000080C0000}"/>
    <cellStyle name="쉼표 [0] 2 11 11" xfId="384" xr:uid="{00000000-0005-0000-0000-0000090C0000}"/>
    <cellStyle name="쉼표 [0] 2 11 12" xfId="385" xr:uid="{00000000-0005-0000-0000-00000A0C0000}"/>
    <cellStyle name="쉼표 [0] 2 11 13" xfId="386" xr:uid="{00000000-0005-0000-0000-00000B0C0000}"/>
    <cellStyle name="쉼표 [0] 2 11 14" xfId="387" xr:uid="{00000000-0005-0000-0000-00000C0C0000}"/>
    <cellStyle name="쉼표 [0] 2 11 15" xfId="388" xr:uid="{00000000-0005-0000-0000-00000D0C0000}"/>
    <cellStyle name="쉼표 [0] 2 11 16" xfId="389" xr:uid="{00000000-0005-0000-0000-00000E0C0000}"/>
    <cellStyle name="쉼표 [0] 2 11 17" xfId="390" xr:uid="{00000000-0005-0000-0000-00000F0C0000}"/>
    <cellStyle name="쉼표 [0] 2 11 18" xfId="391" xr:uid="{00000000-0005-0000-0000-0000100C0000}"/>
    <cellStyle name="쉼표 [0] 2 11 19" xfId="392" xr:uid="{00000000-0005-0000-0000-0000110C0000}"/>
    <cellStyle name="쉼표 [0] 2 11 2" xfId="393" xr:uid="{00000000-0005-0000-0000-0000120C0000}"/>
    <cellStyle name="쉼표 [0] 2 11 20" xfId="394" xr:uid="{00000000-0005-0000-0000-0000130C0000}"/>
    <cellStyle name="쉼표 [0] 2 11 21" xfId="395" xr:uid="{00000000-0005-0000-0000-0000140C0000}"/>
    <cellStyle name="쉼표 [0] 2 11 22" xfId="396" xr:uid="{00000000-0005-0000-0000-0000150C0000}"/>
    <cellStyle name="쉼표 [0] 2 11 23" xfId="397" xr:uid="{00000000-0005-0000-0000-0000160C0000}"/>
    <cellStyle name="쉼표 [0] 2 11 24" xfId="398" xr:uid="{00000000-0005-0000-0000-0000170C0000}"/>
    <cellStyle name="쉼표 [0] 2 11 25" xfId="399" xr:uid="{00000000-0005-0000-0000-0000180C0000}"/>
    <cellStyle name="쉼표 [0] 2 11 26" xfId="400" xr:uid="{00000000-0005-0000-0000-0000190C0000}"/>
    <cellStyle name="쉼표 [0] 2 11 27" xfId="401" xr:uid="{00000000-0005-0000-0000-00001A0C0000}"/>
    <cellStyle name="쉼표 [0] 2 11 28" xfId="402" xr:uid="{00000000-0005-0000-0000-00001B0C0000}"/>
    <cellStyle name="쉼표 [0] 2 11 29" xfId="403" xr:uid="{00000000-0005-0000-0000-00001C0C0000}"/>
    <cellStyle name="쉼표 [0] 2 11 3" xfId="404" xr:uid="{00000000-0005-0000-0000-00001D0C0000}"/>
    <cellStyle name="쉼표 [0] 2 11 30" xfId="405" xr:uid="{00000000-0005-0000-0000-00001E0C0000}"/>
    <cellStyle name="쉼표 [0] 2 11 31" xfId="406" xr:uid="{00000000-0005-0000-0000-00001F0C0000}"/>
    <cellStyle name="쉼표 [0] 2 11 32" xfId="407" xr:uid="{00000000-0005-0000-0000-0000200C0000}"/>
    <cellStyle name="쉼표 [0] 2 11 33" xfId="408" xr:uid="{00000000-0005-0000-0000-0000210C0000}"/>
    <cellStyle name="쉼표 [0] 2 11 34" xfId="409" xr:uid="{00000000-0005-0000-0000-0000220C0000}"/>
    <cellStyle name="쉼표 [0] 2 11 35" xfId="410" xr:uid="{00000000-0005-0000-0000-0000230C0000}"/>
    <cellStyle name="쉼표 [0] 2 11 36" xfId="411" xr:uid="{00000000-0005-0000-0000-0000240C0000}"/>
    <cellStyle name="쉼표 [0] 2 11 37" xfId="412" xr:uid="{00000000-0005-0000-0000-0000250C0000}"/>
    <cellStyle name="쉼표 [0] 2 11 38" xfId="413" xr:uid="{00000000-0005-0000-0000-0000260C0000}"/>
    <cellStyle name="쉼표 [0] 2 11 39" xfId="414" xr:uid="{00000000-0005-0000-0000-0000270C0000}"/>
    <cellStyle name="쉼표 [0] 2 11 4" xfId="415" xr:uid="{00000000-0005-0000-0000-0000280C0000}"/>
    <cellStyle name="쉼표 [0] 2 11 40" xfId="416" xr:uid="{00000000-0005-0000-0000-0000290C0000}"/>
    <cellStyle name="쉼표 [0] 2 11 41" xfId="417" xr:uid="{00000000-0005-0000-0000-00002A0C0000}"/>
    <cellStyle name="쉼표 [0] 2 11 42" xfId="418" xr:uid="{00000000-0005-0000-0000-00002B0C0000}"/>
    <cellStyle name="쉼표 [0] 2 11 43" xfId="419" xr:uid="{00000000-0005-0000-0000-00002C0C0000}"/>
    <cellStyle name="쉼표 [0] 2 11 44" xfId="420" xr:uid="{00000000-0005-0000-0000-00002D0C0000}"/>
    <cellStyle name="쉼표 [0] 2 11 45" xfId="421" xr:uid="{00000000-0005-0000-0000-00002E0C0000}"/>
    <cellStyle name="쉼표 [0] 2 11 46" xfId="422" xr:uid="{00000000-0005-0000-0000-00002F0C0000}"/>
    <cellStyle name="쉼표 [0] 2 11 47" xfId="423" xr:uid="{00000000-0005-0000-0000-0000300C0000}"/>
    <cellStyle name="쉼표 [0] 2 11 48" xfId="424" xr:uid="{00000000-0005-0000-0000-0000310C0000}"/>
    <cellStyle name="쉼표 [0] 2 11 49" xfId="425" xr:uid="{00000000-0005-0000-0000-0000320C0000}"/>
    <cellStyle name="쉼표 [0] 2 11 5" xfId="426" xr:uid="{00000000-0005-0000-0000-0000330C0000}"/>
    <cellStyle name="쉼표 [0] 2 11 50" xfId="427" xr:uid="{00000000-0005-0000-0000-0000340C0000}"/>
    <cellStyle name="쉼표 [0] 2 11 51" xfId="428" xr:uid="{00000000-0005-0000-0000-0000350C0000}"/>
    <cellStyle name="쉼표 [0] 2 11 52" xfId="429" xr:uid="{00000000-0005-0000-0000-0000360C0000}"/>
    <cellStyle name="쉼표 [0] 2 11 53" xfId="430" xr:uid="{00000000-0005-0000-0000-0000370C0000}"/>
    <cellStyle name="쉼표 [0] 2 11 54" xfId="431" xr:uid="{00000000-0005-0000-0000-0000380C0000}"/>
    <cellStyle name="쉼표 [0] 2 11 55" xfId="432" xr:uid="{00000000-0005-0000-0000-0000390C0000}"/>
    <cellStyle name="쉼표 [0] 2 11 56" xfId="433" xr:uid="{00000000-0005-0000-0000-00003A0C0000}"/>
    <cellStyle name="쉼표 [0] 2 11 57" xfId="434" xr:uid="{00000000-0005-0000-0000-00003B0C0000}"/>
    <cellStyle name="쉼표 [0] 2 11 58" xfId="435" xr:uid="{00000000-0005-0000-0000-00003C0C0000}"/>
    <cellStyle name="쉼표 [0] 2 11 59" xfId="436" xr:uid="{00000000-0005-0000-0000-00003D0C0000}"/>
    <cellStyle name="쉼표 [0] 2 11 6" xfId="437" xr:uid="{00000000-0005-0000-0000-00003E0C0000}"/>
    <cellStyle name="쉼표 [0] 2 11 60" xfId="438" xr:uid="{00000000-0005-0000-0000-00003F0C0000}"/>
    <cellStyle name="쉼표 [0] 2 11 61" xfId="439" xr:uid="{00000000-0005-0000-0000-0000400C0000}"/>
    <cellStyle name="쉼표 [0] 2 11 62" xfId="440" xr:uid="{00000000-0005-0000-0000-0000410C0000}"/>
    <cellStyle name="쉼표 [0] 2 11 63" xfId="441" xr:uid="{00000000-0005-0000-0000-0000420C0000}"/>
    <cellStyle name="쉼표 [0] 2 11 64" xfId="442" xr:uid="{00000000-0005-0000-0000-0000430C0000}"/>
    <cellStyle name="쉼표 [0] 2 11 65" xfId="443" xr:uid="{00000000-0005-0000-0000-0000440C0000}"/>
    <cellStyle name="쉼표 [0] 2 11 66" xfId="444" xr:uid="{00000000-0005-0000-0000-0000450C0000}"/>
    <cellStyle name="쉼표 [0] 2 11 67" xfId="445" xr:uid="{00000000-0005-0000-0000-0000460C0000}"/>
    <cellStyle name="쉼표 [0] 2 11 68" xfId="446" xr:uid="{00000000-0005-0000-0000-0000470C0000}"/>
    <cellStyle name="쉼표 [0] 2 11 69" xfId="447" xr:uid="{00000000-0005-0000-0000-0000480C0000}"/>
    <cellStyle name="쉼표 [0] 2 11 7" xfId="448" xr:uid="{00000000-0005-0000-0000-0000490C0000}"/>
    <cellStyle name="쉼표 [0] 2 11 70" xfId="449" xr:uid="{00000000-0005-0000-0000-00004A0C0000}"/>
    <cellStyle name="쉼표 [0] 2 11 71" xfId="450" xr:uid="{00000000-0005-0000-0000-00004B0C0000}"/>
    <cellStyle name="쉼표 [0] 2 11 72" xfId="451" xr:uid="{00000000-0005-0000-0000-00004C0C0000}"/>
    <cellStyle name="쉼표 [0] 2 11 73" xfId="452" xr:uid="{00000000-0005-0000-0000-00004D0C0000}"/>
    <cellStyle name="쉼표 [0] 2 11 74" xfId="453" xr:uid="{00000000-0005-0000-0000-00004E0C0000}"/>
    <cellStyle name="쉼표 [0] 2 11 75" xfId="454" xr:uid="{00000000-0005-0000-0000-00004F0C0000}"/>
    <cellStyle name="쉼표 [0] 2 11 76" xfId="455" xr:uid="{00000000-0005-0000-0000-0000500C0000}"/>
    <cellStyle name="쉼표 [0] 2 11 77" xfId="456" xr:uid="{00000000-0005-0000-0000-0000510C0000}"/>
    <cellStyle name="쉼표 [0] 2 11 78" xfId="457" xr:uid="{00000000-0005-0000-0000-0000520C0000}"/>
    <cellStyle name="쉼표 [0] 2 11 79" xfId="458" xr:uid="{00000000-0005-0000-0000-0000530C0000}"/>
    <cellStyle name="쉼표 [0] 2 11 8" xfId="459" xr:uid="{00000000-0005-0000-0000-0000540C0000}"/>
    <cellStyle name="쉼표 [0] 2 11 80" xfId="460" xr:uid="{00000000-0005-0000-0000-0000550C0000}"/>
    <cellStyle name="쉼표 [0] 2 11 81" xfId="461" xr:uid="{00000000-0005-0000-0000-0000560C0000}"/>
    <cellStyle name="쉼표 [0] 2 11 82" xfId="462" xr:uid="{00000000-0005-0000-0000-0000570C0000}"/>
    <cellStyle name="쉼표 [0] 2 11 83" xfId="463" xr:uid="{00000000-0005-0000-0000-0000580C0000}"/>
    <cellStyle name="쉼표 [0] 2 11 84" xfId="464" xr:uid="{00000000-0005-0000-0000-0000590C0000}"/>
    <cellStyle name="쉼표 [0] 2 11 9" xfId="465" xr:uid="{00000000-0005-0000-0000-00005A0C0000}"/>
    <cellStyle name="쉼표 [0] 2 110" xfId="466" xr:uid="{00000000-0005-0000-0000-00005B0C0000}"/>
    <cellStyle name="쉼표 [0] 2 111" xfId="13683" xr:uid="{00000000-0005-0000-0000-00005C0C0000}"/>
    <cellStyle name="쉼표 [0] 2 112" xfId="13684" xr:uid="{00000000-0005-0000-0000-00005D0C0000}"/>
    <cellStyle name="쉼표 [0] 2 113" xfId="13685" xr:uid="{00000000-0005-0000-0000-00005E0C0000}"/>
    <cellStyle name="쉼표 [0] 2 114" xfId="13686" xr:uid="{00000000-0005-0000-0000-00005F0C0000}"/>
    <cellStyle name="쉼표 [0] 2 115" xfId="29101" xr:uid="{00000000-0005-0000-0000-0000600C0000}"/>
    <cellStyle name="쉼표 [0] 2 12" xfId="96" xr:uid="{00000000-0005-0000-0000-0000610C0000}"/>
    <cellStyle name="쉼표 [0] 2 12 10" xfId="467" xr:uid="{00000000-0005-0000-0000-0000620C0000}"/>
    <cellStyle name="쉼표 [0] 2 12 11" xfId="468" xr:uid="{00000000-0005-0000-0000-0000630C0000}"/>
    <cellStyle name="쉼표 [0] 2 12 12" xfId="469" xr:uid="{00000000-0005-0000-0000-0000640C0000}"/>
    <cellStyle name="쉼표 [0] 2 12 13" xfId="470" xr:uid="{00000000-0005-0000-0000-0000650C0000}"/>
    <cellStyle name="쉼표 [0] 2 12 14" xfId="471" xr:uid="{00000000-0005-0000-0000-0000660C0000}"/>
    <cellStyle name="쉼표 [0] 2 12 15" xfId="472" xr:uid="{00000000-0005-0000-0000-0000670C0000}"/>
    <cellStyle name="쉼표 [0] 2 12 16" xfId="473" xr:uid="{00000000-0005-0000-0000-0000680C0000}"/>
    <cellStyle name="쉼표 [0] 2 12 17" xfId="474" xr:uid="{00000000-0005-0000-0000-0000690C0000}"/>
    <cellStyle name="쉼표 [0] 2 12 18" xfId="475" xr:uid="{00000000-0005-0000-0000-00006A0C0000}"/>
    <cellStyle name="쉼표 [0] 2 12 19" xfId="476" xr:uid="{00000000-0005-0000-0000-00006B0C0000}"/>
    <cellStyle name="쉼표 [0] 2 12 2" xfId="477" xr:uid="{00000000-0005-0000-0000-00006C0C0000}"/>
    <cellStyle name="쉼표 [0] 2 12 20" xfId="478" xr:uid="{00000000-0005-0000-0000-00006D0C0000}"/>
    <cellStyle name="쉼표 [0] 2 12 21" xfId="479" xr:uid="{00000000-0005-0000-0000-00006E0C0000}"/>
    <cellStyle name="쉼표 [0] 2 12 22" xfId="480" xr:uid="{00000000-0005-0000-0000-00006F0C0000}"/>
    <cellStyle name="쉼표 [0] 2 12 23" xfId="481" xr:uid="{00000000-0005-0000-0000-0000700C0000}"/>
    <cellStyle name="쉼표 [0] 2 12 24" xfId="482" xr:uid="{00000000-0005-0000-0000-0000710C0000}"/>
    <cellStyle name="쉼표 [0] 2 12 25" xfId="483" xr:uid="{00000000-0005-0000-0000-0000720C0000}"/>
    <cellStyle name="쉼표 [0] 2 12 26" xfId="484" xr:uid="{00000000-0005-0000-0000-0000730C0000}"/>
    <cellStyle name="쉼표 [0] 2 12 27" xfId="485" xr:uid="{00000000-0005-0000-0000-0000740C0000}"/>
    <cellStyle name="쉼표 [0] 2 12 28" xfId="486" xr:uid="{00000000-0005-0000-0000-0000750C0000}"/>
    <cellStyle name="쉼표 [0] 2 12 29" xfId="487" xr:uid="{00000000-0005-0000-0000-0000760C0000}"/>
    <cellStyle name="쉼표 [0] 2 12 3" xfId="488" xr:uid="{00000000-0005-0000-0000-0000770C0000}"/>
    <cellStyle name="쉼표 [0] 2 12 30" xfId="489" xr:uid="{00000000-0005-0000-0000-0000780C0000}"/>
    <cellStyle name="쉼표 [0] 2 12 31" xfId="490" xr:uid="{00000000-0005-0000-0000-0000790C0000}"/>
    <cellStyle name="쉼표 [0] 2 12 32" xfId="491" xr:uid="{00000000-0005-0000-0000-00007A0C0000}"/>
    <cellStyle name="쉼표 [0] 2 12 33" xfId="492" xr:uid="{00000000-0005-0000-0000-00007B0C0000}"/>
    <cellStyle name="쉼표 [0] 2 12 34" xfId="493" xr:uid="{00000000-0005-0000-0000-00007C0C0000}"/>
    <cellStyle name="쉼표 [0] 2 12 35" xfId="494" xr:uid="{00000000-0005-0000-0000-00007D0C0000}"/>
    <cellStyle name="쉼표 [0] 2 12 36" xfId="495" xr:uid="{00000000-0005-0000-0000-00007E0C0000}"/>
    <cellStyle name="쉼표 [0] 2 12 37" xfId="496" xr:uid="{00000000-0005-0000-0000-00007F0C0000}"/>
    <cellStyle name="쉼표 [0] 2 12 38" xfId="497" xr:uid="{00000000-0005-0000-0000-0000800C0000}"/>
    <cellStyle name="쉼표 [0] 2 12 39" xfId="498" xr:uid="{00000000-0005-0000-0000-0000810C0000}"/>
    <cellStyle name="쉼표 [0] 2 12 4" xfId="499" xr:uid="{00000000-0005-0000-0000-0000820C0000}"/>
    <cellStyle name="쉼표 [0] 2 12 40" xfId="500" xr:uid="{00000000-0005-0000-0000-0000830C0000}"/>
    <cellStyle name="쉼표 [0] 2 12 41" xfId="501" xr:uid="{00000000-0005-0000-0000-0000840C0000}"/>
    <cellStyle name="쉼표 [0] 2 12 42" xfId="502" xr:uid="{00000000-0005-0000-0000-0000850C0000}"/>
    <cellStyle name="쉼표 [0] 2 12 43" xfId="503" xr:uid="{00000000-0005-0000-0000-0000860C0000}"/>
    <cellStyle name="쉼표 [0] 2 12 44" xfId="504" xr:uid="{00000000-0005-0000-0000-0000870C0000}"/>
    <cellStyle name="쉼표 [0] 2 12 45" xfId="505" xr:uid="{00000000-0005-0000-0000-0000880C0000}"/>
    <cellStyle name="쉼표 [0] 2 12 46" xfId="506" xr:uid="{00000000-0005-0000-0000-0000890C0000}"/>
    <cellStyle name="쉼표 [0] 2 12 47" xfId="507" xr:uid="{00000000-0005-0000-0000-00008A0C0000}"/>
    <cellStyle name="쉼표 [0] 2 12 48" xfId="508" xr:uid="{00000000-0005-0000-0000-00008B0C0000}"/>
    <cellStyle name="쉼표 [0] 2 12 49" xfId="509" xr:uid="{00000000-0005-0000-0000-00008C0C0000}"/>
    <cellStyle name="쉼표 [0] 2 12 5" xfId="510" xr:uid="{00000000-0005-0000-0000-00008D0C0000}"/>
    <cellStyle name="쉼표 [0] 2 12 50" xfId="511" xr:uid="{00000000-0005-0000-0000-00008E0C0000}"/>
    <cellStyle name="쉼표 [0] 2 12 51" xfId="512" xr:uid="{00000000-0005-0000-0000-00008F0C0000}"/>
    <cellStyle name="쉼표 [0] 2 12 52" xfId="513" xr:uid="{00000000-0005-0000-0000-0000900C0000}"/>
    <cellStyle name="쉼표 [0] 2 12 53" xfId="514" xr:uid="{00000000-0005-0000-0000-0000910C0000}"/>
    <cellStyle name="쉼표 [0] 2 12 54" xfId="515" xr:uid="{00000000-0005-0000-0000-0000920C0000}"/>
    <cellStyle name="쉼표 [0] 2 12 55" xfId="516" xr:uid="{00000000-0005-0000-0000-0000930C0000}"/>
    <cellStyle name="쉼표 [0] 2 12 56" xfId="517" xr:uid="{00000000-0005-0000-0000-0000940C0000}"/>
    <cellStyle name="쉼표 [0] 2 12 57" xfId="518" xr:uid="{00000000-0005-0000-0000-0000950C0000}"/>
    <cellStyle name="쉼표 [0] 2 12 58" xfId="519" xr:uid="{00000000-0005-0000-0000-0000960C0000}"/>
    <cellStyle name="쉼표 [0] 2 12 59" xfId="520" xr:uid="{00000000-0005-0000-0000-0000970C0000}"/>
    <cellStyle name="쉼표 [0] 2 12 6" xfId="521" xr:uid="{00000000-0005-0000-0000-0000980C0000}"/>
    <cellStyle name="쉼표 [0] 2 12 60" xfId="522" xr:uid="{00000000-0005-0000-0000-0000990C0000}"/>
    <cellStyle name="쉼표 [0] 2 12 61" xfId="523" xr:uid="{00000000-0005-0000-0000-00009A0C0000}"/>
    <cellStyle name="쉼표 [0] 2 12 62" xfId="524" xr:uid="{00000000-0005-0000-0000-00009B0C0000}"/>
    <cellStyle name="쉼표 [0] 2 12 63" xfId="525" xr:uid="{00000000-0005-0000-0000-00009C0C0000}"/>
    <cellStyle name="쉼표 [0] 2 12 64" xfId="526" xr:uid="{00000000-0005-0000-0000-00009D0C0000}"/>
    <cellStyle name="쉼표 [0] 2 12 65" xfId="527" xr:uid="{00000000-0005-0000-0000-00009E0C0000}"/>
    <cellStyle name="쉼표 [0] 2 12 66" xfId="528" xr:uid="{00000000-0005-0000-0000-00009F0C0000}"/>
    <cellStyle name="쉼표 [0] 2 12 67" xfId="529" xr:uid="{00000000-0005-0000-0000-0000A00C0000}"/>
    <cellStyle name="쉼표 [0] 2 12 68" xfId="530" xr:uid="{00000000-0005-0000-0000-0000A10C0000}"/>
    <cellStyle name="쉼표 [0] 2 12 69" xfId="531" xr:uid="{00000000-0005-0000-0000-0000A20C0000}"/>
    <cellStyle name="쉼표 [0] 2 12 7" xfId="532" xr:uid="{00000000-0005-0000-0000-0000A30C0000}"/>
    <cellStyle name="쉼표 [0] 2 12 70" xfId="533" xr:uid="{00000000-0005-0000-0000-0000A40C0000}"/>
    <cellStyle name="쉼표 [0] 2 12 71" xfId="534" xr:uid="{00000000-0005-0000-0000-0000A50C0000}"/>
    <cellStyle name="쉼표 [0] 2 12 72" xfId="535" xr:uid="{00000000-0005-0000-0000-0000A60C0000}"/>
    <cellStyle name="쉼표 [0] 2 12 73" xfId="536" xr:uid="{00000000-0005-0000-0000-0000A70C0000}"/>
    <cellStyle name="쉼표 [0] 2 12 74" xfId="537" xr:uid="{00000000-0005-0000-0000-0000A80C0000}"/>
    <cellStyle name="쉼표 [0] 2 12 75" xfId="538" xr:uid="{00000000-0005-0000-0000-0000A90C0000}"/>
    <cellStyle name="쉼표 [0] 2 12 76" xfId="539" xr:uid="{00000000-0005-0000-0000-0000AA0C0000}"/>
    <cellStyle name="쉼표 [0] 2 12 77" xfId="540" xr:uid="{00000000-0005-0000-0000-0000AB0C0000}"/>
    <cellStyle name="쉼표 [0] 2 12 78" xfId="541" xr:uid="{00000000-0005-0000-0000-0000AC0C0000}"/>
    <cellStyle name="쉼표 [0] 2 12 79" xfId="542" xr:uid="{00000000-0005-0000-0000-0000AD0C0000}"/>
    <cellStyle name="쉼표 [0] 2 12 8" xfId="543" xr:uid="{00000000-0005-0000-0000-0000AE0C0000}"/>
    <cellStyle name="쉼표 [0] 2 12 80" xfId="544" xr:uid="{00000000-0005-0000-0000-0000AF0C0000}"/>
    <cellStyle name="쉼표 [0] 2 12 81" xfId="545" xr:uid="{00000000-0005-0000-0000-0000B00C0000}"/>
    <cellStyle name="쉼표 [0] 2 12 82" xfId="546" xr:uid="{00000000-0005-0000-0000-0000B10C0000}"/>
    <cellStyle name="쉼표 [0] 2 12 83" xfId="547" xr:uid="{00000000-0005-0000-0000-0000B20C0000}"/>
    <cellStyle name="쉼표 [0] 2 12 84" xfId="548" xr:uid="{00000000-0005-0000-0000-0000B30C0000}"/>
    <cellStyle name="쉼표 [0] 2 12 9" xfId="549" xr:uid="{00000000-0005-0000-0000-0000B40C0000}"/>
    <cellStyle name="쉼표 [0] 2 13" xfId="97" xr:uid="{00000000-0005-0000-0000-0000B50C0000}"/>
    <cellStyle name="쉼표 [0] 2 13 10" xfId="550" xr:uid="{00000000-0005-0000-0000-0000B60C0000}"/>
    <cellStyle name="쉼표 [0] 2 13 11" xfId="551" xr:uid="{00000000-0005-0000-0000-0000B70C0000}"/>
    <cellStyle name="쉼표 [0] 2 13 12" xfId="552" xr:uid="{00000000-0005-0000-0000-0000B80C0000}"/>
    <cellStyle name="쉼표 [0] 2 13 13" xfId="553" xr:uid="{00000000-0005-0000-0000-0000B90C0000}"/>
    <cellStyle name="쉼표 [0] 2 13 14" xfId="554" xr:uid="{00000000-0005-0000-0000-0000BA0C0000}"/>
    <cellStyle name="쉼표 [0] 2 13 15" xfId="555" xr:uid="{00000000-0005-0000-0000-0000BB0C0000}"/>
    <cellStyle name="쉼표 [0] 2 13 16" xfId="556" xr:uid="{00000000-0005-0000-0000-0000BC0C0000}"/>
    <cellStyle name="쉼표 [0] 2 13 17" xfId="557" xr:uid="{00000000-0005-0000-0000-0000BD0C0000}"/>
    <cellStyle name="쉼표 [0] 2 13 18" xfId="558" xr:uid="{00000000-0005-0000-0000-0000BE0C0000}"/>
    <cellStyle name="쉼표 [0] 2 13 19" xfId="559" xr:uid="{00000000-0005-0000-0000-0000BF0C0000}"/>
    <cellStyle name="쉼표 [0] 2 13 2" xfId="560" xr:uid="{00000000-0005-0000-0000-0000C00C0000}"/>
    <cellStyle name="쉼표 [0] 2 13 20" xfId="561" xr:uid="{00000000-0005-0000-0000-0000C10C0000}"/>
    <cellStyle name="쉼표 [0] 2 13 21" xfId="562" xr:uid="{00000000-0005-0000-0000-0000C20C0000}"/>
    <cellStyle name="쉼표 [0] 2 13 22" xfId="563" xr:uid="{00000000-0005-0000-0000-0000C30C0000}"/>
    <cellStyle name="쉼표 [0] 2 13 23" xfId="564" xr:uid="{00000000-0005-0000-0000-0000C40C0000}"/>
    <cellStyle name="쉼표 [0] 2 13 24" xfId="565" xr:uid="{00000000-0005-0000-0000-0000C50C0000}"/>
    <cellStyle name="쉼표 [0] 2 13 25" xfId="566" xr:uid="{00000000-0005-0000-0000-0000C60C0000}"/>
    <cellStyle name="쉼표 [0] 2 13 26" xfId="567" xr:uid="{00000000-0005-0000-0000-0000C70C0000}"/>
    <cellStyle name="쉼표 [0] 2 13 27" xfId="568" xr:uid="{00000000-0005-0000-0000-0000C80C0000}"/>
    <cellStyle name="쉼표 [0] 2 13 28" xfId="569" xr:uid="{00000000-0005-0000-0000-0000C90C0000}"/>
    <cellStyle name="쉼표 [0] 2 13 29" xfId="570" xr:uid="{00000000-0005-0000-0000-0000CA0C0000}"/>
    <cellStyle name="쉼표 [0] 2 13 3" xfId="571" xr:uid="{00000000-0005-0000-0000-0000CB0C0000}"/>
    <cellStyle name="쉼표 [0] 2 13 30" xfId="572" xr:uid="{00000000-0005-0000-0000-0000CC0C0000}"/>
    <cellStyle name="쉼표 [0] 2 13 31" xfId="573" xr:uid="{00000000-0005-0000-0000-0000CD0C0000}"/>
    <cellStyle name="쉼표 [0] 2 13 32" xfId="574" xr:uid="{00000000-0005-0000-0000-0000CE0C0000}"/>
    <cellStyle name="쉼표 [0] 2 13 33" xfId="575" xr:uid="{00000000-0005-0000-0000-0000CF0C0000}"/>
    <cellStyle name="쉼표 [0] 2 13 34" xfId="576" xr:uid="{00000000-0005-0000-0000-0000D00C0000}"/>
    <cellStyle name="쉼표 [0] 2 13 35" xfId="577" xr:uid="{00000000-0005-0000-0000-0000D10C0000}"/>
    <cellStyle name="쉼표 [0] 2 13 36" xfId="578" xr:uid="{00000000-0005-0000-0000-0000D20C0000}"/>
    <cellStyle name="쉼표 [0] 2 13 37" xfId="579" xr:uid="{00000000-0005-0000-0000-0000D30C0000}"/>
    <cellStyle name="쉼표 [0] 2 13 38" xfId="580" xr:uid="{00000000-0005-0000-0000-0000D40C0000}"/>
    <cellStyle name="쉼표 [0] 2 13 39" xfId="581" xr:uid="{00000000-0005-0000-0000-0000D50C0000}"/>
    <cellStyle name="쉼표 [0] 2 13 4" xfId="582" xr:uid="{00000000-0005-0000-0000-0000D60C0000}"/>
    <cellStyle name="쉼표 [0] 2 13 40" xfId="583" xr:uid="{00000000-0005-0000-0000-0000D70C0000}"/>
    <cellStyle name="쉼표 [0] 2 13 41" xfId="584" xr:uid="{00000000-0005-0000-0000-0000D80C0000}"/>
    <cellStyle name="쉼표 [0] 2 13 42" xfId="585" xr:uid="{00000000-0005-0000-0000-0000D90C0000}"/>
    <cellStyle name="쉼표 [0] 2 13 43" xfId="586" xr:uid="{00000000-0005-0000-0000-0000DA0C0000}"/>
    <cellStyle name="쉼표 [0] 2 13 44" xfId="587" xr:uid="{00000000-0005-0000-0000-0000DB0C0000}"/>
    <cellStyle name="쉼표 [0] 2 13 45" xfId="588" xr:uid="{00000000-0005-0000-0000-0000DC0C0000}"/>
    <cellStyle name="쉼표 [0] 2 13 46" xfId="589" xr:uid="{00000000-0005-0000-0000-0000DD0C0000}"/>
    <cellStyle name="쉼표 [0] 2 13 47" xfId="590" xr:uid="{00000000-0005-0000-0000-0000DE0C0000}"/>
    <cellStyle name="쉼표 [0] 2 13 48" xfId="591" xr:uid="{00000000-0005-0000-0000-0000DF0C0000}"/>
    <cellStyle name="쉼표 [0] 2 13 49" xfId="592" xr:uid="{00000000-0005-0000-0000-0000E00C0000}"/>
    <cellStyle name="쉼표 [0] 2 13 5" xfId="593" xr:uid="{00000000-0005-0000-0000-0000E10C0000}"/>
    <cellStyle name="쉼표 [0] 2 13 50" xfId="594" xr:uid="{00000000-0005-0000-0000-0000E20C0000}"/>
    <cellStyle name="쉼표 [0] 2 13 51" xfId="595" xr:uid="{00000000-0005-0000-0000-0000E30C0000}"/>
    <cellStyle name="쉼표 [0] 2 13 52" xfId="596" xr:uid="{00000000-0005-0000-0000-0000E40C0000}"/>
    <cellStyle name="쉼표 [0] 2 13 53" xfId="597" xr:uid="{00000000-0005-0000-0000-0000E50C0000}"/>
    <cellStyle name="쉼표 [0] 2 13 54" xfId="598" xr:uid="{00000000-0005-0000-0000-0000E60C0000}"/>
    <cellStyle name="쉼표 [0] 2 13 55" xfId="599" xr:uid="{00000000-0005-0000-0000-0000E70C0000}"/>
    <cellStyle name="쉼표 [0] 2 13 56" xfId="600" xr:uid="{00000000-0005-0000-0000-0000E80C0000}"/>
    <cellStyle name="쉼표 [0] 2 13 57" xfId="601" xr:uid="{00000000-0005-0000-0000-0000E90C0000}"/>
    <cellStyle name="쉼표 [0] 2 13 58" xfId="602" xr:uid="{00000000-0005-0000-0000-0000EA0C0000}"/>
    <cellStyle name="쉼표 [0] 2 13 59" xfId="603" xr:uid="{00000000-0005-0000-0000-0000EB0C0000}"/>
    <cellStyle name="쉼표 [0] 2 13 6" xfId="604" xr:uid="{00000000-0005-0000-0000-0000EC0C0000}"/>
    <cellStyle name="쉼표 [0] 2 13 60" xfId="605" xr:uid="{00000000-0005-0000-0000-0000ED0C0000}"/>
    <cellStyle name="쉼표 [0] 2 13 61" xfId="606" xr:uid="{00000000-0005-0000-0000-0000EE0C0000}"/>
    <cellStyle name="쉼표 [0] 2 13 62" xfId="607" xr:uid="{00000000-0005-0000-0000-0000EF0C0000}"/>
    <cellStyle name="쉼표 [0] 2 13 63" xfId="608" xr:uid="{00000000-0005-0000-0000-0000F00C0000}"/>
    <cellStyle name="쉼표 [0] 2 13 64" xfId="609" xr:uid="{00000000-0005-0000-0000-0000F10C0000}"/>
    <cellStyle name="쉼표 [0] 2 13 65" xfId="610" xr:uid="{00000000-0005-0000-0000-0000F20C0000}"/>
    <cellStyle name="쉼표 [0] 2 13 66" xfId="611" xr:uid="{00000000-0005-0000-0000-0000F30C0000}"/>
    <cellStyle name="쉼표 [0] 2 13 67" xfId="612" xr:uid="{00000000-0005-0000-0000-0000F40C0000}"/>
    <cellStyle name="쉼표 [0] 2 13 68" xfId="613" xr:uid="{00000000-0005-0000-0000-0000F50C0000}"/>
    <cellStyle name="쉼표 [0] 2 13 69" xfId="614" xr:uid="{00000000-0005-0000-0000-0000F60C0000}"/>
    <cellStyle name="쉼표 [0] 2 13 7" xfId="615" xr:uid="{00000000-0005-0000-0000-0000F70C0000}"/>
    <cellStyle name="쉼표 [0] 2 13 70" xfId="616" xr:uid="{00000000-0005-0000-0000-0000F80C0000}"/>
    <cellStyle name="쉼표 [0] 2 13 71" xfId="617" xr:uid="{00000000-0005-0000-0000-0000F90C0000}"/>
    <cellStyle name="쉼표 [0] 2 13 72" xfId="618" xr:uid="{00000000-0005-0000-0000-0000FA0C0000}"/>
    <cellStyle name="쉼표 [0] 2 13 73" xfId="619" xr:uid="{00000000-0005-0000-0000-0000FB0C0000}"/>
    <cellStyle name="쉼표 [0] 2 13 74" xfId="620" xr:uid="{00000000-0005-0000-0000-0000FC0C0000}"/>
    <cellStyle name="쉼표 [0] 2 13 75" xfId="621" xr:uid="{00000000-0005-0000-0000-0000FD0C0000}"/>
    <cellStyle name="쉼표 [0] 2 13 76" xfId="622" xr:uid="{00000000-0005-0000-0000-0000FE0C0000}"/>
    <cellStyle name="쉼표 [0] 2 13 77" xfId="623" xr:uid="{00000000-0005-0000-0000-0000FF0C0000}"/>
    <cellStyle name="쉼표 [0] 2 13 78" xfId="624" xr:uid="{00000000-0005-0000-0000-0000000D0000}"/>
    <cellStyle name="쉼표 [0] 2 13 79" xfId="625" xr:uid="{00000000-0005-0000-0000-0000010D0000}"/>
    <cellStyle name="쉼표 [0] 2 13 8" xfId="626" xr:uid="{00000000-0005-0000-0000-0000020D0000}"/>
    <cellStyle name="쉼표 [0] 2 13 80" xfId="627" xr:uid="{00000000-0005-0000-0000-0000030D0000}"/>
    <cellStyle name="쉼표 [0] 2 13 81" xfId="628" xr:uid="{00000000-0005-0000-0000-0000040D0000}"/>
    <cellStyle name="쉼표 [0] 2 13 82" xfId="629" xr:uid="{00000000-0005-0000-0000-0000050D0000}"/>
    <cellStyle name="쉼표 [0] 2 13 83" xfId="630" xr:uid="{00000000-0005-0000-0000-0000060D0000}"/>
    <cellStyle name="쉼표 [0] 2 13 84" xfId="631" xr:uid="{00000000-0005-0000-0000-0000070D0000}"/>
    <cellStyle name="쉼표 [0] 2 13 9" xfId="632" xr:uid="{00000000-0005-0000-0000-0000080D0000}"/>
    <cellStyle name="쉼표 [0] 2 14" xfId="98" xr:uid="{00000000-0005-0000-0000-0000090D0000}"/>
    <cellStyle name="쉼표 [0] 2 14 10" xfId="633" xr:uid="{00000000-0005-0000-0000-00000A0D0000}"/>
    <cellStyle name="쉼표 [0] 2 14 11" xfId="634" xr:uid="{00000000-0005-0000-0000-00000B0D0000}"/>
    <cellStyle name="쉼표 [0] 2 14 12" xfId="635" xr:uid="{00000000-0005-0000-0000-00000C0D0000}"/>
    <cellStyle name="쉼표 [0] 2 14 13" xfId="636" xr:uid="{00000000-0005-0000-0000-00000D0D0000}"/>
    <cellStyle name="쉼표 [0] 2 14 14" xfId="637" xr:uid="{00000000-0005-0000-0000-00000E0D0000}"/>
    <cellStyle name="쉼표 [0] 2 14 15" xfId="638" xr:uid="{00000000-0005-0000-0000-00000F0D0000}"/>
    <cellStyle name="쉼표 [0] 2 14 16" xfId="639" xr:uid="{00000000-0005-0000-0000-0000100D0000}"/>
    <cellStyle name="쉼표 [0] 2 14 17" xfId="640" xr:uid="{00000000-0005-0000-0000-0000110D0000}"/>
    <cellStyle name="쉼표 [0] 2 14 18" xfId="641" xr:uid="{00000000-0005-0000-0000-0000120D0000}"/>
    <cellStyle name="쉼표 [0] 2 14 19" xfId="642" xr:uid="{00000000-0005-0000-0000-0000130D0000}"/>
    <cellStyle name="쉼표 [0] 2 14 2" xfId="643" xr:uid="{00000000-0005-0000-0000-0000140D0000}"/>
    <cellStyle name="쉼표 [0] 2 14 20" xfId="644" xr:uid="{00000000-0005-0000-0000-0000150D0000}"/>
    <cellStyle name="쉼표 [0] 2 14 21" xfId="645" xr:uid="{00000000-0005-0000-0000-0000160D0000}"/>
    <cellStyle name="쉼표 [0] 2 14 22" xfId="646" xr:uid="{00000000-0005-0000-0000-0000170D0000}"/>
    <cellStyle name="쉼표 [0] 2 14 23" xfId="647" xr:uid="{00000000-0005-0000-0000-0000180D0000}"/>
    <cellStyle name="쉼표 [0] 2 14 24" xfId="648" xr:uid="{00000000-0005-0000-0000-0000190D0000}"/>
    <cellStyle name="쉼표 [0] 2 14 25" xfId="649" xr:uid="{00000000-0005-0000-0000-00001A0D0000}"/>
    <cellStyle name="쉼표 [0] 2 14 26" xfId="650" xr:uid="{00000000-0005-0000-0000-00001B0D0000}"/>
    <cellStyle name="쉼표 [0] 2 14 27" xfId="651" xr:uid="{00000000-0005-0000-0000-00001C0D0000}"/>
    <cellStyle name="쉼표 [0] 2 14 28" xfId="652" xr:uid="{00000000-0005-0000-0000-00001D0D0000}"/>
    <cellStyle name="쉼표 [0] 2 14 29" xfId="653" xr:uid="{00000000-0005-0000-0000-00001E0D0000}"/>
    <cellStyle name="쉼표 [0] 2 14 3" xfId="654" xr:uid="{00000000-0005-0000-0000-00001F0D0000}"/>
    <cellStyle name="쉼표 [0] 2 14 30" xfId="655" xr:uid="{00000000-0005-0000-0000-0000200D0000}"/>
    <cellStyle name="쉼표 [0] 2 14 31" xfId="656" xr:uid="{00000000-0005-0000-0000-0000210D0000}"/>
    <cellStyle name="쉼표 [0] 2 14 32" xfId="657" xr:uid="{00000000-0005-0000-0000-0000220D0000}"/>
    <cellStyle name="쉼표 [0] 2 14 33" xfId="658" xr:uid="{00000000-0005-0000-0000-0000230D0000}"/>
    <cellStyle name="쉼표 [0] 2 14 34" xfId="659" xr:uid="{00000000-0005-0000-0000-0000240D0000}"/>
    <cellStyle name="쉼표 [0] 2 14 35" xfId="660" xr:uid="{00000000-0005-0000-0000-0000250D0000}"/>
    <cellStyle name="쉼표 [0] 2 14 36" xfId="661" xr:uid="{00000000-0005-0000-0000-0000260D0000}"/>
    <cellStyle name="쉼표 [0] 2 14 37" xfId="662" xr:uid="{00000000-0005-0000-0000-0000270D0000}"/>
    <cellStyle name="쉼표 [0] 2 14 38" xfId="663" xr:uid="{00000000-0005-0000-0000-0000280D0000}"/>
    <cellStyle name="쉼표 [0] 2 14 39" xfId="664" xr:uid="{00000000-0005-0000-0000-0000290D0000}"/>
    <cellStyle name="쉼표 [0] 2 14 4" xfId="665" xr:uid="{00000000-0005-0000-0000-00002A0D0000}"/>
    <cellStyle name="쉼표 [0] 2 14 40" xfId="666" xr:uid="{00000000-0005-0000-0000-00002B0D0000}"/>
    <cellStyle name="쉼표 [0] 2 14 41" xfId="667" xr:uid="{00000000-0005-0000-0000-00002C0D0000}"/>
    <cellStyle name="쉼표 [0] 2 14 42" xfId="668" xr:uid="{00000000-0005-0000-0000-00002D0D0000}"/>
    <cellStyle name="쉼표 [0] 2 14 43" xfId="669" xr:uid="{00000000-0005-0000-0000-00002E0D0000}"/>
    <cellStyle name="쉼표 [0] 2 14 44" xfId="670" xr:uid="{00000000-0005-0000-0000-00002F0D0000}"/>
    <cellStyle name="쉼표 [0] 2 14 45" xfId="671" xr:uid="{00000000-0005-0000-0000-0000300D0000}"/>
    <cellStyle name="쉼표 [0] 2 14 46" xfId="672" xr:uid="{00000000-0005-0000-0000-0000310D0000}"/>
    <cellStyle name="쉼표 [0] 2 14 47" xfId="673" xr:uid="{00000000-0005-0000-0000-0000320D0000}"/>
    <cellStyle name="쉼표 [0] 2 14 48" xfId="674" xr:uid="{00000000-0005-0000-0000-0000330D0000}"/>
    <cellStyle name="쉼표 [0] 2 14 49" xfId="675" xr:uid="{00000000-0005-0000-0000-0000340D0000}"/>
    <cellStyle name="쉼표 [0] 2 14 5" xfId="676" xr:uid="{00000000-0005-0000-0000-0000350D0000}"/>
    <cellStyle name="쉼표 [0] 2 14 50" xfId="677" xr:uid="{00000000-0005-0000-0000-0000360D0000}"/>
    <cellStyle name="쉼표 [0] 2 14 51" xfId="678" xr:uid="{00000000-0005-0000-0000-0000370D0000}"/>
    <cellStyle name="쉼표 [0] 2 14 52" xfId="679" xr:uid="{00000000-0005-0000-0000-0000380D0000}"/>
    <cellStyle name="쉼표 [0] 2 14 53" xfId="680" xr:uid="{00000000-0005-0000-0000-0000390D0000}"/>
    <cellStyle name="쉼표 [0] 2 14 54" xfId="681" xr:uid="{00000000-0005-0000-0000-00003A0D0000}"/>
    <cellStyle name="쉼표 [0] 2 14 55" xfId="682" xr:uid="{00000000-0005-0000-0000-00003B0D0000}"/>
    <cellStyle name="쉼표 [0] 2 14 56" xfId="683" xr:uid="{00000000-0005-0000-0000-00003C0D0000}"/>
    <cellStyle name="쉼표 [0] 2 14 57" xfId="684" xr:uid="{00000000-0005-0000-0000-00003D0D0000}"/>
    <cellStyle name="쉼표 [0] 2 14 58" xfId="685" xr:uid="{00000000-0005-0000-0000-00003E0D0000}"/>
    <cellStyle name="쉼표 [0] 2 14 59" xfId="686" xr:uid="{00000000-0005-0000-0000-00003F0D0000}"/>
    <cellStyle name="쉼표 [0] 2 14 6" xfId="687" xr:uid="{00000000-0005-0000-0000-0000400D0000}"/>
    <cellStyle name="쉼표 [0] 2 14 60" xfId="688" xr:uid="{00000000-0005-0000-0000-0000410D0000}"/>
    <cellStyle name="쉼표 [0] 2 14 61" xfId="689" xr:uid="{00000000-0005-0000-0000-0000420D0000}"/>
    <cellStyle name="쉼표 [0] 2 14 62" xfId="690" xr:uid="{00000000-0005-0000-0000-0000430D0000}"/>
    <cellStyle name="쉼표 [0] 2 14 63" xfId="691" xr:uid="{00000000-0005-0000-0000-0000440D0000}"/>
    <cellStyle name="쉼표 [0] 2 14 64" xfId="692" xr:uid="{00000000-0005-0000-0000-0000450D0000}"/>
    <cellStyle name="쉼표 [0] 2 14 65" xfId="693" xr:uid="{00000000-0005-0000-0000-0000460D0000}"/>
    <cellStyle name="쉼표 [0] 2 14 66" xfId="694" xr:uid="{00000000-0005-0000-0000-0000470D0000}"/>
    <cellStyle name="쉼표 [0] 2 14 67" xfId="695" xr:uid="{00000000-0005-0000-0000-0000480D0000}"/>
    <cellStyle name="쉼표 [0] 2 14 68" xfId="696" xr:uid="{00000000-0005-0000-0000-0000490D0000}"/>
    <cellStyle name="쉼표 [0] 2 14 69" xfId="697" xr:uid="{00000000-0005-0000-0000-00004A0D0000}"/>
    <cellStyle name="쉼표 [0] 2 14 7" xfId="698" xr:uid="{00000000-0005-0000-0000-00004B0D0000}"/>
    <cellStyle name="쉼표 [0] 2 14 70" xfId="699" xr:uid="{00000000-0005-0000-0000-00004C0D0000}"/>
    <cellStyle name="쉼표 [0] 2 14 71" xfId="700" xr:uid="{00000000-0005-0000-0000-00004D0D0000}"/>
    <cellStyle name="쉼표 [0] 2 14 72" xfId="701" xr:uid="{00000000-0005-0000-0000-00004E0D0000}"/>
    <cellStyle name="쉼표 [0] 2 14 73" xfId="702" xr:uid="{00000000-0005-0000-0000-00004F0D0000}"/>
    <cellStyle name="쉼표 [0] 2 14 74" xfId="703" xr:uid="{00000000-0005-0000-0000-0000500D0000}"/>
    <cellStyle name="쉼표 [0] 2 14 75" xfId="704" xr:uid="{00000000-0005-0000-0000-0000510D0000}"/>
    <cellStyle name="쉼표 [0] 2 14 76" xfId="705" xr:uid="{00000000-0005-0000-0000-0000520D0000}"/>
    <cellStyle name="쉼표 [0] 2 14 77" xfId="706" xr:uid="{00000000-0005-0000-0000-0000530D0000}"/>
    <cellStyle name="쉼표 [0] 2 14 78" xfId="707" xr:uid="{00000000-0005-0000-0000-0000540D0000}"/>
    <cellStyle name="쉼표 [0] 2 14 79" xfId="708" xr:uid="{00000000-0005-0000-0000-0000550D0000}"/>
    <cellStyle name="쉼표 [0] 2 14 8" xfId="709" xr:uid="{00000000-0005-0000-0000-0000560D0000}"/>
    <cellStyle name="쉼표 [0] 2 14 80" xfId="710" xr:uid="{00000000-0005-0000-0000-0000570D0000}"/>
    <cellStyle name="쉼표 [0] 2 14 81" xfId="711" xr:uid="{00000000-0005-0000-0000-0000580D0000}"/>
    <cellStyle name="쉼표 [0] 2 14 82" xfId="712" xr:uid="{00000000-0005-0000-0000-0000590D0000}"/>
    <cellStyle name="쉼표 [0] 2 14 83" xfId="713" xr:uid="{00000000-0005-0000-0000-00005A0D0000}"/>
    <cellStyle name="쉼표 [0] 2 14 84" xfId="714" xr:uid="{00000000-0005-0000-0000-00005B0D0000}"/>
    <cellStyle name="쉼표 [0] 2 14 9" xfId="715" xr:uid="{00000000-0005-0000-0000-00005C0D0000}"/>
    <cellStyle name="쉼표 [0] 2 15" xfId="99" xr:uid="{00000000-0005-0000-0000-00005D0D0000}"/>
    <cellStyle name="쉼표 [0] 2 15 10" xfId="716" xr:uid="{00000000-0005-0000-0000-00005E0D0000}"/>
    <cellStyle name="쉼표 [0] 2 15 11" xfId="717" xr:uid="{00000000-0005-0000-0000-00005F0D0000}"/>
    <cellStyle name="쉼표 [0] 2 15 12" xfId="718" xr:uid="{00000000-0005-0000-0000-0000600D0000}"/>
    <cellStyle name="쉼표 [0] 2 15 13" xfId="719" xr:uid="{00000000-0005-0000-0000-0000610D0000}"/>
    <cellStyle name="쉼표 [0] 2 15 14" xfId="720" xr:uid="{00000000-0005-0000-0000-0000620D0000}"/>
    <cellStyle name="쉼표 [0] 2 15 15" xfId="721" xr:uid="{00000000-0005-0000-0000-0000630D0000}"/>
    <cellStyle name="쉼표 [0] 2 15 16" xfId="722" xr:uid="{00000000-0005-0000-0000-0000640D0000}"/>
    <cellStyle name="쉼표 [0] 2 15 17" xfId="723" xr:uid="{00000000-0005-0000-0000-0000650D0000}"/>
    <cellStyle name="쉼표 [0] 2 15 18" xfId="724" xr:uid="{00000000-0005-0000-0000-0000660D0000}"/>
    <cellStyle name="쉼표 [0] 2 15 19" xfId="725" xr:uid="{00000000-0005-0000-0000-0000670D0000}"/>
    <cellStyle name="쉼표 [0] 2 15 2" xfId="726" xr:uid="{00000000-0005-0000-0000-0000680D0000}"/>
    <cellStyle name="쉼표 [0] 2 15 20" xfId="727" xr:uid="{00000000-0005-0000-0000-0000690D0000}"/>
    <cellStyle name="쉼표 [0] 2 15 21" xfId="728" xr:uid="{00000000-0005-0000-0000-00006A0D0000}"/>
    <cellStyle name="쉼표 [0] 2 15 22" xfId="729" xr:uid="{00000000-0005-0000-0000-00006B0D0000}"/>
    <cellStyle name="쉼표 [0] 2 15 23" xfId="730" xr:uid="{00000000-0005-0000-0000-00006C0D0000}"/>
    <cellStyle name="쉼표 [0] 2 15 24" xfId="731" xr:uid="{00000000-0005-0000-0000-00006D0D0000}"/>
    <cellStyle name="쉼표 [0] 2 15 25" xfId="732" xr:uid="{00000000-0005-0000-0000-00006E0D0000}"/>
    <cellStyle name="쉼표 [0] 2 15 26" xfId="733" xr:uid="{00000000-0005-0000-0000-00006F0D0000}"/>
    <cellStyle name="쉼표 [0] 2 15 27" xfId="734" xr:uid="{00000000-0005-0000-0000-0000700D0000}"/>
    <cellStyle name="쉼표 [0] 2 15 28" xfId="735" xr:uid="{00000000-0005-0000-0000-0000710D0000}"/>
    <cellStyle name="쉼표 [0] 2 15 29" xfId="736" xr:uid="{00000000-0005-0000-0000-0000720D0000}"/>
    <cellStyle name="쉼표 [0] 2 15 3" xfId="737" xr:uid="{00000000-0005-0000-0000-0000730D0000}"/>
    <cellStyle name="쉼표 [0] 2 15 30" xfId="738" xr:uid="{00000000-0005-0000-0000-0000740D0000}"/>
    <cellStyle name="쉼표 [0] 2 15 31" xfId="739" xr:uid="{00000000-0005-0000-0000-0000750D0000}"/>
    <cellStyle name="쉼표 [0] 2 15 32" xfId="740" xr:uid="{00000000-0005-0000-0000-0000760D0000}"/>
    <cellStyle name="쉼표 [0] 2 15 33" xfId="741" xr:uid="{00000000-0005-0000-0000-0000770D0000}"/>
    <cellStyle name="쉼표 [0] 2 15 34" xfId="742" xr:uid="{00000000-0005-0000-0000-0000780D0000}"/>
    <cellStyle name="쉼표 [0] 2 15 35" xfId="743" xr:uid="{00000000-0005-0000-0000-0000790D0000}"/>
    <cellStyle name="쉼표 [0] 2 15 36" xfId="744" xr:uid="{00000000-0005-0000-0000-00007A0D0000}"/>
    <cellStyle name="쉼표 [0] 2 15 37" xfId="745" xr:uid="{00000000-0005-0000-0000-00007B0D0000}"/>
    <cellStyle name="쉼표 [0] 2 15 38" xfId="746" xr:uid="{00000000-0005-0000-0000-00007C0D0000}"/>
    <cellStyle name="쉼표 [0] 2 15 39" xfId="747" xr:uid="{00000000-0005-0000-0000-00007D0D0000}"/>
    <cellStyle name="쉼표 [0] 2 15 4" xfId="748" xr:uid="{00000000-0005-0000-0000-00007E0D0000}"/>
    <cellStyle name="쉼표 [0] 2 15 40" xfId="749" xr:uid="{00000000-0005-0000-0000-00007F0D0000}"/>
    <cellStyle name="쉼표 [0] 2 15 41" xfId="750" xr:uid="{00000000-0005-0000-0000-0000800D0000}"/>
    <cellStyle name="쉼표 [0] 2 15 42" xfId="751" xr:uid="{00000000-0005-0000-0000-0000810D0000}"/>
    <cellStyle name="쉼표 [0] 2 15 43" xfId="752" xr:uid="{00000000-0005-0000-0000-0000820D0000}"/>
    <cellStyle name="쉼표 [0] 2 15 44" xfId="753" xr:uid="{00000000-0005-0000-0000-0000830D0000}"/>
    <cellStyle name="쉼표 [0] 2 15 45" xfId="754" xr:uid="{00000000-0005-0000-0000-0000840D0000}"/>
    <cellStyle name="쉼표 [0] 2 15 46" xfId="755" xr:uid="{00000000-0005-0000-0000-0000850D0000}"/>
    <cellStyle name="쉼표 [0] 2 15 47" xfId="756" xr:uid="{00000000-0005-0000-0000-0000860D0000}"/>
    <cellStyle name="쉼표 [0] 2 15 48" xfId="757" xr:uid="{00000000-0005-0000-0000-0000870D0000}"/>
    <cellStyle name="쉼표 [0] 2 15 49" xfId="758" xr:uid="{00000000-0005-0000-0000-0000880D0000}"/>
    <cellStyle name="쉼표 [0] 2 15 5" xfId="759" xr:uid="{00000000-0005-0000-0000-0000890D0000}"/>
    <cellStyle name="쉼표 [0] 2 15 50" xfId="760" xr:uid="{00000000-0005-0000-0000-00008A0D0000}"/>
    <cellStyle name="쉼표 [0] 2 15 51" xfId="761" xr:uid="{00000000-0005-0000-0000-00008B0D0000}"/>
    <cellStyle name="쉼표 [0] 2 15 52" xfId="762" xr:uid="{00000000-0005-0000-0000-00008C0D0000}"/>
    <cellStyle name="쉼표 [0] 2 15 53" xfId="763" xr:uid="{00000000-0005-0000-0000-00008D0D0000}"/>
    <cellStyle name="쉼표 [0] 2 15 54" xfId="764" xr:uid="{00000000-0005-0000-0000-00008E0D0000}"/>
    <cellStyle name="쉼표 [0] 2 15 55" xfId="765" xr:uid="{00000000-0005-0000-0000-00008F0D0000}"/>
    <cellStyle name="쉼표 [0] 2 15 56" xfId="766" xr:uid="{00000000-0005-0000-0000-0000900D0000}"/>
    <cellStyle name="쉼표 [0] 2 15 57" xfId="767" xr:uid="{00000000-0005-0000-0000-0000910D0000}"/>
    <cellStyle name="쉼표 [0] 2 15 58" xfId="768" xr:uid="{00000000-0005-0000-0000-0000920D0000}"/>
    <cellStyle name="쉼표 [0] 2 15 59" xfId="769" xr:uid="{00000000-0005-0000-0000-0000930D0000}"/>
    <cellStyle name="쉼표 [0] 2 15 6" xfId="770" xr:uid="{00000000-0005-0000-0000-0000940D0000}"/>
    <cellStyle name="쉼표 [0] 2 15 60" xfId="771" xr:uid="{00000000-0005-0000-0000-0000950D0000}"/>
    <cellStyle name="쉼표 [0] 2 15 61" xfId="772" xr:uid="{00000000-0005-0000-0000-0000960D0000}"/>
    <cellStyle name="쉼표 [0] 2 15 62" xfId="773" xr:uid="{00000000-0005-0000-0000-0000970D0000}"/>
    <cellStyle name="쉼표 [0] 2 15 63" xfId="774" xr:uid="{00000000-0005-0000-0000-0000980D0000}"/>
    <cellStyle name="쉼표 [0] 2 15 64" xfId="775" xr:uid="{00000000-0005-0000-0000-0000990D0000}"/>
    <cellStyle name="쉼표 [0] 2 15 65" xfId="776" xr:uid="{00000000-0005-0000-0000-00009A0D0000}"/>
    <cellStyle name="쉼표 [0] 2 15 66" xfId="777" xr:uid="{00000000-0005-0000-0000-00009B0D0000}"/>
    <cellStyle name="쉼표 [0] 2 15 67" xfId="778" xr:uid="{00000000-0005-0000-0000-00009C0D0000}"/>
    <cellStyle name="쉼표 [0] 2 15 68" xfId="779" xr:uid="{00000000-0005-0000-0000-00009D0D0000}"/>
    <cellStyle name="쉼표 [0] 2 15 69" xfId="780" xr:uid="{00000000-0005-0000-0000-00009E0D0000}"/>
    <cellStyle name="쉼표 [0] 2 15 7" xfId="781" xr:uid="{00000000-0005-0000-0000-00009F0D0000}"/>
    <cellStyle name="쉼표 [0] 2 15 70" xfId="782" xr:uid="{00000000-0005-0000-0000-0000A00D0000}"/>
    <cellStyle name="쉼표 [0] 2 15 71" xfId="783" xr:uid="{00000000-0005-0000-0000-0000A10D0000}"/>
    <cellStyle name="쉼표 [0] 2 15 72" xfId="784" xr:uid="{00000000-0005-0000-0000-0000A20D0000}"/>
    <cellStyle name="쉼표 [0] 2 15 73" xfId="785" xr:uid="{00000000-0005-0000-0000-0000A30D0000}"/>
    <cellStyle name="쉼표 [0] 2 15 74" xfId="786" xr:uid="{00000000-0005-0000-0000-0000A40D0000}"/>
    <cellStyle name="쉼표 [0] 2 15 75" xfId="787" xr:uid="{00000000-0005-0000-0000-0000A50D0000}"/>
    <cellStyle name="쉼표 [0] 2 15 76" xfId="788" xr:uid="{00000000-0005-0000-0000-0000A60D0000}"/>
    <cellStyle name="쉼표 [0] 2 15 77" xfId="789" xr:uid="{00000000-0005-0000-0000-0000A70D0000}"/>
    <cellStyle name="쉼표 [0] 2 15 78" xfId="790" xr:uid="{00000000-0005-0000-0000-0000A80D0000}"/>
    <cellStyle name="쉼표 [0] 2 15 79" xfId="791" xr:uid="{00000000-0005-0000-0000-0000A90D0000}"/>
    <cellStyle name="쉼표 [0] 2 15 8" xfId="792" xr:uid="{00000000-0005-0000-0000-0000AA0D0000}"/>
    <cellStyle name="쉼표 [0] 2 15 80" xfId="793" xr:uid="{00000000-0005-0000-0000-0000AB0D0000}"/>
    <cellStyle name="쉼표 [0] 2 15 81" xfId="794" xr:uid="{00000000-0005-0000-0000-0000AC0D0000}"/>
    <cellStyle name="쉼표 [0] 2 15 82" xfId="795" xr:uid="{00000000-0005-0000-0000-0000AD0D0000}"/>
    <cellStyle name="쉼표 [0] 2 15 83" xfId="796" xr:uid="{00000000-0005-0000-0000-0000AE0D0000}"/>
    <cellStyle name="쉼표 [0] 2 15 84" xfId="797" xr:uid="{00000000-0005-0000-0000-0000AF0D0000}"/>
    <cellStyle name="쉼표 [0] 2 15 9" xfId="798" xr:uid="{00000000-0005-0000-0000-0000B00D0000}"/>
    <cellStyle name="쉼표 [0] 2 16" xfId="100" xr:uid="{00000000-0005-0000-0000-0000B10D0000}"/>
    <cellStyle name="쉼표 [0] 2 16 10" xfId="799" xr:uid="{00000000-0005-0000-0000-0000B20D0000}"/>
    <cellStyle name="쉼표 [0] 2 16 11" xfId="800" xr:uid="{00000000-0005-0000-0000-0000B30D0000}"/>
    <cellStyle name="쉼표 [0] 2 16 12" xfId="801" xr:uid="{00000000-0005-0000-0000-0000B40D0000}"/>
    <cellStyle name="쉼표 [0] 2 16 13" xfId="802" xr:uid="{00000000-0005-0000-0000-0000B50D0000}"/>
    <cellStyle name="쉼표 [0] 2 16 14" xfId="803" xr:uid="{00000000-0005-0000-0000-0000B60D0000}"/>
    <cellStyle name="쉼표 [0] 2 16 15" xfId="804" xr:uid="{00000000-0005-0000-0000-0000B70D0000}"/>
    <cellStyle name="쉼표 [0] 2 16 16" xfId="805" xr:uid="{00000000-0005-0000-0000-0000B80D0000}"/>
    <cellStyle name="쉼표 [0] 2 16 17" xfId="806" xr:uid="{00000000-0005-0000-0000-0000B90D0000}"/>
    <cellStyle name="쉼표 [0] 2 16 18" xfId="807" xr:uid="{00000000-0005-0000-0000-0000BA0D0000}"/>
    <cellStyle name="쉼표 [0] 2 16 19" xfId="808" xr:uid="{00000000-0005-0000-0000-0000BB0D0000}"/>
    <cellStyle name="쉼표 [0] 2 16 2" xfId="809" xr:uid="{00000000-0005-0000-0000-0000BC0D0000}"/>
    <cellStyle name="쉼표 [0] 2 16 20" xfId="810" xr:uid="{00000000-0005-0000-0000-0000BD0D0000}"/>
    <cellStyle name="쉼표 [0] 2 16 21" xfId="811" xr:uid="{00000000-0005-0000-0000-0000BE0D0000}"/>
    <cellStyle name="쉼표 [0] 2 16 22" xfId="812" xr:uid="{00000000-0005-0000-0000-0000BF0D0000}"/>
    <cellStyle name="쉼표 [0] 2 16 23" xfId="813" xr:uid="{00000000-0005-0000-0000-0000C00D0000}"/>
    <cellStyle name="쉼표 [0] 2 16 24" xfId="814" xr:uid="{00000000-0005-0000-0000-0000C10D0000}"/>
    <cellStyle name="쉼표 [0] 2 16 25" xfId="815" xr:uid="{00000000-0005-0000-0000-0000C20D0000}"/>
    <cellStyle name="쉼표 [0] 2 16 26" xfId="816" xr:uid="{00000000-0005-0000-0000-0000C30D0000}"/>
    <cellStyle name="쉼표 [0] 2 16 27" xfId="817" xr:uid="{00000000-0005-0000-0000-0000C40D0000}"/>
    <cellStyle name="쉼표 [0] 2 16 28" xfId="818" xr:uid="{00000000-0005-0000-0000-0000C50D0000}"/>
    <cellStyle name="쉼표 [0] 2 16 29" xfId="819" xr:uid="{00000000-0005-0000-0000-0000C60D0000}"/>
    <cellStyle name="쉼표 [0] 2 16 3" xfId="820" xr:uid="{00000000-0005-0000-0000-0000C70D0000}"/>
    <cellStyle name="쉼표 [0] 2 16 30" xfId="821" xr:uid="{00000000-0005-0000-0000-0000C80D0000}"/>
    <cellStyle name="쉼표 [0] 2 16 31" xfId="822" xr:uid="{00000000-0005-0000-0000-0000C90D0000}"/>
    <cellStyle name="쉼표 [0] 2 16 32" xfId="823" xr:uid="{00000000-0005-0000-0000-0000CA0D0000}"/>
    <cellStyle name="쉼표 [0] 2 16 33" xfId="824" xr:uid="{00000000-0005-0000-0000-0000CB0D0000}"/>
    <cellStyle name="쉼표 [0] 2 16 34" xfId="825" xr:uid="{00000000-0005-0000-0000-0000CC0D0000}"/>
    <cellStyle name="쉼표 [0] 2 16 35" xfId="826" xr:uid="{00000000-0005-0000-0000-0000CD0D0000}"/>
    <cellStyle name="쉼표 [0] 2 16 36" xfId="827" xr:uid="{00000000-0005-0000-0000-0000CE0D0000}"/>
    <cellStyle name="쉼표 [0] 2 16 37" xfId="828" xr:uid="{00000000-0005-0000-0000-0000CF0D0000}"/>
    <cellStyle name="쉼표 [0] 2 16 38" xfId="829" xr:uid="{00000000-0005-0000-0000-0000D00D0000}"/>
    <cellStyle name="쉼표 [0] 2 16 39" xfId="830" xr:uid="{00000000-0005-0000-0000-0000D10D0000}"/>
    <cellStyle name="쉼표 [0] 2 16 4" xfId="831" xr:uid="{00000000-0005-0000-0000-0000D20D0000}"/>
    <cellStyle name="쉼표 [0] 2 16 40" xfId="832" xr:uid="{00000000-0005-0000-0000-0000D30D0000}"/>
    <cellStyle name="쉼표 [0] 2 16 41" xfId="833" xr:uid="{00000000-0005-0000-0000-0000D40D0000}"/>
    <cellStyle name="쉼표 [0] 2 16 42" xfId="834" xr:uid="{00000000-0005-0000-0000-0000D50D0000}"/>
    <cellStyle name="쉼표 [0] 2 16 43" xfId="835" xr:uid="{00000000-0005-0000-0000-0000D60D0000}"/>
    <cellStyle name="쉼표 [0] 2 16 44" xfId="836" xr:uid="{00000000-0005-0000-0000-0000D70D0000}"/>
    <cellStyle name="쉼표 [0] 2 16 45" xfId="837" xr:uid="{00000000-0005-0000-0000-0000D80D0000}"/>
    <cellStyle name="쉼표 [0] 2 16 46" xfId="838" xr:uid="{00000000-0005-0000-0000-0000D90D0000}"/>
    <cellStyle name="쉼표 [0] 2 16 47" xfId="839" xr:uid="{00000000-0005-0000-0000-0000DA0D0000}"/>
    <cellStyle name="쉼표 [0] 2 16 48" xfId="840" xr:uid="{00000000-0005-0000-0000-0000DB0D0000}"/>
    <cellStyle name="쉼표 [0] 2 16 49" xfId="841" xr:uid="{00000000-0005-0000-0000-0000DC0D0000}"/>
    <cellStyle name="쉼표 [0] 2 16 5" xfId="842" xr:uid="{00000000-0005-0000-0000-0000DD0D0000}"/>
    <cellStyle name="쉼표 [0] 2 16 50" xfId="843" xr:uid="{00000000-0005-0000-0000-0000DE0D0000}"/>
    <cellStyle name="쉼표 [0] 2 16 51" xfId="844" xr:uid="{00000000-0005-0000-0000-0000DF0D0000}"/>
    <cellStyle name="쉼표 [0] 2 16 52" xfId="845" xr:uid="{00000000-0005-0000-0000-0000E00D0000}"/>
    <cellStyle name="쉼표 [0] 2 16 53" xfId="846" xr:uid="{00000000-0005-0000-0000-0000E10D0000}"/>
    <cellStyle name="쉼표 [0] 2 16 54" xfId="847" xr:uid="{00000000-0005-0000-0000-0000E20D0000}"/>
    <cellStyle name="쉼표 [0] 2 16 55" xfId="848" xr:uid="{00000000-0005-0000-0000-0000E30D0000}"/>
    <cellStyle name="쉼표 [0] 2 16 56" xfId="849" xr:uid="{00000000-0005-0000-0000-0000E40D0000}"/>
    <cellStyle name="쉼표 [0] 2 16 57" xfId="850" xr:uid="{00000000-0005-0000-0000-0000E50D0000}"/>
    <cellStyle name="쉼표 [0] 2 16 58" xfId="851" xr:uid="{00000000-0005-0000-0000-0000E60D0000}"/>
    <cellStyle name="쉼표 [0] 2 16 59" xfId="852" xr:uid="{00000000-0005-0000-0000-0000E70D0000}"/>
    <cellStyle name="쉼표 [0] 2 16 6" xfId="853" xr:uid="{00000000-0005-0000-0000-0000E80D0000}"/>
    <cellStyle name="쉼표 [0] 2 16 60" xfId="854" xr:uid="{00000000-0005-0000-0000-0000E90D0000}"/>
    <cellStyle name="쉼표 [0] 2 16 61" xfId="855" xr:uid="{00000000-0005-0000-0000-0000EA0D0000}"/>
    <cellStyle name="쉼표 [0] 2 16 62" xfId="856" xr:uid="{00000000-0005-0000-0000-0000EB0D0000}"/>
    <cellStyle name="쉼표 [0] 2 16 63" xfId="857" xr:uid="{00000000-0005-0000-0000-0000EC0D0000}"/>
    <cellStyle name="쉼표 [0] 2 16 64" xfId="858" xr:uid="{00000000-0005-0000-0000-0000ED0D0000}"/>
    <cellStyle name="쉼표 [0] 2 16 65" xfId="859" xr:uid="{00000000-0005-0000-0000-0000EE0D0000}"/>
    <cellStyle name="쉼표 [0] 2 16 66" xfId="860" xr:uid="{00000000-0005-0000-0000-0000EF0D0000}"/>
    <cellStyle name="쉼표 [0] 2 16 67" xfId="861" xr:uid="{00000000-0005-0000-0000-0000F00D0000}"/>
    <cellStyle name="쉼표 [0] 2 16 68" xfId="862" xr:uid="{00000000-0005-0000-0000-0000F10D0000}"/>
    <cellStyle name="쉼표 [0] 2 16 69" xfId="863" xr:uid="{00000000-0005-0000-0000-0000F20D0000}"/>
    <cellStyle name="쉼표 [0] 2 16 7" xfId="864" xr:uid="{00000000-0005-0000-0000-0000F30D0000}"/>
    <cellStyle name="쉼표 [0] 2 16 70" xfId="865" xr:uid="{00000000-0005-0000-0000-0000F40D0000}"/>
    <cellStyle name="쉼표 [0] 2 16 71" xfId="866" xr:uid="{00000000-0005-0000-0000-0000F50D0000}"/>
    <cellStyle name="쉼표 [0] 2 16 72" xfId="867" xr:uid="{00000000-0005-0000-0000-0000F60D0000}"/>
    <cellStyle name="쉼표 [0] 2 16 73" xfId="868" xr:uid="{00000000-0005-0000-0000-0000F70D0000}"/>
    <cellStyle name="쉼표 [0] 2 16 74" xfId="869" xr:uid="{00000000-0005-0000-0000-0000F80D0000}"/>
    <cellStyle name="쉼표 [0] 2 16 75" xfId="870" xr:uid="{00000000-0005-0000-0000-0000F90D0000}"/>
    <cellStyle name="쉼표 [0] 2 16 76" xfId="871" xr:uid="{00000000-0005-0000-0000-0000FA0D0000}"/>
    <cellStyle name="쉼표 [0] 2 16 77" xfId="872" xr:uid="{00000000-0005-0000-0000-0000FB0D0000}"/>
    <cellStyle name="쉼표 [0] 2 16 78" xfId="873" xr:uid="{00000000-0005-0000-0000-0000FC0D0000}"/>
    <cellStyle name="쉼표 [0] 2 16 79" xfId="874" xr:uid="{00000000-0005-0000-0000-0000FD0D0000}"/>
    <cellStyle name="쉼표 [0] 2 16 8" xfId="875" xr:uid="{00000000-0005-0000-0000-0000FE0D0000}"/>
    <cellStyle name="쉼표 [0] 2 16 80" xfId="876" xr:uid="{00000000-0005-0000-0000-0000FF0D0000}"/>
    <cellStyle name="쉼표 [0] 2 16 81" xfId="877" xr:uid="{00000000-0005-0000-0000-0000000E0000}"/>
    <cellStyle name="쉼표 [0] 2 16 82" xfId="878" xr:uid="{00000000-0005-0000-0000-0000010E0000}"/>
    <cellStyle name="쉼표 [0] 2 16 83" xfId="879" xr:uid="{00000000-0005-0000-0000-0000020E0000}"/>
    <cellStyle name="쉼표 [0] 2 16 84" xfId="880" xr:uid="{00000000-0005-0000-0000-0000030E0000}"/>
    <cellStyle name="쉼표 [0] 2 16 9" xfId="881" xr:uid="{00000000-0005-0000-0000-0000040E0000}"/>
    <cellStyle name="쉼표 [0] 2 17" xfId="101" xr:uid="{00000000-0005-0000-0000-0000050E0000}"/>
    <cellStyle name="쉼표 [0] 2 17 10" xfId="882" xr:uid="{00000000-0005-0000-0000-0000060E0000}"/>
    <cellStyle name="쉼표 [0] 2 17 11" xfId="883" xr:uid="{00000000-0005-0000-0000-0000070E0000}"/>
    <cellStyle name="쉼표 [0] 2 17 12" xfId="884" xr:uid="{00000000-0005-0000-0000-0000080E0000}"/>
    <cellStyle name="쉼표 [0] 2 17 13" xfId="885" xr:uid="{00000000-0005-0000-0000-0000090E0000}"/>
    <cellStyle name="쉼표 [0] 2 17 14" xfId="886" xr:uid="{00000000-0005-0000-0000-00000A0E0000}"/>
    <cellStyle name="쉼표 [0] 2 17 15" xfId="887" xr:uid="{00000000-0005-0000-0000-00000B0E0000}"/>
    <cellStyle name="쉼표 [0] 2 17 16" xfId="888" xr:uid="{00000000-0005-0000-0000-00000C0E0000}"/>
    <cellStyle name="쉼표 [0] 2 17 17" xfId="889" xr:uid="{00000000-0005-0000-0000-00000D0E0000}"/>
    <cellStyle name="쉼표 [0] 2 17 18" xfId="890" xr:uid="{00000000-0005-0000-0000-00000E0E0000}"/>
    <cellStyle name="쉼표 [0] 2 17 19" xfId="891" xr:uid="{00000000-0005-0000-0000-00000F0E0000}"/>
    <cellStyle name="쉼표 [0] 2 17 2" xfId="892" xr:uid="{00000000-0005-0000-0000-0000100E0000}"/>
    <cellStyle name="쉼표 [0] 2 17 20" xfId="893" xr:uid="{00000000-0005-0000-0000-0000110E0000}"/>
    <cellStyle name="쉼표 [0] 2 17 21" xfId="894" xr:uid="{00000000-0005-0000-0000-0000120E0000}"/>
    <cellStyle name="쉼표 [0] 2 17 22" xfId="895" xr:uid="{00000000-0005-0000-0000-0000130E0000}"/>
    <cellStyle name="쉼표 [0] 2 17 23" xfId="896" xr:uid="{00000000-0005-0000-0000-0000140E0000}"/>
    <cellStyle name="쉼표 [0] 2 17 24" xfId="897" xr:uid="{00000000-0005-0000-0000-0000150E0000}"/>
    <cellStyle name="쉼표 [0] 2 17 25" xfId="898" xr:uid="{00000000-0005-0000-0000-0000160E0000}"/>
    <cellStyle name="쉼표 [0] 2 17 26" xfId="899" xr:uid="{00000000-0005-0000-0000-0000170E0000}"/>
    <cellStyle name="쉼표 [0] 2 17 27" xfId="900" xr:uid="{00000000-0005-0000-0000-0000180E0000}"/>
    <cellStyle name="쉼표 [0] 2 17 28" xfId="901" xr:uid="{00000000-0005-0000-0000-0000190E0000}"/>
    <cellStyle name="쉼표 [0] 2 17 29" xfId="902" xr:uid="{00000000-0005-0000-0000-00001A0E0000}"/>
    <cellStyle name="쉼표 [0] 2 17 3" xfId="903" xr:uid="{00000000-0005-0000-0000-00001B0E0000}"/>
    <cellStyle name="쉼표 [0] 2 17 30" xfId="904" xr:uid="{00000000-0005-0000-0000-00001C0E0000}"/>
    <cellStyle name="쉼표 [0] 2 17 31" xfId="905" xr:uid="{00000000-0005-0000-0000-00001D0E0000}"/>
    <cellStyle name="쉼표 [0] 2 17 32" xfId="906" xr:uid="{00000000-0005-0000-0000-00001E0E0000}"/>
    <cellStyle name="쉼표 [0] 2 17 33" xfId="907" xr:uid="{00000000-0005-0000-0000-00001F0E0000}"/>
    <cellStyle name="쉼표 [0] 2 17 34" xfId="908" xr:uid="{00000000-0005-0000-0000-0000200E0000}"/>
    <cellStyle name="쉼표 [0] 2 17 35" xfId="909" xr:uid="{00000000-0005-0000-0000-0000210E0000}"/>
    <cellStyle name="쉼표 [0] 2 17 36" xfId="910" xr:uid="{00000000-0005-0000-0000-0000220E0000}"/>
    <cellStyle name="쉼표 [0] 2 17 37" xfId="911" xr:uid="{00000000-0005-0000-0000-0000230E0000}"/>
    <cellStyle name="쉼표 [0] 2 17 38" xfId="912" xr:uid="{00000000-0005-0000-0000-0000240E0000}"/>
    <cellStyle name="쉼표 [0] 2 17 39" xfId="913" xr:uid="{00000000-0005-0000-0000-0000250E0000}"/>
    <cellStyle name="쉼표 [0] 2 17 4" xfId="914" xr:uid="{00000000-0005-0000-0000-0000260E0000}"/>
    <cellStyle name="쉼표 [0] 2 17 40" xfId="915" xr:uid="{00000000-0005-0000-0000-0000270E0000}"/>
    <cellStyle name="쉼표 [0] 2 17 41" xfId="916" xr:uid="{00000000-0005-0000-0000-0000280E0000}"/>
    <cellStyle name="쉼표 [0] 2 17 42" xfId="917" xr:uid="{00000000-0005-0000-0000-0000290E0000}"/>
    <cellStyle name="쉼표 [0] 2 17 43" xfId="918" xr:uid="{00000000-0005-0000-0000-00002A0E0000}"/>
    <cellStyle name="쉼표 [0] 2 17 44" xfId="919" xr:uid="{00000000-0005-0000-0000-00002B0E0000}"/>
    <cellStyle name="쉼표 [0] 2 17 45" xfId="920" xr:uid="{00000000-0005-0000-0000-00002C0E0000}"/>
    <cellStyle name="쉼표 [0] 2 17 46" xfId="921" xr:uid="{00000000-0005-0000-0000-00002D0E0000}"/>
    <cellStyle name="쉼표 [0] 2 17 47" xfId="922" xr:uid="{00000000-0005-0000-0000-00002E0E0000}"/>
    <cellStyle name="쉼표 [0] 2 17 48" xfId="923" xr:uid="{00000000-0005-0000-0000-00002F0E0000}"/>
    <cellStyle name="쉼표 [0] 2 17 49" xfId="924" xr:uid="{00000000-0005-0000-0000-0000300E0000}"/>
    <cellStyle name="쉼표 [0] 2 17 5" xfId="925" xr:uid="{00000000-0005-0000-0000-0000310E0000}"/>
    <cellStyle name="쉼표 [0] 2 17 50" xfId="926" xr:uid="{00000000-0005-0000-0000-0000320E0000}"/>
    <cellStyle name="쉼표 [0] 2 17 51" xfId="927" xr:uid="{00000000-0005-0000-0000-0000330E0000}"/>
    <cellStyle name="쉼표 [0] 2 17 52" xfId="928" xr:uid="{00000000-0005-0000-0000-0000340E0000}"/>
    <cellStyle name="쉼표 [0] 2 17 53" xfId="929" xr:uid="{00000000-0005-0000-0000-0000350E0000}"/>
    <cellStyle name="쉼표 [0] 2 17 54" xfId="930" xr:uid="{00000000-0005-0000-0000-0000360E0000}"/>
    <cellStyle name="쉼표 [0] 2 17 55" xfId="931" xr:uid="{00000000-0005-0000-0000-0000370E0000}"/>
    <cellStyle name="쉼표 [0] 2 17 56" xfId="932" xr:uid="{00000000-0005-0000-0000-0000380E0000}"/>
    <cellStyle name="쉼표 [0] 2 17 57" xfId="933" xr:uid="{00000000-0005-0000-0000-0000390E0000}"/>
    <cellStyle name="쉼표 [0] 2 17 58" xfId="934" xr:uid="{00000000-0005-0000-0000-00003A0E0000}"/>
    <cellStyle name="쉼표 [0] 2 17 59" xfId="935" xr:uid="{00000000-0005-0000-0000-00003B0E0000}"/>
    <cellStyle name="쉼표 [0] 2 17 6" xfId="936" xr:uid="{00000000-0005-0000-0000-00003C0E0000}"/>
    <cellStyle name="쉼표 [0] 2 17 60" xfId="937" xr:uid="{00000000-0005-0000-0000-00003D0E0000}"/>
    <cellStyle name="쉼표 [0] 2 17 61" xfId="938" xr:uid="{00000000-0005-0000-0000-00003E0E0000}"/>
    <cellStyle name="쉼표 [0] 2 17 62" xfId="939" xr:uid="{00000000-0005-0000-0000-00003F0E0000}"/>
    <cellStyle name="쉼표 [0] 2 17 63" xfId="940" xr:uid="{00000000-0005-0000-0000-0000400E0000}"/>
    <cellStyle name="쉼표 [0] 2 17 64" xfId="941" xr:uid="{00000000-0005-0000-0000-0000410E0000}"/>
    <cellStyle name="쉼표 [0] 2 17 65" xfId="942" xr:uid="{00000000-0005-0000-0000-0000420E0000}"/>
    <cellStyle name="쉼표 [0] 2 17 66" xfId="943" xr:uid="{00000000-0005-0000-0000-0000430E0000}"/>
    <cellStyle name="쉼표 [0] 2 17 67" xfId="944" xr:uid="{00000000-0005-0000-0000-0000440E0000}"/>
    <cellStyle name="쉼표 [0] 2 17 68" xfId="945" xr:uid="{00000000-0005-0000-0000-0000450E0000}"/>
    <cellStyle name="쉼표 [0] 2 17 69" xfId="946" xr:uid="{00000000-0005-0000-0000-0000460E0000}"/>
    <cellStyle name="쉼표 [0] 2 17 7" xfId="947" xr:uid="{00000000-0005-0000-0000-0000470E0000}"/>
    <cellStyle name="쉼표 [0] 2 17 70" xfId="948" xr:uid="{00000000-0005-0000-0000-0000480E0000}"/>
    <cellStyle name="쉼표 [0] 2 17 71" xfId="949" xr:uid="{00000000-0005-0000-0000-0000490E0000}"/>
    <cellStyle name="쉼표 [0] 2 17 72" xfId="950" xr:uid="{00000000-0005-0000-0000-00004A0E0000}"/>
    <cellStyle name="쉼표 [0] 2 17 73" xfId="951" xr:uid="{00000000-0005-0000-0000-00004B0E0000}"/>
    <cellStyle name="쉼표 [0] 2 17 74" xfId="952" xr:uid="{00000000-0005-0000-0000-00004C0E0000}"/>
    <cellStyle name="쉼표 [0] 2 17 75" xfId="953" xr:uid="{00000000-0005-0000-0000-00004D0E0000}"/>
    <cellStyle name="쉼표 [0] 2 17 76" xfId="954" xr:uid="{00000000-0005-0000-0000-00004E0E0000}"/>
    <cellStyle name="쉼표 [0] 2 17 77" xfId="955" xr:uid="{00000000-0005-0000-0000-00004F0E0000}"/>
    <cellStyle name="쉼표 [0] 2 17 78" xfId="956" xr:uid="{00000000-0005-0000-0000-0000500E0000}"/>
    <cellStyle name="쉼표 [0] 2 17 79" xfId="957" xr:uid="{00000000-0005-0000-0000-0000510E0000}"/>
    <cellStyle name="쉼표 [0] 2 17 8" xfId="958" xr:uid="{00000000-0005-0000-0000-0000520E0000}"/>
    <cellStyle name="쉼표 [0] 2 17 80" xfId="959" xr:uid="{00000000-0005-0000-0000-0000530E0000}"/>
    <cellStyle name="쉼표 [0] 2 17 81" xfId="960" xr:uid="{00000000-0005-0000-0000-0000540E0000}"/>
    <cellStyle name="쉼표 [0] 2 17 82" xfId="961" xr:uid="{00000000-0005-0000-0000-0000550E0000}"/>
    <cellStyle name="쉼표 [0] 2 17 83" xfId="962" xr:uid="{00000000-0005-0000-0000-0000560E0000}"/>
    <cellStyle name="쉼표 [0] 2 17 84" xfId="963" xr:uid="{00000000-0005-0000-0000-0000570E0000}"/>
    <cellStyle name="쉼표 [0] 2 17 9" xfId="964" xr:uid="{00000000-0005-0000-0000-0000580E0000}"/>
    <cellStyle name="쉼표 [0] 2 18" xfId="102" xr:uid="{00000000-0005-0000-0000-0000590E0000}"/>
    <cellStyle name="쉼표 [0] 2 18 10" xfId="965" xr:uid="{00000000-0005-0000-0000-00005A0E0000}"/>
    <cellStyle name="쉼표 [0] 2 18 11" xfId="966" xr:uid="{00000000-0005-0000-0000-00005B0E0000}"/>
    <cellStyle name="쉼표 [0] 2 18 12" xfId="967" xr:uid="{00000000-0005-0000-0000-00005C0E0000}"/>
    <cellStyle name="쉼표 [0] 2 18 13" xfId="968" xr:uid="{00000000-0005-0000-0000-00005D0E0000}"/>
    <cellStyle name="쉼표 [0] 2 18 14" xfId="969" xr:uid="{00000000-0005-0000-0000-00005E0E0000}"/>
    <cellStyle name="쉼표 [0] 2 18 15" xfId="970" xr:uid="{00000000-0005-0000-0000-00005F0E0000}"/>
    <cellStyle name="쉼표 [0] 2 18 16" xfId="971" xr:uid="{00000000-0005-0000-0000-0000600E0000}"/>
    <cellStyle name="쉼표 [0] 2 18 17" xfId="972" xr:uid="{00000000-0005-0000-0000-0000610E0000}"/>
    <cellStyle name="쉼표 [0] 2 18 18" xfId="973" xr:uid="{00000000-0005-0000-0000-0000620E0000}"/>
    <cellStyle name="쉼표 [0] 2 18 19" xfId="974" xr:uid="{00000000-0005-0000-0000-0000630E0000}"/>
    <cellStyle name="쉼표 [0] 2 18 2" xfId="975" xr:uid="{00000000-0005-0000-0000-0000640E0000}"/>
    <cellStyle name="쉼표 [0] 2 18 20" xfId="976" xr:uid="{00000000-0005-0000-0000-0000650E0000}"/>
    <cellStyle name="쉼표 [0] 2 18 21" xfId="977" xr:uid="{00000000-0005-0000-0000-0000660E0000}"/>
    <cellStyle name="쉼표 [0] 2 18 22" xfId="978" xr:uid="{00000000-0005-0000-0000-0000670E0000}"/>
    <cellStyle name="쉼표 [0] 2 18 23" xfId="979" xr:uid="{00000000-0005-0000-0000-0000680E0000}"/>
    <cellStyle name="쉼표 [0] 2 18 24" xfId="980" xr:uid="{00000000-0005-0000-0000-0000690E0000}"/>
    <cellStyle name="쉼표 [0] 2 18 25" xfId="981" xr:uid="{00000000-0005-0000-0000-00006A0E0000}"/>
    <cellStyle name="쉼표 [0] 2 18 26" xfId="982" xr:uid="{00000000-0005-0000-0000-00006B0E0000}"/>
    <cellStyle name="쉼표 [0] 2 18 27" xfId="983" xr:uid="{00000000-0005-0000-0000-00006C0E0000}"/>
    <cellStyle name="쉼표 [0] 2 18 28" xfId="984" xr:uid="{00000000-0005-0000-0000-00006D0E0000}"/>
    <cellStyle name="쉼표 [0] 2 18 29" xfId="985" xr:uid="{00000000-0005-0000-0000-00006E0E0000}"/>
    <cellStyle name="쉼표 [0] 2 18 3" xfId="986" xr:uid="{00000000-0005-0000-0000-00006F0E0000}"/>
    <cellStyle name="쉼표 [0] 2 18 30" xfId="987" xr:uid="{00000000-0005-0000-0000-0000700E0000}"/>
    <cellStyle name="쉼표 [0] 2 18 31" xfId="988" xr:uid="{00000000-0005-0000-0000-0000710E0000}"/>
    <cellStyle name="쉼표 [0] 2 18 32" xfId="989" xr:uid="{00000000-0005-0000-0000-0000720E0000}"/>
    <cellStyle name="쉼표 [0] 2 18 33" xfId="990" xr:uid="{00000000-0005-0000-0000-0000730E0000}"/>
    <cellStyle name="쉼표 [0] 2 18 34" xfId="991" xr:uid="{00000000-0005-0000-0000-0000740E0000}"/>
    <cellStyle name="쉼표 [0] 2 18 35" xfId="992" xr:uid="{00000000-0005-0000-0000-0000750E0000}"/>
    <cellStyle name="쉼표 [0] 2 18 36" xfId="993" xr:uid="{00000000-0005-0000-0000-0000760E0000}"/>
    <cellStyle name="쉼표 [0] 2 18 37" xfId="994" xr:uid="{00000000-0005-0000-0000-0000770E0000}"/>
    <cellStyle name="쉼표 [0] 2 18 38" xfId="995" xr:uid="{00000000-0005-0000-0000-0000780E0000}"/>
    <cellStyle name="쉼표 [0] 2 18 39" xfId="996" xr:uid="{00000000-0005-0000-0000-0000790E0000}"/>
    <cellStyle name="쉼표 [0] 2 18 4" xfId="997" xr:uid="{00000000-0005-0000-0000-00007A0E0000}"/>
    <cellStyle name="쉼표 [0] 2 18 40" xfId="998" xr:uid="{00000000-0005-0000-0000-00007B0E0000}"/>
    <cellStyle name="쉼표 [0] 2 18 41" xfId="999" xr:uid="{00000000-0005-0000-0000-00007C0E0000}"/>
    <cellStyle name="쉼표 [0] 2 18 42" xfId="1000" xr:uid="{00000000-0005-0000-0000-00007D0E0000}"/>
    <cellStyle name="쉼표 [0] 2 18 43" xfId="1001" xr:uid="{00000000-0005-0000-0000-00007E0E0000}"/>
    <cellStyle name="쉼표 [0] 2 18 44" xfId="1002" xr:uid="{00000000-0005-0000-0000-00007F0E0000}"/>
    <cellStyle name="쉼표 [0] 2 18 45" xfId="1003" xr:uid="{00000000-0005-0000-0000-0000800E0000}"/>
    <cellStyle name="쉼표 [0] 2 18 46" xfId="1004" xr:uid="{00000000-0005-0000-0000-0000810E0000}"/>
    <cellStyle name="쉼표 [0] 2 18 47" xfId="1005" xr:uid="{00000000-0005-0000-0000-0000820E0000}"/>
    <cellStyle name="쉼표 [0] 2 18 48" xfId="1006" xr:uid="{00000000-0005-0000-0000-0000830E0000}"/>
    <cellStyle name="쉼표 [0] 2 18 49" xfId="1007" xr:uid="{00000000-0005-0000-0000-0000840E0000}"/>
    <cellStyle name="쉼표 [0] 2 18 5" xfId="1008" xr:uid="{00000000-0005-0000-0000-0000850E0000}"/>
    <cellStyle name="쉼표 [0] 2 18 50" xfId="1009" xr:uid="{00000000-0005-0000-0000-0000860E0000}"/>
    <cellStyle name="쉼표 [0] 2 18 51" xfId="1010" xr:uid="{00000000-0005-0000-0000-0000870E0000}"/>
    <cellStyle name="쉼표 [0] 2 18 52" xfId="1011" xr:uid="{00000000-0005-0000-0000-0000880E0000}"/>
    <cellStyle name="쉼표 [0] 2 18 53" xfId="1012" xr:uid="{00000000-0005-0000-0000-0000890E0000}"/>
    <cellStyle name="쉼표 [0] 2 18 54" xfId="1013" xr:uid="{00000000-0005-0000-0000-00008A0E0000}"/>
    <cellStyle name="쉼표 [0] 2 18 55" xfId="1014" xr:uid="{00000000-0005-0000-0000-00008B0E0000}"/>
    <cellStyle name="쉼표 [0] 2 18 56" xfId="1015" xr:uid="{00000000-0005-0000-0000-00008C0E0000}"/>
    <cellStyle name="쉼표 [0] 2 18 57" xfId="1016" xr:uid="{00000000-0005-0000-0000-00008D0E0000}"/>
    <cellStyle name="쉼표 [0] 2 18 58" xfId="1017" xr:uid="{00000000-0005-0000-0000-00008E0E0000}"/>
    <cellStyle name="쉼표 [0] 2 18 59" xfId="1018" xr:uid="{00000000-0005-0000-0000-00008F0E0000}"/>
    <cellStyle name="쉼표 [0] 2 18 6" xfId="1019" xr:uid="{00000000-0005-0000-0000-0000900E0000}"/>
    <cellStyle name="쉼표 [0] 2 18 60" xfId="1020" xr:uid="{00000000-0005-0000-0000-0000910E0000}"/>
    <cellStyle name="쉼표 [0] 2 18 61" xfId="1021" xr:uid="{00000000-0005-0000-0000-0000920E0000}"/>
    <cellStyle name="쉼표 [0] 2 18 62" xfId="1022" xr:uid="{00000000-0005-0000-0000-0000930E0000}"/>
    <cellStyle name="쉼표 [0] 2 18 63" xfId="1023" xr:uid="{00000000-0005-0000-0000-0000940E0000}"/>
    <cellStyle name="쉼표 [0] 2 18 64" xfId="1024" xr:uid="{00000000-0005-0000-0000-0000950E0000}"/>
    <cellStyle name="쉼표 [0] 2 18 65" xfId="1025" xr:uid="{00000000-0005-0000-0000-0000960E0000}"/>
    <cellStyle name="쉼표 [0] 2 18 66" xfId="1026" xr:uid="{00000000-0005-0000-0000-0000970E0000}"/>
    <cellStyle name="쉼표 [0] 2 18 67" xfId="1027" xr:uid="{00000000-0005-0000-0000-0000980E0000}"/>
    <cellStyle name="쉼표 [0] 2 18 68" xfId="1028" xr:uid="{00000000-0005-0000-0000-0000990E0000}"/>
    <cellStyle name="쉼표 [0] 2 18 69" xfId="1029" xr:uid="{00000000-0005-0000-0000-00009A0E0000}"/>
    <cellStyle name="쉼표 [0] 2 18 7" xfId="1030" xr:uid="{00000000-0005-0000-0000-00009B0E0000}"/>
    <cellStyle name="쉼표 [0] 2 18 70" xfId="1031" xr:uid="{00000000-0005-0000-0000-00009C0E0000}"/>
    <cellStyle name="쉼표 [0] 2 18 71" xfId="1032" xr:uid="{00000000-0005-0000-0000-00009D0E0000}"/>
    <cellStyle name="쉼표 [0] 2 18 72" xfId="1033" xr:uid="{00000000-0005-0000-0000-00009E0E0000}"/>
    <cellStyle name="쉼표 [0] 2 18 73" xfId="1034" xr:uid="{00000000-0005-0000-0000-00009F0E0000}"/>
    <cellStyle name="쉼표 [0] 2 18 74" xfId="1035" xr:uid="{00000000-0005-0000-0000-0000A00E0000}"/>
    <cellStyle name="쉼표 [0] 2 18 75" xfId="1036" xr:uid="{00000000-0005-0000-0000-0000A10E0000}"/>
    <cellStyle name="쉼표 [0] 2 18 76" xfId="1037" xr:uid="{00000000-0005-0000-0000-0000A20E0000}"/>
    <cellStyle name="쉼표 [0] 2 18 77" xfId="1038" xr:uid="{00000000-0005-0000-0000-0000A30E0000}"/>
    <cellStyle name="쉼표 [0] 2 18 78" xfId="1039" xr:uid="{00000000-0005-0000-0000-0000A40E0000}"/>
    <cellStyle name="쉼표 [0] 2 18 79" xfId="1040" xr:uid="{00000000-0005-0000-0000-0000A50E0000}"/>
    <cellStyle name="쉼표 [0] 2 18 8" xfId="1041" xr:uid="{00000000-0005-0000-0000-0000A60E0000}"/>
    <cellStyle name="쉼표 [0] 2 18 80" xfId="1042" xr:uid="{00000000-0005-0000-0000-0000A70E0000}"/>
    <cellStyle name="쉼표 [0] 2 18 81" xfId="1043" xr:uid="{00000000-0005-0000-0000-0000A80E0000}"/>
    <cellStyle name="쉼표 [0] 2 18 82" xfId="1044" xr:uid="{00000000-0005-0000-0000-0000A90E0000}"/>
    <cellStyle name="쉼표 [0] 2 18 83" xfId="1045" xr:uid="{00000000-0005-0000-0000-0000AA0E0000}"/>
    <cellStyle name="쉼표 [0] 2 18 84" xfId="1046" xr:uid="{00000000-0005-0000-0000-0000AB0E0000}"/>
    <cellStyle name="쉼표 [0] 2 18 9" xfId="1047" xr:uid="{00000000-0005-0000-0000-0000AC0E0000}"/>
    <cellStyle name="쉼표 [0] 2 19" xfId="103" xr:uid="{00000000-0005-0000-0000-0000AD0E0000}"/>
    <cellStyle name="쉼표 [0] 2 19 10" xfId="1048" xr:uid="{00000000-0005-0000-0000-0000AE0E0000}"/>
    <cellStyle name="쉼표 [0] 2 19 11" xfId="1049" xr:uid="{00000000-0005-0000-0000-0000AF0E0000}"/>
    <cellStyle name="쉼표 [0] 2 19 12" xfId="1050" xr:uid="{00000000-0005-0000-0000-0000B00E0000}"/>
    <cellStyle name="쉼표 [0] 2 19 13" xfId="1051" xr:uid="{00000000-0005-0000-0000-0000B10E0000}"/>
    <cellStyle name="쉼표 [0] 2 19 14" xfId="1052" xr:uid="{00000000-0005-0000-0000-0000B20E0000}"/>
    <cellStyle name="쉼표 [0] 2 19 15" xfId="1053" xr:uid="{00000000-0005-0000-0000-0000B30E0000}"/>
    <cellStyle name="쉼표 [0] 2 19 16" xfId="1054" xr:uid="{00000000-0005-0000-0000-0000B40E0000}"/>
    <cellStyle name="쉼표 [0] 2 19 17" xfId="1055" xr:uid="{00000000-0005-0000-0000-0000B50E0000}"/>
    <cellStyle name="쉼표 [0] 2 19 18" xfId="1056" xr:uid="{00000000-0005-0000-0000-0000B60E0000}"/>
    <cellStyle name="쉼표 [0] 2 19 19" xfId="1057" xr:uid="{00000000-0005-0000-0000-0000B70E0000}"/>
    <cellStyle name="쉼표 [0] 2 19 2" xfId="1058" xr:uid="{00000000-0005-0000-0000-0000B80E0000}"/>
    <cellStyle name="쉼표 [0] 2 19 20" xfId="1059" xr:uid="{00000000-0005-0000-0000-0000B90E0000}"/>
    <cellStyle name="쉼표 [0] 2 19 21" xfId="1060" xr:uid="{00000000-0005-0000-0000-0000BA0E0000}"/>
    <cellStyle name="쉼표 [0] 2 19 22" xfId="1061" xr:uid="{00000000-0005-0000-0000-0000BB0E0000}"/>
    <cellStyle name="쉼표 [0] 2 19 23" xfId="1062" xr:uid="{00000000-0005-0000-0000-0000BC0E0000}"/>
    <cellStyle name="쉼표 [0] 2 19 24" xfId="1063" xr:uid="{00000000-0005-0000-0000-0000BD0E0000}"/>
    <cellStyle name="쉼표 [0] 2 19 25" xfId="1064" xr:uid="{00000000-0005-0000-0000-0000BE0E0000}"/>
    <cellStyle name="쉼표 [0] 2 19 26" xfId="1065" xr:uid="{00000000-0005-0000-0000-0000BF0E0000}"/>
    <cellStyle name="쉼표 [0] 2 19 27" xfId="1066" xr:uid="{00000000-0005-0000-0000-0000C00E0000}"/>
    <cellStyle name="쉼표 [0] 2 19 28" xfId="1067" xr:uid="{00000000-0005-0000-0000-0000C10E0000}"/>
    <cellStyle name="쉼표 [0] 2 19 29" xfId="1068" xr:uid="{00000000-0005-0000-0000-0000C20E0000}"/>
    <cellStyle name="쉼표 [0] 2 19 3" xfId="1069" xr:uid="{00000000-0005-0000-0000-0000C30E0000}"/>
    <cellStyle name="쉼표 [0] 2 19 30" xfId="1070" xr:uid="{00000000-0005-0000-0000-0000C40E0000}"/>
    <cellStyle name="쉼표 [0] 2 19 31" xfId="1071" xr:uid="{00000000-0005-0000-0000-0000C50E0000}"/>
    <cellStyle name="쉼표 [0] 2 19 32" xfId="1072" xr:uid="{00000000-0005-0000-0000-0000C60E0000}"/>
    <cellStyle name="쉼표 [0] 2 19 33" xfId="1073" xr:uid="{00000000-0005-0000-0000-0000C70E0000}"/>
    <cellStyle name="쉼표 [0] 2 19 34" xfId="1074" xr:uid="{00000000-0005-0000-0000-0000C80E0000}"/>
    <cellStyle name="쉼표 [0] 2 19 35" xfId="1075" xr:uid="{00000000-0005-0000-0000-0000C90E0000}"/>
    <cellStyle name="쉼표 [0] 2 19 36" xfId="1076" xr:uid="{00000000-0005-0000-0000-0000CA0E0000}"/>
    <cellStyle name="쉼표 [0] 2 19 37" xfId="1077" xr:uid="{00000000-0005-0000-0000-0000CB0E0000}"/>
    <cellStyle name="쉼표 [0] 2 19 38" xfId="1078" xr:uid="{00000000-0005-0000-0000-0000CC0E0000}"/>
    <cellStyle name="쉼표 [0] 2 19 39" xfId="1079" xr:uid="{00000000-0005-0000-0000-0000CD0E0000}"/>
    <cellStyle name="쉼표 [0] 2 19 4" xfId="1080" xr:uid="{00000000-0005-0000-0000-0000CE0E0000}"/>
    <cellStyle name="쉼표 [0] 2 19 40" xfId="1081" xr:uid="{00000000-0005-0000-0000-0000CF0E0000}"/>
    <cellStyle name="쉼표 [0] 2 19 41" xfId="1082" xr:uid="{00000000-0005-0000-0000-0000D00E0000}"/>
    <cellStyle name="쉼표 [0] 2 19 42" xfId="1083" xr:uid="{00000000-0005-0000-0000-0000D10E0000}"/>
    <cellStyle name="쉼표 [0] 2 19 43" xfId="1084" xr:uid="{00000000-0005-0000-0000-0000D20E0000}"/>
    <cellStyle name="쉼표 [0] 2 19 44" xfId="1085" xr:uid="{00000000-0005-0000-0000-0000D30E0000}"/>
    <cellStyle name="쉼표 [0] 2 19 45" xfId="1086" xr:uid="{00000000-0005-0000-0000-0000D40E0000}"/>
    <cellStyle name="쉼표 [0] 2 19 46" xfId="1087" xr:uid="{00000000-0005-0000-0000-0000D50E0000}"/>
    <cellStyle name="쉼표 [0] 2 19 47" xfId="1088" xr:uid="{00000000-0005-0000-0000-0000D60E0000}"/>
    <cellStyle name="쉼표 [0] 2 19 48" xfId="1089" xr:uid="{00000000-0005-0000-0000-0000D70E0000}"/>
    <cellStyle name="쉼표 [0] 2 19 49" xfId="1090" xr:uid="{00000000-0005-0000-0000-0000D80E0000}"/>
    <cellStyle name="쉼표 [0] 2 19 5" xfId="1091" xr:uid="{00000000-0005-0000-0000-0000D90E0000}"/>
    <cellStyle name="쉼표 [0] 2 19 50" xfId="1092" xr:uid="{00000000-0005-0000-0000-0000DA0E0000}"/>
    <cellStyle name="쉼표 [0] 2 19 51" xfId="1093" xr:uid="{00000000-0005-0000-0000-0000DB0E0000}"/>
    <cellStyle name="쉼표 [0] 2 19 52" xfId="1094" xr:uid="{00000000-0005-0000-0000-0000DC0E0000}"/>
    <cellStyle name="쉼표 [0] 2 19 53" xfId="1095" xr:uid="{00000000-0005-0000-0000-0000DD0E0000}"/>
    <cellStyle name="쉼표 [0] 2 19 54" xfId="1096" xr:uid="{00000000-0005-0000-0000-0000DE0E0000}"/>
    <cellStyle name="쉼표 [0] 2 19 55" xfId="1097" xr:uid="{00000000-0005-0000-0000-0000DF0E0000}"/>
    <cellStyle name="쉼표 [0] 2 19 56" xfId="1098" xr:uid="{00000000-0005-0000-0000-0000E00E0000}"/>
    <cellStyle name="쉼표 [0] 2 19 57" xfId="1099" xr:uid="{00000000-0005-0000-0000-0000E10E0000}"/>
    <cellStyle name="쉼표 [0] 2 19 58" xfId="1100" xr:uid="{00000000-0005-0000-0000-0000E20E0000}"/>
    <cellStyle name="쉼표 [0] 2 19 59" xfId="1101" xr:uid="{00000000-0005-0000-0000-0000E30E0000}"/>
    <cellStyle name="쉼표 [0] 2 19 6" xfId="1102" xr:uid="{00000000-0005-0000-0000-0000E40E0000}"/>
    <cellStyle name="쉼표 [0] 2 19 60" xfId="1103" xr:uid="{00000000-0005-0000-0000-0000E50E0000}"/>
    <cellStyle name="쉼표 [0] 2 19 61" xfId="1104" xr:uid="{00000000-0005-0000-0000-0000E60E0000}"/>
    <cellStyle name="쉼표 [0] 2 19 62" xfId="1105" xr:uid="{00000000-0005-0000-0000-0000E70E0000}"/>
    <cellStyle name="쉼표 [0] 2 19 63" xfId="1106" xr:uid="{00000000-0005-0000-0000-0000E80E0000}"/>
    <cellStyle name="쉼표 [0] 2 19 64" xfId="1107" xr:uid="{00000000-0005-0000-0000-0000E90E0000}"/>
    <cellStyle name="쉼표 [0] 2 19 65" xfId="1108" xr:uid="{00000000-0005-0000-0000-0000EA0E0000}"/>
    <cellStyle name="쉼표 [0] 2 19 66" xfId="1109" xr:uid="{00000000-0005-0000-0000-0000EB0E0000}"/>
    <cellStyle name="쉼표 [0] 2 19 67" xfId="1110" xr:uid="{00000000-0005-0000-0000-0000EC0E0000}"/>
    <cellStyle name="쉼표 [0] 2 19 68" xfId="1111" xr:uid="{00000000-0005-0000-0000-0000ED0E0000}"/>
    <cellStyle name="쉼표 [0] 2 19 69" xfId="1112" xr:uid="{00000000-0005-0000-0000-0000EE0E0000}"/>
    <cellStyle name="쉼표 [0] 2 19 7" xfId="1113" xr:uid="{00000000-0005-0000-0000-0000EF0E0000}"/>
    <cellStyle name="쉼표 [0] 2 19 70" xfId="1114" xr:uid="{00000000-0005-0000-0000-0000F00E0000}"/>
    <cellStyle name="쉼표 [0] 2 19 71" xfId="1115" xr:uid="{00000000-0005-0000-0000-0000F10E0000}"/>
    <cellStyle name="쉼표 [0] 2 19 72" xfId="1116" xr:uid="{00000000-0005-0000-0000-0000F20E0000}"/>
    <cellStyle name="쉼표 [0] 2 19 73" xfId="1117" xr:uid="{00000000-0005-0000-0000-0000F30E0000}"/>
    <cellStyle name="쉼표 [0] 2 19 74" xfId="1118" xr:uid="{00000000-0005-0000-0000-0000F40E0000}"/>
    <cellStyle name="쉼표 [0] 2 19 75" xfId="1119" xr:uid="{00000000-0005-0000-0000-0000F50E0000}"/>
    <cellStyle name="쉼표 [0] 2 19 76" xfId="1120" xr:uid="{00000000-0005-0000-0000-0000F60E0000}"/>
    <cellStyle name="쉼표 [0] 2 19 77" xfId="1121" xr:uid="{00000000-0005-0000-0000-0000F70E0000}"/>
    <cellStyle name="쉼표 [0] 2 19 78" xfId="1122" xr:uid="{00000000-0005-0000-0000-0000F80E0000}"/>
    <cellStyle name="쉼표 [0] 2 19 79" xfId="1123" xr:uid="{00000000-0005-0000-0000-0000F90E0000}"/>
    <cellStyle name="쉼표 [0] 2 19 8" xfId="1124" xr:uid="{00000000-0005-0000-0000-0000FA0E0000}"/>
    <cellStyle name="쉼표 [0] 2 19 80" xfId="1125" xr:uid="{00000000-0005-0000-0000-0000FB0E0000}"/>
    <cellStyle name="쉼표 [0] 2 19 81" xfId="1126" xr:uid="{00000000-0005-0000-0000-0000FC0E0000}"/>
    <cellStyle name="쉼표 [0] 2 19 82" xfId="1127" xr:uid="{00000000-0005-0000-0000-0000FD0E0000}"/>
    <cellStyle name="쉼표 [0] 2 19 83" xfId="1128" xr:uid="{00000000-0005-0000-0000-0000FE0E0000}"/>
    <cellStyle name="쉼표 [0] 2 19 84" xfId="1129" xr:uid="{00000000-0005-0000-0000-0000FF0E0000}"/>
    <cellStyle name="쉼표 [0] 2 19 9" xfId="1130" xr:uid="{00000000-0005-0000-0000-0000000F0000}"/>
    <cellStyle name="쉼표 [0] 2 2" xfId="7" xr:uid="{00000000-0005-0000-0000-0000010F0000}"/>
    <cellStyle name="쉼표 [0] 2 2 10" xfId="1131" xr:uid="{00000000-0005-0000-0000-0000020F0000}"/>
    <cellStyle name="쉼표 [0] 2 2 11" xfId="1132" xr:uid="{00000000-0005-0000-0000-0000030F0000}"/>
    <cellStyle name="쉼표 [0] 2 2 12" xfId="1133" xr:uid="{00000000-0005-0000-0000-0000040F0000}"/>
    <cellStyle name="쉼표 [0] 2 2 13" xfId="1134" xr:uid="{00000000-0005-0000-0000-0000050F0000}"/>
    <cellStyle name="쉼표 [0] 2 2 14" xfId="1135" xr:uid="{00000000-0005-0000-0000-0000060F0000}"/>
    <cellStyle name="쉼표 [0] 2 2 15" xfId="1136" xr:uid="{00000000-0005-0000-0000-0000070F0000}"/>
    <cellStyle name="쉼표 [0] 2 2 16" xfId="1137" xr:uid="{00000000-0005-0000-0000-0000080F0000}"/>
    <cellStyle name="쉼표 [0] 2 2 17" xfId="1138" xr:uid="{00000000-0005-0000-0000-0000090F0000}"/>
    <cellStyle name="쉼표 [0] 2 2 18" xfId="1139" xr:uid="{00000000-0005-0000-0000-00000A0F0000}"/>
    <cellStyle name="쉼표 [0] 2 2 19" xfId="1140" xr:uid="{00000000-0005-0000-0000-00000B0F0000}"/>
    <cellStyle name="쉼표 [0] 2 2 2" xfId="8" xr:uid="{00000000-0005-0000-0000-00000C0F0000}"/>
    <cellStyle name="쉼표 [0] 2 2 2 10" xfId="1141" xr:uid="{00000000-0005-0000-0000-00000D0F0000}"/>
    <cellStyle name="쉼표 [0] 2 2 2 11" xfId="1142" xr:uid="{00000000-0005-0000-0000-00000E0F0000}"/>
    <cellStyle name="쉼표 [0] 2 2 2 12" xfId="1143" xr:uid="{00000000-0005-0000-0000-00000F0F0000}"/>
    <cellStyle name="쉼표 [0] 2 2 2 13" xfId="1144" xr:uid="{00000000-0005-0000-0000-0000100F0000}"/>
    <cellStyle name="쉼표 [0] 2 2 2 14" xfId="1145" xr:uid="{00000000-0005-0000-0000-0000110F0000}"/>
    <cellStyle name="쉼표 [0] 2 2 2 15" xfId="1146" xr:uid="{00000000-0005-0000-0000-0000120F0000}"/>
    <cellStyle name="쉼표 [0] 2 2 2 16" xfId="1147" xr:uid="{00000000-0005-0000-0000-0000130F0000}"/>
    <cellStyle name="쉼표 [0] 2 2 2 17" xfId="1148" xr:uid="{00000000-0005-0000-0000-0000140F0000}"/>
    <cellStyle name="쉼표 [0] 2 2 2 18" xfId="1149" xr:uid="{00000000-0005-0000-0000-0000150F0000}"/>
    <cellStyle name="쉼표 [0] 2 2 2 19" xfId="1150" xr:uid="{00000000-0005-0000-0000-0000160F0000}"/>
    <cellStyle name="쉼표 [0] 2 2 2 2" xfId="1151" xr:uid="{00000000-0005-0000-0000-0000170F0000}"/>
    <cellStyle name="쉼표 [0] 2 2 2 20" xfId="1152" xr:uid="{00000000-0005-0000-0000-0000180F0000}"/>
    <cellStyle name="쉼표 [0] 2 2 2 21" xfId="1153" xr:uid="{00000000-0005-0000-0000-0000190F0000}"/>
    <cellStyle name="쉼표 [0] 2 2 2 22" xfId="1154" xr:uid="{00000000-0005-0000-0000-00001A0F0000}"/>
    <cellStyle name="쉼표 [0] 2 2 2 23" xfId="1155" xr:uid="{00000000-0005-0000-0000-00001B0F0000}"/>
    <cellStyle name="쉼표 [0] 2 2 2 24" xfId="1156" xr:uid="{00000000-0005-0000-0000-00001C0F0000}"/>
    <cellStyle name="쉼표 [0] 2 2 2 25" xfId="1157" xr:uid="{00000000-0005-0000-0000-00001D0F0000}"/>
    <cellStyle name="쉼표 [0] 2 2 2 26" xfId="1158" xr:uid="{00000000-0005-0000-0000-00001E0F0000}"/>
    <cellStyle name="쉼표 [0] 2 2 2 27" xfId="1159" xr:uid="{00000000-0005-0000-0000-00001F0F0000}"/>
    <cellStyle name="쉼표 [0] 2 2 2 28" xfId="1160" xr:uid="{00000000-0005-0000-0000-0000200F0000}"/>
    <cellStyle name="쉼표 [0] 2 2 2 29" xfId="1161" xr:uid="{00000000-0005-0000-0000-0000210F0000}"/>
    <cellStyle name="쉼표 [0] 2 2 2 3" xfId="1162" xr:uid="{00000000-0005-0000-0000-0000220F0000}"/>
    <cellStyle name="쉼표 [0] 2 2 2 30" xfId="1163" xr:uid="{00000000-0005-0000-0000-0000230F0000}"/>
    <cellStyle name="쉼표 [0] 2 2 2 31" xfId="1164" xr:uid="{00000000-0005-0000-0000-0000240F0000}"/>
    <cellStyle name="쉼표 [0] 2 2 2 32" xfId="1165" xr:uid="{00000000-0005-0000-0000-0000250F0000}"/>
    <cellStyle name="쉼표 [0] 2 2 2 33" xfId="1166" xr:uid="{00000000-0005-0000-0000-0000260F0000}"/>
    <cellStyle name="쉼표 [0] 2 2 2 34" xfId="1167" xr:uid="{00000000-0005-0000-0000-0000270F0000}"/>
    <cellStyle name="쉼표 [0] 2 2 2 35" xfId="1168" xr:uid="{00000000-0005-0000-0000-0000280F0000}"/>
    <cellStyle name="쉼표 [0] 2 2 2 36" xfId="1169" xr:uid="{00000000-0005-0000-0000-0000290F0000}"/>
    <cellStyle name="쉼표 [0] 2 2 2 37" xfId="1170" xr:uid="{00000000-0005-0000-0000-00002A0F0000}"/>
    <cellStyle name="쉼표 [0] 2 2 2 38" xfId="1171" xr:uid="{00000000-0005-0000-0000-00002B0F0000}"/>
    <cellStyle name="쉼표 [0] 2 2 2 39" xfId="1172" xr:uid="{00000000-0005-0000-0000-00002C0F0000}"/>
    <cellStyle name="쉼표 [0] 2 2 2 4" xfId="1173" xr:uid="{00000000-0005-0000-0000-00002D0F0000}"/>
    <cellStyle name="쉼표 [0] 2 2 2 40" xfId="1174" xr:uid="{00000000-0005-0000-0000-00002E0F0000}"/>
    <cellStyle name="쉼표 [0] 2 2 2 41" xfId="1175" xr:uid="{00000000-0005-0000-0000-00002F0F0000}"/>
    <cellStyle name="쉼표 [0] 2 2 2 42" xfId="1176" xr:uid="{00000000-0005-0000-0000-0000300F0000}"/>
    <cellStyle name="쉼표 [0] 2 2 2 43" xfId="1177" xr:uid="{00000000-0005-0000-0000-0000310F0000}"/>
    <cellStyle name="쉼표 [0] 2 2 2 44" xfId="1178" xr:uid="{00000000-0005-0000-0000-0000320F0000}"/>
    <cellStyle name="쉼표 [0] 2 2 2 45" xfId="1179" xr:uid="{00000000-0005-0000-0000-0000330F0000}"/>
    <cellStyle name="쉼표 [0] 2 2 2 46" xfId="1180" xr:uid="{00000000-0005-0000-0000-0000340F0000}"/>
    <cellStyle name="쉼표 [0] 2 2 2 47" xfId="1181" xr:uid="{00000000-0005-0000-0000-0000350F0000}"/>
    <cellStyle name="쉼표 [0] 2 2 2 48" xfId="1182" xr:uid="{00000000-0005-0000-0000-0000360F0000}"/>
    <cellStyle name="쉼표 [0] 2 2 2 49" xfId="1183" xr:uid="{00000000-0005-0000-0000-0000370F0000}"/>
    <cellStyle name="쉼표 [0] 2 2 2 5" xfId="1184" xr:uid="{00000000-0005-0000-0000-0000380F0000}"/>
    <cellStyle name="쉼표 [0] 2 2 2 50" xfId="1185" xr:uid="{00000000-0005-0000-0000-0000390F0000}"/>
    <cellStyle name="쉼표 [0] 2 2 2 51" xfId="1186" xr:uid="{00000000-0005-0000-0000-00003A0F0000}"/>
    <cellStyle name="쉼표 [0] 2 2 2 52" xfId="1187" xr:uid="{00000000-0005-0000-0000-00003B0F0000}"/>
    <cellStyle name="쉼표 [0] 2 2 2 53" xfId="1188" xr:uid="{00000000-0005-0000-0000-00003C0F0000}"/>
    <cellStyle name="쉼표 [0] 2 2 2 54" xfId="1189" xr:uid="{00000000-0005-0000-0000-00003D0F0000}"/>
    <cellStyle name="쉼표 [0] 2 2 2 55" xfId="1190" xr:uid="{00000000-0005-0000-0000-00003E0F0000}"/>
    <cellStyle name="쉼표 [0] 2 2 2 56" xfId="1191" xr:uid="{00000000-0005-0000-0000-00003F0F0000}"/>
    <cellStyle name="쉼표 [0] 2 2 2 57" xfId="1192" xr:uid="{00000000-0005-0000-0000-0000400F0000}"/>
    <cellStyle name="쉼표 [0] 2 2 2 58" xfId="1193" xr:uid="{00000000-0005-0000-0000-0000410F0000}"/>
    <cellStyle name="쉼표 [0] 2 2 2 59" xfId="1194" xr:uid="{00000000-0005-0000-0000-0000420F0000}"/>
    <cellStyle name="쉼표 [0] 2 2 2 6" xfId="1195" xr:uid="{00000000-0005-0000-0000-0000430F0000}"/>
    <cellStyle name="쉼표 [0] 2 2 2 60" xfId="1196" xr:uid="{00000000-0005-0000-0000-0000440F0000}"/>
    <cellStyle name="쉼표 [0] 2 2 2 61" xfId="1197" xr:uid="{00000000-0005-0000-0000-0000450F0000}"/>
    <cellStyle name="쉼표 [0] 2 2 2 62" xfId="1198" xr:uid="{00000000-0005-0000-0000-0000460F0000}"/>
    <cellStyle name="쉼표 [0] 2 2 2 63" xfId="1199" xr:uid="{00000000-0005-0000-0000-0000470F0000}"/>
    <cellStyle name="쉼표 [0] 2 2 2 64" xfId="1200" xr:uid="{00000000-0005-0000-0000-0000480F0000}"/>
    <cellStyle name="쉼표 [0] 2 2 2 65" xfId="1201" xr:uid="{00000000-0005-0000-0000-0000490F0000}"/>
    <cellStyle name="쉼표 [0] 2 2 2 66" xfId="1202" xr:uid="{00000000-0005-0000-0000-00004A0F0000}"/>
    <cellStyle name="쉼표 [0] 2 2 2 67" xfId="1203" xr:uid="{00000000-0005-0000-0000-00004B0F0000}"/>
    <cellStyle name="쉼표 [0] 2 2 2 68" xfId="1204" xr:uid="{00000000-0005-0000-0000-00004C0F0000}"/>
    <cellStyle name="쉼표 [0] 2 2 2 69" xfId="1205" xr:uid="{00000000-0005-0000-0000-00004D0F0000}"/>
    <cellStyle name="쉼표 [0] 2 2 2 7" xfId="1206" xr:uid="{00000000-0005-0000-0000-00004E0F0000}"/>
    <cellStyle name="쉼표 [0] 2 2 2 70" xfId="1207" xr:uid="{00000000-0005-0000-0000-00004F0F0000}"/>
    <cellStyle name="쉼표 [0] 2 2 2 71" xfId="1208" xr:uid="{00000000-0005-0000-0000-0000500F0000}"/>
    <cellStyle name="쉼표 [0] 2 2 2 72" xfId="1209" xr:uid="{00000000-0005-0000-0000-0000510F0000}"/>
    <cellStyle name="쉼표 [0] 2 2 2 73" xfId="1210" xr:uid="{00000000-0005-0000-0000-0000520F0000}"/>
    <cellStyle name="쉼표 [0] 2 2 2 74" xfId="1211" xr:uid="{00000000-0005-0000-0000-0000530F0000}"/>
    <cellStyle name="쉼표 [0] 2 2 2 75" xfId="1212" xr:uid="{00000000-0005-0000-0000-0000540F0000}"/>
    <cellStyle name="쉼표 [0] 2 2 2 76" xfId="1213" xr:uid="{00000000-0005-0000-0000-0000550F0000}"/>
    <cellStyle name="쉼표 [0] 2 2 2 77" xfId="1214" xr:uid="{00000000-0005-0000-0000-0000560F0000}"/>
    <cellStyle name="쉼표 [0] 2 2 2 78" xfId="1215" xr:uid="{00000000-0005-0000-0000-0000570F0000}"/>
    <cellStyle name="쉼표 [0] 2 2 2 79" xfId="1216" xr:uid="{00000000-0005-0000-0000-0000580F0000}"/>
    <cellStyle name="쉼표 [0] 2 2 2 8" xfId="1217" xr:uid="{00000000-0005-0000-0000-0000590F0000}"/>
    <cellStyle name="쉼표 [0] 2 2 2 80" xfId="1218" xr:uid="{00000000-0005-0000-0000-00005A0F0000}"/>
    <cellStyle name="쉼표 [0] 2 2 2 81" xfId="1219" xr:uid="{00000000-0005-0000-0000-00005B0F0000}"/>
    <cellStyle name="쉼표 [0] 2 2 2 82" xfId="1220" xr:uid="{00000000-0005-0000-0000-00005C0F0000}"/>
    <cellStyle name="쉼표 [0] 2 2 2 83" xfId="1221" xr:uid="{00000000-0005-0000-0000-00005D0F0000}"/>
    <cellStyle name="쉼표 [0] 2 2 2 84" xfId="1222" xr:uid="{00000000-0005-0000-0000-00005E0F0000}"/>
    <cellStyle name="쉼표 [0] 2 2 2 9" xfId="1223" xr:uid="{00000000-0005-0000-0000-00005F0F0000}"/>
    <cellStyle name="쉼표 [0] 2 2 20" xfId="1224" xr:uid="{00000000-0005-0000-0000-0000600F0000}"/>
    <cellStyle name="쉼표 [0] 2 2 21" xfId="1225" xr:uid="{00000000-0005-0000-0000-0000610F0000}"/>
    <cellStyle name="쉼표 [0] 2 2 22" xfId="1226" xr:uid="{00000000-0005-0000-0000-0000620F0000}"/>
    <cellStyle name="쉼표 [0] 2 2 23" xfId="1227" xr:uid="{00000000-0005-0000-0000-0000630F0000}"/>
    <cellStyle name="쉼표 [0] 2 2 24" xfId="1228" xr:uid="{00000000-0005-0000-0000-0000640F0000}"/>
    <cellStyle name="쉼표 [0] 2 2 25" xfId="1229" xr:uid="{00000000-0005-0000-0000-0000650F0000}"/>
    <cellStyle name="쉼표 [0] 2 2 26" xfId="1230" xr:uid="{00000000-0005-0000-0000-0000660F0000}"/>
    <cellStyle name="쉼표 [0] 2 2 27" xfId="1231" xr:uid="{00000000-0005-0000-0000-0000670F0000}"/>
    <cellStyle name="쉼표 [0] 2 2 28" xfId="1232" xr:uid="{00000000-0005-0000-0000-0000680F0000}"/>
    <cellStyle name="쉼표 [0] 2 2 29" xfId="1233" xr:uid="{00000000-0005-0000-0000-0000690F0000}"/>
    <cellStyle name="쉼표 [0] 2 2 3" xfId="9" xr:uid="{00000000-0005-0000-0000-00006A0F0000}"/>
    <cellStyle name="쉼표 [0] 2 2 3 10" xfId="1234" xr:uid="{00000000-0005-0000-0000-00006B0F0000}"/>
    <cellStyle name="쉼표 [0] 2 2 3 11" xfId="1235" xr:uid="{00000000-0005-0000-0000-00006C0F0000}"/>
    <cellStyle name="쉼표 [0] 2 2 3 12" xfId="1236" xr:uid="{00000000-0005-0000-0000-00006D0F0000}"/>
    <cellStyle name="쉼표 [0] 2 2 3 13" xfId="1237" xr:uid="{00000000-0005-0000-0000-00006E0F0000}"/>
    <cellStyle name="쉼표 [0] 2 2 3 14" xfId="1238" xr:uid="{00000000-0005-0000-0000-00006F0F0000}"/>
    <cellStyle name="쉼표 [0] 2 2 3 15" xfId="1239" xr:uid="{00000000-0005-0000-0000-0000700F0000}"/>
    <cellStyle name="쉼표 [0] 2 2 3 16" xfId="1240" xr:uid="{00000000-0005-0000-0000-0000710F0000}"/>
    <cellStyle name="쉼표 [0] 2 2 3 17" xfId="1241" xr:uid="{00000000-0005-0000-0000-0000720F0000}"/>
    <cellStyle name="쉼표 [0] 2 2 3 18" xfId="1242" xr:uid="{00000000-0005-0000-0000-0000730F0000}"/>
    <cellStyle name="쉼표 [0] 2 2 3 19" xfId="1243" xr:uid="{00000000-0005-0000-0000-0000740F0000}"/>
    <cellStyle name="쉼표 [0] 2 2 3 2" xfId="1244" xr:uid="{00000000-0005-0000-0000-0000750F0000}"/>
    <cellStyle name="쉼표 [0] 2 2 3 20" xfId="1245" xr:uid="{00000000-0005-0000-0000-0000760F0000}"/>
    <cellStyle name="쉼표 [0] 2 2 3 21" xfId="1246" xr:uid="{00000000-0005-0000-0000-0000770F0000}"/>
    <cellStyle name="쉼표 [0] 2 2 3 22" xfId="1247" xr:uid="{00000000-0005-0000-0000-0000780F0000}"/>
    <cellStyle name="쉼표 [0] 2 2 3 23" xfId="1248" xr:uid="{00000000-0005-0000-0000-0000790F0000}"/>
    <cellStyle name="쉼표 [0] 2 2 3 24" xfId="1249" xr:uid="{00000000-0005-0000-0000-00007A0F0000}"/>
    <cellStyle name="쉼표 [0] 2 2 3 25" xfId="1250" xr:uid="{00000000-0005-0000-0000-00007B0F0000}"/>
    <cellStyle name="쉼표 [0] 2 2 3 26" xfId="1251" xr:uid="{00000000-0005-0000-0000-00007C0F0000}"/>
    <cellStyle name="쉼표 [0] 2 2 3 27" xfId="1252" xr:uid="{00000000-0005-0000-0000-00007D0F0000}"/>
    <cellStyle name="쉼표 [0] 2 2 3 28" xfId="1253" xr:uid="{00000000-0005-0000-0000-00007E0F0000}"/>
    <cellStyle name="쉼표 [0] 2 2 3 29" xfId="1254" xr:uid="{00000000-0005-0000-0000-00007F0F0000}"/>
    <cellStyle name="쉼표 [0] 2 2 3 3" xfId="1255" xr:uid="{00000000-0005-0000-0000-0000800F0000}"/>
    <cellStyle name="쉼표 [0] 2 2 3 30" xfId="1256" xr:uid="{00000000-0005-0000-0000-0000810F0000}"/>
    <cellStyle name="쉼표 [0] 2 2 3 31" xfId="1257" xr:uid="{00000000-0005-0000-0000-0000820F0000}"/>
    <cellStyle name="쉼표 [0] 2 2 3 32" xfId="1258" xr:uid="{00000000-0005-0000-0000-0000830F0000}"/>
    <cellStyle name="쉼표 [0] 2 2 3 33" xfId="1259" xr:uid="{00000000-0005-0000-0000-0000840F0000}"/>
    <cellStyle name="쉼표 [0] 2 2 3 34" xfId="1260" xr:uid="{00000000-0005-0000-0000-0000850F0000}"/>
    <cellStyle name="쉼표 [0] 2 2 3 35" xfId="1261" xr:uid="{00000000-0005-0000-0000-0000860F0000}"/>
    <cellStyle name="쉼표 [0] 2 2 3 36" xfId="1262" xr:uid="{00000000-0005-0000-0000-0000870F0000}"/>
    <cellStyle name="쉼표 [0] 2 2 3 37" xfId="1263" xr:uid="{00000000-0005-0000-0000-0000880F0000}"/>
    <cellStyle name="쉼표 [0] 2 2 3 38" xfId="1264" xr:uid="{00000000-0005-0000-0000-0000890F0000}"/>
    <cellStyle name="쉼표 [0] 2 2 3 39" xfId="1265" xr:uid="{00000000-0005-0000-0000-00008A0F0000}"/>
    <cellStyle name="쉼표 [0] 2 2 3 4" xfId="1266" xr:uid="{00000000-0005-0000-0000-00008B0F0000}"/>
    <cellStyle name="쉼표 [0] 2 2 3 40" xfId="1267" xr:uid="{00000000-0005-0000-0000-00008C0F0000}"/>
    <cellStyle name="쉼표 [0] 2 2 3 41" xfId="1268" xr:uid="{00000000-0005-0000-0000-00008D0F0000}"/>
    <cellStyle name="쉼표 [0] 2 2 3 42" xfId="1269" xr:uid="{00000000-0005-0000-0000-00008E0F0000}"/>
    <cellStyle name="쉼표 [0] 2 2 3 43" xfId="1270" xr:uid="{00000000-0005-0000-0000-00008F0F0000}"/>
    <cellStyle name="쉼표 [0] 2 2 3 44" xfId="1271" xr:uid="{00000000-0005-0000-0000-0000900F0000}"/>
    <cellStyle name="쉼표 [0] 2 2 3 45" xfId="1272" xr:uid="{00000000-0005-0000-0000-0000910F0000}"/>
    <cellStyle name="쉼표 [0] 2 2 3 46" xfId="1273" xr:uid="{00000000-0005-0000-0000-0000920F0000}"/>
    <cellStyle name="쉼표 [0] 2 2 3 47" xfId="1274" xr:uid="{00000000-0005-0000-0000-0000930F0000}"/>
    <cellStyle name="쉼표 [0] 2 2 3 48" xfId="1275" xr:uid="{00000000-0005-0000-0000-0000940F0000}"/>
    <cellStyle name="쉼표 [0] 2 2 3 49" xfId="1276" xr:uid="{00000000-0005-0000-0000-0000950F0000}"/>
    <cellStyle name="쉼표 [0] 2 2 3 5" xfId="1277" xr:uid="{00000000-0005-0000-0000-0000960F0000}"/>
    <cellStyle name="쉼표 [0] 2 2 3 50" xfId="1278" xr:uid="{00000000-0005-0000-0000-0000970F0000}"/>
    <cellStyle name="쉼표 [0] 2 2 3 51" xfId="1279" xr:uid="{00000000-0005-0000-0000-0000980F0000}"/>
    <cellStyle name="쉼표 [0] 2 2 3 52" xfId="1280" xr:uid="{00000000-0005-0000-0000-0000990F0000}"/>
    <cellStyle name="쉼표 [0] 2 2 3 53" xfId="1281" xr:uid="{00000000-0005-0000-0000-00009A0F0000}"/>
    <cellStyle name="쉼표 [0] 2 2 3 54" xfId="1282" xr:uid="{00000000-0005-0000-0000-00009B0F0000}"/>
    <cellStyle name="쉼표 [0] 2 2 3 55" xfId="1283" xr:uid="{00000000-0005-0000-0000-00009C0F0000}"/>
    <cellStyle name="쉼표 [0] 2 2 3 56" xfId="1284" xr:uid="{00000000-0005-0000-0000-00009D0F0000}"/>
    <cellStyle name="쉼표 [0] 2 2 3 57" xfId="1285" xr:uid="{00000000-0005-0000-0000-00009E0F0000}"/>
    <cellStyle name="쉼표 [0] 2 2 3 58" xfId="1286" xr:uid="{00000000-0005-0000-0000-00009F0F0000}"/>
    <cellStyle name="쉼표 [0] 2 2 3 59" xfId="1287" xr:uid="{00000000-0005-0000-0000-0000A00F0000}"/>
    <cellStyle name="쉼표 [0] 2 2 3 6" xfId="1288" xr:uid="{00000000-0005-0000-0000-0000A10F0000}"/>
    <cellStyle name="쉼표 [0] 2 2 3 60" xfId="1289" xr:uid="{00000000-0005-0000-0000-0000A20F0000}"/>
    <cellStyle name="쉼표 [0] 2 2 3 61" xfId="1290" xr:uid="{00000000-0005-0000-0000-0000A30F0000}"/>
    <cellStyle name="쉼표 [0] 2 2 3 62" xfId="1291" xr:uid="{00000000-0005-0000-0000-0000A40F0000}"/>
    <cellStyle name="쉼표 [0] 2 2 3 63" xfId="1292" xr:uid="{00000000-0005-0000-0000-0000A50F0000}"/>
    <cellStyle name="쉼표 [0] 2 2 3 64" xfId="1293" xr:uid="{00000000-0005-0000-0000-0000A60F0000}"/>
    <cellStyle name="쉼표 [0] 2 2 3 65" xfId="1294" xr:uid="{00000000-0005-0000-0000-0000A70F0000}"/>
    <cellStyle name="쉼표 [0] 2 2 3 66" xfId="1295" xr:uid="{00000000-0005-0000-0000-0000A80F0000}"/>
    <cellStyle name="쉼표 [0] 2 2 3 67" xfId="1296" xr:uid="{00000000-0005-0000-0000-0000A90F0000}"/>
    <cellStyle name="쉼표 [0] 2 2 3 68" xfId="1297" xr:uid="{00000000-0005-0000-0000-0000AA0F0000}"/>
    <cellStyle name="쉼표 [0] 2 2 3 69" xfId="1298" xr:uid="{00000000-0005-0000-0000-0000AB0F0000}"/>
    <cellStyle name="쉼표 [0] 2 2 3 7" xfId="1299" xr:uid="{00000000-0005-0000-0000-0000AC0F0000}"/>
    <cellStyle name="쉼표 [0] 2 2 3 70" xfId="1300" xr:uid="{00000000-0005-0000-0000-0000AD0F0000}"/>
    <cellStyle name="쉼표 [0] 2 2 3 71" xfId="1301" xr:uid="{00000000-0005-0000-0000-0000AE0F0000}"/>
    <cellStyle name="쉼표 [0] 2 2 3 72" xfId="1302" xr:uid="{00000000-0005-0000-0000-0000AF0F0000}"/>
    <cellStyle name="쉼표 [0] 2 2 3 73" xfId="1303" xr:uid="{00000000-0005-0000-0000-0000B00F0000}"/>
    <cellStyle name="쉼표 [0] 2 2 3 74" xfId="1304" xr:uid="{00000000-0005-0000-0000-0000B10F0000}"/>
    <cellStyle name="쉼표 [0] 2 2 3 75" xfId="1305" xr:uid="{00000000-0005-0000-0000-0000B20F0000}"/>
    <cellStyle name="쉼표 [0] 2 2 3 76" xfId="1306" xr:uid="{00000000-0005-0000-0000-0000B30F0000}"/>
    <cellStyle name="쉼표 [0] 2 2 3 77" xfId="1307" xr:uid="{00000000-0005-0000-0000-0000B40F0000}"/>
    <cellStyle name="쉼표 [0] 2 2 3 78" xfId="1308" xr:uid="{00000000-0005-0000-0000-0000B50F0000}"/>
    <cellStyle name="쉼표 [0] 2 2 3 79" xfId="1309" xr:uid="{00000000-0005-0000-0000-0000B60F0000}"/>
    <cellStyle name="쉼표 [0] 2 2 3 8" xfId="1310" xr:uid="{00000000-0005-0000-0000-0000B70F0000}"/>
    <cellStyle name="쉼표 [0] 2 2 3 80" xfId="1311" xr:uid="{00000000-0005-0000-0000-0000B80F0000}"/>
    <cellStyle name="쉼표 [0] 2 2 3 81" xfId="1312" xr:uid="{00000000-0005-0000-0000-0000B90F0000}"/>
    <cellStyle name="쉼표 [0] 2 2 3 82" xfId="1313" xr:uid="{00000000-0005-0000-0000-0000BA0F0000}"/>
    <cellStyle name="쉼표 [0] 2 2 3 83" xfId="1314" xr:uid="{00000000-0005-0000-0000-0000BB0F0000}"/>
    <cellStyle name="쉼표 [0] 2 2 3 84" xfId="1315" xr:uid="{00000000-0005-0000-0000-0000BC0F0000}"/>
    <cellStyle name="쉼표 [0] 2 2 3 9" xfId="1316" xr:uid="{00000000-0005-0000-0000-0000BD0F0000}"/>
    <cellStyle name="쉼표 [0] 2 2 30" xfId="1317" xr:uid="{00000000-0005-0000-0000-0000BE0F0000}"/>
    <cellStyle name="쉼표 [0] 2 2 31" xfId="1318" xr:uid="{00000000-0005-0000-0000-0000BF0F0000}"/>
    <cellStyle name="쉼표 [0] 2 2 32" xfId="1319" xr:uid="{00000000-0005-0000-0000-0000C00F0000}"/>
    <cellStyle name="쉼표 [0] 2 2 33" xfId="1320" xr:uid="{00000000-0005-0000-0000-0000C10F0000}"/>
    <cellStyle name="쉼표 [0] 2 2 34" xfId="1321" xr:uid="{00000000-0005-0000-0000-0000C20F0000}"/>
    <cellStyle name="쉼표 [0] 2 2 35" xfId="1322" xr:uid="{00000000-0005-0000-0000-0000C30F0000}"/>
    <cellStyle name="쉼표 [0] 2 2 36" xfId="1323" xr:uid="{00000000-0005-0000-0000-0000C40F0000}"/>
    <cellStyle name="쉼표 [0] 2 2 37" xfId="1324" xr:uid="{00000000-0005-0000-0000-0000C50F0000}"/>
    <cellStyle name="쉼표 [0] 2 2 38" xfId="1325" xr:uid="{00000000-0005-0000-0000-0000C60F0000}"/>
    <cellStyle name="쉼표 [0] 2 2 39" xfId="1326" xr:uid="{00000000-0005-0000-0000-0000C70F0000}"/>
    <cellStyle name="쉼표 [0] 2 2 4" xfId="10" xr:uid="{00000000-0005-0000-0000-0000C80F0000}"/>
    <cellStyle name="쉼표 [0] 2 2 4 10" xfId="1327" xr:uid="{00000000-0005-0000-0000-0000C90F0000}"/>
    <cellStyle name="쉼표 [0] 2 2 4 11" xfId="1328" xr:uid="{00000000-0005-0000-0000-0000CA0F0000}"/>
    <cellStyle name="쉼표 [0] 2 2 4 12" xfId="1329" xr:uid="{00000000-0005-0000-0000-0000CB0F0000}"/>
    <cellStyle name="쉼표 [0] 2 2 4 13" xfId="1330" xr:uid="{00000000-0005-0000-0000-0000CC0F0000}"/>
    <cellStyle name="쉼표 [0] 2 2 4 14" xfId="1331" xr:uid="{00000000-0005-0000-0000-0000CD0F0000}"/>
    <cellStyle name="쉼표 [0] 2 2 4 15" xfId="1332" xr:uid="{00000000-0005-0000-0000-0000CE0F0000}"/>
    <cellStyle name="쉼표 [0] 2 2 4 16" xfId="1333" xr:uid="{00000000-0005-0000-0000-0000CF0F0000}"/>
    <cellStyle name="쉼표 [0] 2 2 4 17" xfId="1334" xr:uid="{00000000-0005-0000-0000-0000D00F0000}"/>
    <cellStyle name="쉼표 [0] 2 2 4 18" xfId="1335" xr:uid="{00000000-0005-0000-0000-0000D10F0000}"/>
    <cellStyle name="쉼표 [0] 2 2 4 19" xfId="1336" xr:uid="{00000000-0005-0000-0000-0000D20F0000}"/>
    <cellStyle name="쉼표 [0] 2 2 4 2" xfId="1337" xr:uid="{00000000-0005-0000-0000-0000D30F0000}"/>
    <cellStyle name="쉼표 [0] 2 2 4 20" xfId="1338" xr:uid="{00000000-0005-0000-0000-0000D40F0000}"/>
    <cellStyle name="쉼표 [0] 2 2 4 21" xfId="1339" xr:uid="{00000000-0005-0000-0000-0000D50F0000}"/>
    <cellStyle name="쉼표 [0] 2 2 4 22" xfId="1340" xr:uid="{00000000-0005-0000-0000-0000D60F0000}"/>
    <cellStyle name="쉼표 [0] 2 2 4 23" xfId="1341" xr:uid="{00000000-0005-0000-0000-0000D70F0000}"/>
    <cellStyle name="쉼표 [0] 2 2 4 24" xfId="1342" xr:uid="{00000000-0005-0000-0000-0000D80F0000}"/>
    <cellStyle name="쉼표 [0] 2 2 4 25" xfId="1343" xr:uid="{00000000-0005-0000-0000-0000D90F0000}"/>
    <cellStyle name="쉼표 [0] 2 2 4 26" xfId="1344" xr:uid="{00000000-0005-0000-0000-0000DA0F0000}"/>
    <cellStyle name="쉼표 [0] 2 2 4 27" xfId="1345" xr:uid="{00000000-0005-0000-0000-0000DB0F0000}"/>
    <cellStyle name="쉼표 [0] 2 2 4 28" xfId="1346" xr:uid="{00000000-0005-0000-0000-0000DC0F0000}"/>
    <cellStyle name="쉼표 [0] 2 2 4 29" xfId="1347" xr:uid="{00000000-0005-0000-0000-0000DD0F0000}"/>
    <cellStyle name="쉼표 [0] 2 2 4 3" xfId="1348" xr:uid="{00000000-0005-0000-0000-0000DE0F0000}"/>
    <cellStyle name="쉼표 [0] 2 2 4 30" xfId="1349" xr:uid="{00000000-0005-0000-0000-0000DF0F0000}"/>
    <cellStyle name="쉼표 [0] 2 2 4 31" xfId="1350" xr:uid="{00000000-0005-0000-0000-0000E00F0000}"/>
    <cellStyle name="쉼표 [0] 2 2 4 32" xfId="1351" xr:uid="{00000000-0005-0000-0000-0000E10F0000}"/>
    <cellStyle name="쉼표 [0] 2 2 4 33" xfId="1352" xr:uid="{00000000-0005-0000-0000-0000E20F0000}"/>
    <cellStyle name="쉼표 [0] 2 2 4 34" xfId="1353" xr:uid="{00000000-0005-0000-0000-0000E30F0000}"/>
    <cellStyle name="쉼표 [0] 2 2 4 35" xfId="1354" xr:uid="{00000000-0005-0000-0000-0000E40F0000}"/>
    <cellStyle name="쉼표 [0] 2 2 4 36" xfId="1355" xr:uid="{00000000-0005-0000-0000-0000E50F0000}"/>
    <cellStyle name="쉼표 [0] 2 2 4 37" xfId="1356" xr:uid="{00000000-0005-0000-0000-0000E60F0000}"/>
    <cellStyle name="쉼표 [0] 2 2 4 38" xfId="1357" xr:uid="{00000000-0005-0000-0000-0000E70F0000}"/>
    <cellStyle name="쉼표 [0] 2 2 4 39" xfId="1358" xr:uid="{00000000-0005-0000-0000-0000E80F0000}"/>
    <cellStyle name="쉼표 [0] 2 2 4 4" xfId="1359" xr:uid="{00000000-0005-0000-0000-0000E90F0000}"/>
    <cellStyle name="쉼표 [0] 2 2 4 40" xfId="1360" xr:uid="{00000000-0005-0000-0000-0000EA0F0000}"/>
    <cellStyle name="쉼표 [0] 2 2 4 41" xfId="1361" xr:uid="{00000000-0005-0000-0000-0000EB0F0000}"/>
    <cellStyle name="쉼표 [0] 2 2 4 42" xfId="1362" xr:uid="{00000000-0005-0000-0000-0000EC0F0000}"/>
    <cellStyle name="쉼표 [0] 2 2 4 43" xfId="1363" xr:uid="{00000000-0005-0000-0000-0000ED0F0000}"/>
    <cellStyle name="쉼표 [0] 2 2 4 44" xfId="1364" xr:uid="{00000000-0005-0000-0000-0000EE0F0000}"/>
    <cellStyle name="쉼표 [0] 2 2 4 45" xfId="1365" xr:uid="{00000000-0005-0000-0000-0000EF0F0000}"/>
    <cellStyle name="쉼표 [0] 2 2 4 46" xfId="1366" xr:uid="{00000000-0005-0000-0000-0000F00F0000}"/>
    <cellStyle name="쉼표 [0] 2 2 4 47" xfId="1367" xr:uid="{00000000-0005-0000-0000-0000F10F0000}"/>
    <cellStyle name="쉼표 [0] 2 2 4 48" xfId="1368" xr:uid="{00000000-0005-0000-0000-0000F20F0000}"/>
    <cellStyle name="쉼표 [0] 2 2 4 49" xfId="1369" xr:uid="{00000000-0005-0000-0000-0000F30F0000}"/>
    <cellStyle name="쉼표 [0] 2 2 4 5" xfId="1370" xr:uid="{00000000-0005-0000-0000-0000F40F0000}"/>
    <cellStyle name="쉼표 [0] 2 2 4 50" xfId="1371" xr:uid="{00000000-0005-0000-0000-0000F50F0000}"/>
    <cellStyle name="쉼표 [0] 2 2 4 51" xfId="1372" xr:uid="{00000000-0005-0000-0000-0000F60F0000}"/>
    <cellStyle name="쉼표 [0] 2 2 4 52" xfId="1373" xr:uid="{00000000-0005-0000-0000-0000F70F0000}"/>
    <cellStyle name="쉼표 [0] 2 2 4 53" xfId="1374" xr:uid="{00000000-0005-0000-0000-0000F80F0000}"/>
    <cellStyle name="쉼표 [0] 2 2 4 54" xfId="1375" xr:uid="{00000000-0005-0000-0000-0000F90F0000}"/>
    <cellStyle name="쉼표 [0] 2 2 4 55" xfId="1376" xr:uid="{00000000-0005-0000-0000-0000FA0F0000}"/>
    <cellStyle name="쉼표 [0] 2 2 4 56" xfId="1377" xr:uid="{00000000-0005-0000-0000-0000FB0F0000}"/>
    <cellStyle name="쉼표 [0] 2 2 4 57" xfId="1378" xr:uid="{00000000-0005-0000-0000-0000FC0F0000}"/>
    <cellStyle name="쉼표 [0] 2 2 4 58" xfId="1379" xr:uid="{00000000-0005-0000-0000-0000FD0F0000}"/>
    <cellStyle name="쉼표 [0] 2 2 4 59" xfId="1380" xr:uid="{00000000-0005-0000-0000-0000FE0F0000}"/>
    <cellStyle name="쉼표 [0] 2 2 4 6" xfId="1381" xr:uid="{00000000-0005-0000-0000-0000FF0F0000}"/>
    <cellStyle name="쉼표 [0] 2 2 4 60" xfId="1382" xr:uid="{00000000-0005-0000-0000-000000100000}"/>
    <cellStyle name="쉼표 [0] 2 2 4 61" xfId="1383" xr:uid="{00000000-0005-0000-0000-000001100000}"/>
    <cellStyle name="쉼표 [0] 2 2 4 62" xfId="1384" xr:uid="{00000000-0005-0000-0000-000002100000}"/>
    <cellStyle name="쉼표 [0] 2 2 4 63" xfId="1385" xr:uid="{00000000-0005-0000-0000-000003100000}"/>
    <cellStyle name="쉼표 [0] 2 2 4 64" xfId="1386" xr:uid="{00000000-0005-0000-0000-000004100000}"/>
    <cellStyle name="쉼표 [0] 2 2 4 65" xfId="1387" xr:uid="{00000000-0005-0000-0000-000005100000}"/>
    <cellStyle name="쉼표 [0] 2 2 4 66" xfId="1388" xr:uid="{00000000-0005-0000-0000-000006100000}"/>
    <cellStyle name="쉼표 [0] 2 2 4 67" xfId="1389" xr:uid="{00000000-0005-0000-0000-000007100000}"/>
    <cellStyle name="쉼표 [0] 2 2 4 68" xfId="1390" xr:uid="{00000000-0005-0000-0000-000008100000}"/>
    <cellStyle name="쉼표 [0] 2 2 4 69" xfId="1391" xr:uid="{00000000-0005-0000-0000-000009100000}"/>
    <cellStyle name="쉼표 [0] 2 2 4 7" xfId="1392" xr:uid="{00000000-0005-0000-0000-00000A100000}"/>
    <cellStyle name="쉼표 [0] 2 2 4 70" xfId="1393" xr:uid="{00000000-0005-0000-0000-00000B100000}"/>
    <cellStyle name="쉼표 [0] 2 2 4 71" xfId="1394" xr:uid="{00000000-0005-0000-0000-00000C100000}"/>
    <cellStyle name="쉼표 [0] 2 2 4 72" xfId="1395" xr:uid="{00000000-0005-0000-0000-00000D100000}"/>
    <cellStyle name="쉼표 [0] 2 2 4 73" xfId="1396" xr:uid="{00000000-0005-0000-0000-00000E100000}"/>
    <cellStyle name="쉼표 [0] 2 2 4 74" xfId="1397" xr:uid="{00000000-0005-0000-0000-00000F100000}"/>
    <cellStyle name="쉼표 [0] 2 2 4 75" xfId="1398" xr:uid="{00000000-0005-0000-0000-000010100000}"/>
    <cellStyle name="쉼표 [0] 2 2 4 76" xfId="1399" xr:uid="{00000000-0005-0000-0000-000011100000}"/>
    <cellStyle name="쉼표 [0] 2 2 4 77" xfId="1400" xr:uid="{00000000-0005-0000-0000-000012100000}"/>
    <cellStyle name="쉼표 [0] 2 2 4 78" xfId="1401" xr:uid="{00000000-0005-0000-0000-000013100000}"/>
    <cellStyle name="쉼표 [0] 2 2 4 79" xfId="1402" xr:uid="{00000000-0005-0000-0000-000014100000}"/>
    <cellStyle name="쉼표 [0] 2 2 4 8" xfId="1403" xr:uid="{00000000-0005-0000-0000-000015100000}"/>
    <cellStyle name="쉼표 [0] 2 2 4 80" xfId="1404" xr:uid="{00000000-0005-0000-0000-000016100000}"/>
    <cellStyle name="쉼표 [0] 2 2 4 81" xfId="1405" xr:uid="{00000000-0005-0000-0000-000017100000}"/>
    <cellStyle name="쉼표 [0] 2 2 4 82" xfId="1406" xr:uid="{00000000-0005-0000-0000-000018100000}"/>
    <cellStyle name="쉼표 [0] 2 2 4 83" xfId="1407" xr:uid="{00000000-0005-0000-0000-000019100000}"/>
    <cellStyle name="쉼표 [0] 2 2 4 84" xfId="1408" xr:uid="{00000000-0005-0000-0000-00001A100000}"/>
    <cellStyle name="쉼표 [0] 2 2 4 9" xfId="1409" xr:uid="{00000000-0005-0000-0000-00001B100000}"/>
    <cellStyle name="쉼표 [0] 2 2 40" xfId="1410" xr:uid="{00000000-0005-0000-0000-00001C100000}"/>
    <cellStyle name="쉼표 [0] 2 2 41" xfId="1411" xr:uid="{00000000-0005-0000-0000-00001D100000}"/>
    <cellStyle name="쉼표 [0] 2 2 42" xfId="1412" xr:uid="{00000000-0005-0000-0000-00001E100000}"/>
    <cellStyle name="쉼표 [0] 2 2 43" xfId="1413" xr:uid="{00000000-0005-0000-0000-00001F100000}"/>
    <cellStyle name="쉼표 [0] 2 2 44" xfId="1414" xr:uid="{00000000-0005-0000-0000-000020100000}"/>
    <cellStyle name="쉼표 [0] 2 2 45" xfId="1415" xr:uid="{00000000-0005-0000-0000-000021100000}"/>
    <cellStyle name="쉼표 [0] 2 2 46" xfId="1416" xr:uid="{00000000-0005-0000-0000-000022100000}"/>
    <cellStyle name="쉼표 [0] 2 2 47" xfId="1417" xr:uid="{00000000-0005-0000-0000-000023100000}"/>
    <cellStyle name="쉼표 [0] 2 2 48" xfId="1418" xr:uid="{00000000-0005-0000-0000-000024100000}"/>
    <cellStyle name="쉼표 [0] 2 2 49" xfId="1419" xr:uid="{00000000-0005-0000-0000-000025100000}"/>
    <cellStyle name="쉼표 [0] 2 2 5" xfId="11" xr:uid="{00000000-0005-0000-0000-000026100000}"/>
    <cellStyle name="쉼표 [0] 2 2 5 10" xfId="1420" xr:uid="{00000000-0005-0000-0000-000027100000}"/>
    <cellStyle name="쉼표 [0] 2 2 5 11" xfId="1421" xr:uid="{00000000-0005-0000-0000-000028100000}"/>
    <cellStyle name="쉼표 [0] 2 2 5 12" xfId="1422" xr:uid="{00000000-0005-0000-0000-000029100000}"/>
    <cellStyle name="쉼표 [0] 2 2 5 13" xfId="1423" xr:uid="{00000000-0005-0000-0000-00002A100000}"/>
    <cellStyle name="쉼표 [0] 2 2 5 14" xfId="1424" xr:uid="{00000000-0005-0000-0000-00002B100000}"/>
    <cellStyle name="쉼표 [0] 2 2 5 15" xfId="1425" xr:uid="{00000000-0005-0000-0000-00002C100000}"/>
    <cellStyle name="쉼표 [0] 2 2 5 16" xfId="1426" xr:uid="{00000000-0005-0000-0000-00002D100000}"/>
    <cellStyle name="쉼표 [0] 2 2 5 17" xfId="1427" xr:uid="{00000000-0005-0000-0000-00002E100000}"/>
    <cellStyle name="쉼표 [0] 2 2 5 18" xfId="1428" xr:uid="{00000000-0005-0000-0000-00002F100000}"/>
    <cellStyle name="쉼표 [0] 2 2 5 19" xfId="1429" xr:uid="{00000000-0005-0000-0000-000030100000}"/>
    <cellStyle name="쉼표 [0] 2 2 5 2" xfId="1430" xr:uid="{00000000-0005-0000-0000-000031100000}"/>
    <cellStyle name="쉼표 [0] 2 2 5 20" xfId="1431" xr:uid="{00000000-0005-0000-0000-000032100000}"/>
    <cellStyle name="쉼표 [0] 2 2 5 21" xfId="1432" xr:uid="{00000000-0005-0000-0000-000033100000}"/>
    <cellStyle name="쉼표 [0] 2 2 5 22" xfId="1433" xr:uid="{00000000-0005-0000-0000-000034100000}"/>
    <cellStyle name="쉼표 [0] 2 2 5 23" xfId="1434" xr:uid="{00000000-0005-0000-0000-000035100000}"/>
    <cellStyle name="쉼표 [0] 2 2 5 24" xfId="1435" xr:uid="{00000000-0005-0000-0000-000036100000}"/>
    <cellStyle name="쉼표 [0] 2 2 5 25" xfId="1436" xr:uid="{00000000-0005-0000-0000-000037100000}"/>
    <cellStyle name="쉼표 [0] 2 2 5 26" xfId="1437" xr:uid="{00000000-0005-0000-0000-000038100000}"/>
    <cellStyle name="쉼표 [0] 2 2 5 27" xfId="1438" xr:uid="{00000000-0005-0000-0000-000039100000}"/>
    <cellStyle name="쉼표 [0] 2 2 5 28" xfId="1439" xr:uid="{00000000-0005-0000-0000-00003A100000}"/>
    <cellStyle name="쉼표 [0] 2 2 5 29" xfId="1440" xr:uid="{00000000-0005-0000-0000-00003B100000}"/>
    <cellStyle name="쉼표 [0] 2 2 5 3" xfId="1441" xr:uid="{00000000-0005-0000-0000-00003C100000}"/>
    <cellStyle name="쉼표 [0] 2 2 5 30" xfId="1442" xr:uid="{00000000-0005-0000-0000-00003D100000}"/>
    <cellStyle name="쉼표 [0] 2 2 5 31" xfId="1443" xr:uid="{00000000-0005-0000-0000-00003E100000}"/>
    <cellStyle name="쉼표 [0] 2 2 5 32" xfId="1444" xr:uid="{00000000-0005-0000-0000-00003F100000}"/>
    <cellStyle name="쉼표 [0] 2 2 5 33" xfId="1445" xr:uid="{00000000-0005-0000-0000-000040100000}"/>
    <cellStyle name="쉼표 [0] 2 2 5 34" xfId="1446" xr:uid="{00000000-0005-0000-0000-000041100000}"/>
    <cellStyle name="쉼표 [0] 2 2 5 35" xfId="1447" xr:uid="{00000000-0005-0000-0000-000042100000}"/>
    <cellStyle name="쉼표 [0] 2 2 5 36" xfId="1448" xr:uid="{00000000-0005-0000-0000-000043100000}"/>
    <cellStyle name="쉼표 [0] 2 2 5 37" xfId="1449" xr:uid="{00000000-0005-0000-0000-000044100000}"/>
    <cellStyle name="쉼표 [0] 2 2 5 38" xfId="1450" xr:uid="{00000000-0005-0000-0000-000045100000}"/>
    <cellStyle name="쉼표 [0] 2 2 5 39" xfId="1451" xr:uid="{00000000-0005-0000-0000-000046100000}"/>
    <cellStyle name="쉼표 [0] 2 2 5 4" xfId="1452" xr:uid="{00000000-0005-0000-0000-000047100000}"/>
    <cellStyle name="쉼표 [0] 2 2 5 40" xfId="1453" xr:uid="{00000000-0005-0000-0000-000048100000}"/>
    <cellStyle name="쉼표 [0] 2 2 5 41" xfId="1454" xr:uid="{00000000-0005-0000-0000-000049100000}"/>
    <cellStyle name="쉼표 [0] 2 2 5 42" xfId="1455" xr:uid="{00000000-0005-0000-0000-00004A100000}"/>
    <cellStyle name="쉼표 [0] 2 2 5 43" xfId="1456" xr:uid="{00000000-0005-0000-0000-00004B100000}"/>
    <cellStyle name="쉼표 [0] 2 2 5 44" xfId="1457" xr:uid="{00000000-0005-0000-0000-00004C100000}"/>
    <cellStyle name="쉼표 [0] 2 2 5 45" xfId="1458" xr:uid="{00000000-0005-0000-0000-00004D100000}"/>
    <cellStyle name="쉼표 [0] 2 2 5 46" xfId="1459" xr:uid="{00000000-0005-0000-0000-00004E100000}"/>
    <cellStyle name="쉼표 [0] 2 2 5 47" xfId="1460" xr:uid="{00000000-0005-0000-0000-00004F100000}"/>
    <cellStyle name="쉼표 [0] 2 2 5 48" xfId="1461" xr:uid="{00000000-0005-0000-0000-000050100000}"/>
    <cellStyle name="쉼표 [0] 2 2 5 49" xfId="1462" xr:uid="{00000000-0005-0000-0000-000051100000}"/>
    <cellStyle name="쉼표 [0] 2 2 5 5" xfId="1463" xr:uid="{00000000-0005-0000-0000-000052100000}"/>
    <cellStyle name="쉼표 [0] 2 2 5 50" xfId="1464" xr:uid="{00000000-0005-0000-0000-000053100000}"/>
    <cellStyle name="쉼표 [0] 2 2 5 51" xfId="1465" xr:uid="{00000000-0005-0000-0000-000054100000}"/>
    <cellStyle name="쉼표 [0] 2 2 5 52" xfId="1466" xr:uid="{00000000-0005-0000-0000-000055100000}"/>
    <cellStyle name="쉼표 [0] 2 2 5 53" xfId="1467" xr:uid="{00000000-0005-0000-0000-000056100000}"/>
    <cellStyle name="쉼표 [0] 2 2 5 54" xfId="1468" xr:uid="{00000000-0005-0000-0000-000057100000}"/>
    <cellStyle name="쉼표 [0] 2 2 5 55" xfId="1469" xr:uid="{00000000-0005-0000-0000-000058100000}"/>
    <cellStyle name="쉼표 [0] 2 2 5 56" xfId="1470" xr:uid="{00000000-0005-0000-0000-000059100000}"/>
    <cellStyle name="쉼표 [0] 2 2 5 57" xfId="1471" xr:uid="{00000000-0005-0000-0000-00005A100000}"/>
    <cellStyle name="쉼표 [0] 2 2 5 58" xfId="1472" xr:uid="{00000000-0005-0000-0000-00005B100000}"/>
    <cellStyle name="쉼표 [0] 2 2 5 59" xfId="1473" xr:uid="{00000000-0005-0000-0000-00005C100000}"/>
    <cellStyle name="쉼표 [0] 2 2 5 6" xfId="1474" xr:uid="{00000000-0005-0000-0000-00005D100000}"/>
    <cellStyle name="쉼표 [0] 2 2 5 60" xfId="1475" xr:uid="{00000000-0005-0000-0000-00005E100000}"/>
    <cellStyle name="쉼표 [0] 2 2 5 61" xfId="1476" xr:uid="{00000000-0005-0000-0000-00005F100000}"/>
    <cellStyle name="쉼표 [0] 2 2 5 62" xfId="1477" xr:uid="{00000000-0005-0000-0000-000060100000}"/>
    <cellStyle name="쉼표 [0] 2 2 5 63" xfId="1478" xr:uid="{00000000-0005-0000-0000-000061100000}"/>
    <cellStyle name="쉼표 [0] 2 2 5 64" xfId="1479" xr:uid="{00000000-0005-0000-0000-000062100000}"/>
    <cellStyle name="쉼표 [0] 2 2 5 65" xfId="1480" xr:uid="{00000000-0005-0000-0000-000063100000}"/>
    <cellStyle name="쉼표 [0] 2 2 5 66" xfId="1481" xr:uid="{00000000-0005-0000-0000-000064100000}"/>
    <cellStyle name="쉼표 [0] 2 2 5 67" xfId="1482" xr:uid="{00000000-0005-0000-0000-000065100000}"/>
    <cellStyle name="쉼표 [0] 2 2 5 68" xfId="1483" xr:uid="{00000000-0005-0000-0000-000066100000}"/>
    <cellStyle name="쉼표 [0] 2 2 5 69" xfId="1484" xr:uid="{00000000-0005-0000-0000-000067100000}"/>
    <cellStyle name="쉼표 [0] 2 2 5 7" xfId="1485" xr:uid="{00000000-0005-0000-0000-000068100000}"/>
    <cellStyle name="쉼표 [0] 2 2 5 70" xfId="1486" xr:uid="{00000000-0005-0000-0000-000069100000}"/>
    <cellStyle name="쉼표 [0] 2 2 5 71" xfId="1487" xr:uid="{00000000-0005-0000-0000-00006A100000}"/>
    <cellStyle name="쉼표 [0] 2 2 5 72" xfId="1488" xr:uid="{00000000-0005-0000-0000-00006B100000}"/>
    <cellStyle name="쉼표 [0] 2 2 5 73" xfId="1489" xr:uid="{00000000-0005-0000-0000-00006C100000}"/>
    <cellStyle name="쉼표 [0] 2 2 5 74" xfId="1490" xr:uid="{00000000-0005-0000-0000-00006D100000}"/>
    <cellStyle name="쉼표 [0] 2 2 5 75" xfId="1491" xr:uid="{00000000-0005-0000-0000-00006E100000}"/>
    <cellStyle name="쉼표 [0] 2 2 5 76" xfId="1492" xr:uid="{00000000-0005-0000-0000-00006F100000}"/>
    <cellStyle name="쉼표 [0] 2 2 5 77" xfId="1493" xr:uid="{00000000-0005-0000-0000-000070100000}"/>
    <cellStyle name="쉼표 [0] 2 2 5 78" xfId="1494" xr:uid="{00000000-0005-0000-0000-000071100000}"/>
    <cellStyle name="쉼표 [0] 2 2 5 79" xfId="1495" xr:uid="{00000000-0005-0000-0000-000072100000}"/>
    <cellStyle name="쉼표 [0] 2 2 5 8" xfId="1496" xr:uid="{00000000-0005-0000-0000-000073100000}"/>
    <cellStyle name="쉼표 [0] 2 2 5 80" xfId="1497" xr:uid="{00000000-0005-0000-0000-000074100000}"/>
    <cellStyle name="쉼표 [0] 2 2 5 81" xfId="1498" xr:uid="{00000000-0005-0000-0000-000075100000}"/>
    <cellStyle name="쉼표 [0] 2 2 5 82" xfId="1499" xr:uid="{00000000-0005-0000-0000-000076100000}"/>
    <cellStyle name="쉼표 [0] 2 2 5 83" xfId="1500" xr:uid="{00000000-0005-0000-0000-000077100000}"/>
    <cellStyle name="쉼표 [0] 2 2 5 84" xfId="1501" xr:uid="{00000000-0005-0000-0000-000078100000}"/>
    <cellStyle name="쉼표 [0] 2 2 5 9" xfId="1502" xr:uid="{00000000-0005-0000-0000-000079100000}"/>
    <cellStyle name="쉼표 [0] 2 2 50" xfId="1503" xr:uid="{00000000-0005-0000-0000-00007A100000}"/>
    <cellStyle name="쉼표 [0] 2 2 51" xfId="1504" xr:uid="{00000000-0005-0000-0000-00007B100000}"/>
    <cellStyle name="쉼표 [0] 2 2 52" xfId="1505" xr:uid="{00000000-0005-0000-0000-00007C100000}"/>
    <cellStyle name="쉼표 [0] 2 2 53" xfId="1506" xr:uid="{00000000-0005-0000-0000-00007D100000}"/>
    <cellStyle name="쉼표 [0] 2 2 54" xfId="1507" xr:uid="{00000000-0005-0000-0000-00007E100000}"/>
    <cellStyle name="쉼표 [0] 2 2 55" xfId="1508" xr:uid="{00000000-0005-0000-0000-00007F100000}"/>
    <cellStyle name="쉼표 [0] 2 2 56" xfId="1509" xr:uid="{00000000-0005-0000-0000-000080100000}"/>
    <cellStyle name="쉼표 [0] 2 2 57" xfId="1510" xr:uid="{00000000-0005-0000-0000-000081100000}"/>
    <cellStyle name="쉼표 [0] 2 2 58" xfId="1511" xr:uid="{00000000-0005-0000-0000-000082100000}"/>
    <cellStyle name="쉼표 [0] 2 2 59" xfId="1512" xr:uid="{00000000-0005-0000-0000-000083100000}"/>
    <cellStyle name="쉼표 [0] 2 2 6" xfId="12" xr:uid="{00000000-0005-0000-0000-000084100000}"/>
    <cellStyle name="쉼표 [0] 2 2 6 10" xfId="1513" xr:uid="{00000000-0005-0000-0000-000085100000}"/>
    <cellStyle name="쉼표 [0] 2 2 6 11" xfId="1514" xr:uid="{00000000-0005-0000-0000-000086100000}"/>
    <cellStyle name="쉼표 [0] 2 2 6 12" xfId="1515" xr:uid="{00000000-0005-0000-0000-000087100000}"/>
    <cellStyle name="쉼표 [0] 2 2 6 13" xfId="1516" xr:uid="{00000000-0005-0000-0000-000088100000}"/>
    <cellStyle name="쉼표 [0] 2 2 6 14" xfId="1517" xr:uid="{00000000-0005-0000-0000-000089100000}"/>
    <cellStyle name="쉼표 [0] 2 2 6 15" xfId="1518" xr:uid="{00000000-0005-0000-0000-00008A100000}"/>
    <cellStyle name="쉼표 [0] 2 2 6 16" xfId="1519" xr:uid="{00000000-0005-0000-0000-00008B100000}"/>
    <cellStyle name="쉼표 [0] 2 2 6 17" xfId="1520" xr:uid="{00000000-0005-0000-0000-00008C100000}"/>
    <cellStyle name="쉼표 [0] 2 2 6 18" xfId="1521" xr:uid="{00000000-0005-0000-0000-00008D100000}"/>
    <cellStyle name="쉼표 [0] 2 2 6 19" xfId="1522" xr:uid="{00000000-0005-0000-0000-00008E100000}"/>
    <cellStyle name="쉼표 [0] 2 2 6 2" xfId="1523" xr:uid="{00000000-0005-0000-0000-00008F100000}"/>
    <cellStyle name="쉼표 [0] 2 2 6 20" xfId="1524" xr:uid="{00000000-0005-0000-0000-000090100000}"/>
    <cellStyle name="쉼표 [0] 2 2 6 21" xfId="1525" xr:uid="{00000000-0005-0000-0000-000091100000}"/>
    <cellStyle name="쉼표 [0] 2 2 6 22" xfId="1526" xr:uid="{00000000-0005-0000-0000-000092100000}"/>
    <cellStyle name="쉼표 [0] 2 2 6 23" xfId="1527" xr:uid="{00000000-0005-0000-0000-000093100000}"/>
    <cellStyle name="쉼표 [0] 2 2 6 24" xfId="1528" xr:uid="{00000000-0005-0000-0000-000094100000}"/>
    <cellStyle name="쉼표 [0] 2 2 6 25" xfId="1529" xr:uid="{00000000-0005-0000-0000-000095100000}"/>
    <cellStyle name="쉼표 [0] 2 2 6 26" xfId="1530" xr:uid="{00000000-0005-0000-0000-000096100000}"/>
    <cellStyle name="쉼표 [0] 2 2 6 27" xfId="1531" xr:uid="{00000000-0005-0000-0000-000097100000}"/>
    <cellStyle name="쉼표 [0] 2 2 6 28" xfId="1532" xr:uid="{00000000-0005-0000-0000-000098100000}"/>
    <cellStyle name="쉼표 [0] 2 2 6 29" xfId="1533" xr:uid="{00000000-0005-0000-0000-000099100000}"/>
    <cellStyle name="쉼표 [0] 2 2 6 3" xfId="1534" xr:uid="{00000000-0005-0000-0000-00009A100000}"/>
    <cellStyle name="쉼표 [0] 2 2 6 30" xfId="1535" xr:uid="{00000000-0005-0000-0000-00009B100000}"/>
    <cellStyle name="쉼표 [0] 2 2 6 31" xfId="1536" xr:uid="{00000000-0005-0000-0000-00009C100000}"/>
    <cellStyle name="쉼표 [0] 2 2 6 32" xfId="1537" xr:uid="{00000000-0005-0000-0000-00009D100000}"/>
    <cellStyle name="쉼표 [0] 2 2 6 33" xfId="1538" xr:uid="{00000000-0005-0000-0000-00009E100000}"/>
    <cellStyle name="쉼표 [0] 2 2 6 34" xfId="1539" xr:uid="{00000000-0005-0000-0000-00009F100000}"/>
    <cellStyle name="쉼표 [0] 2 2 6 35" xfId="1540" xr:uid="{00000000-0005-0000-0000-0000A0100000}"/>
    <cellStyle name="쉼표 [0] 2 2 6 36" xfId="1541" xr:uid="{00000000-0005-0000-0000-0000A1100000}"/>
    <cellStyle name="쉼표 [0] 2 2 6 37" xfId="1542" xr:uid="{00000000-0005-0000-0000-0000A2100000}"/>
    <cellStyle name="쉼표 [0] 2 2 6 38" xfId="1543" xr:uid="{00000000-0005-0000-0000-0000A3100000}"/>
    <cellStyle name="쉼표 [0] 2 2 6 39" xfId="1544" xr:uid="{00000000-0005-0000-0000-0000A4100000}"/>
    <cellStyle name="쉼표 [0] 2 2 6 4" xfId="1545" xr:uid="{00000000-0005-0000-0000-0000A5100000}"/>
    <cellStyle name="쉼표 [0] 2 2 6 40" xfId="1546" xr:uid="{00000000-0005-0000-0000-0000A6100000}"/>
    <cellStyle name="쉼표 [0] 2 2 6 41" xfId="1547" xr:uid="{00000000-0005-0000-0000-0000A7100000}"/>
    <cellStyle name="쉼표 [0] 2 2 6 42" xfId="1548" xr:uid="{00000000-0005-0000-0000-0000A8100000}"/>
    <cellStyle name="쉼표 [0] 2 2 6 43" xfId="1549" xr:uid="{00000000-0005-0000-0000-0000A9100000}"/>
    <cellStyle name="쉼표 [0] 2 2 6 44" xfId="1550" xr:uid="{00000000-0005-0000-0000-0000AA100000}"/>
    <cellStyle name="쉼표 [0] 2 2 6 45" xfId="1551" xr:uid="{00000000-0005-0000-0000-0000AB100000}"/>
    <cellStyle name="쉼표 [0] 2 2 6 46" xfId="1552" xr:uid="{00000000-0005-0000-0000-0000AC100000}"/>
    <cellStyle name="쉼표 [0] 2 2 6 47" xfId="1553" xr:uid="{00000000-0005-0000-0000-0000AD100000}"/>
    <cellStyle name="쉼표 [0] 2 2 6 48" xfId="1554" xr:uid="{00000000-0005-0000-0000-0000AE100000}"/>
    <cellStyle name="쉼표 [0] 2 2 6 49" xfId="1555" xr:uid="{00000000-0005-0000-0000-0000AF100000}"/>
    <cellStyle name="쉼표 [0] 2 2 6 5" xfId="1556" xr:uid="{00000000-0005-0000-0000-0000B0100000}"/>
    <cellStyle name="쉼표 [0] 2 2 6 50" xfId="1557" xr:uid="{00000000-0005-0000-0000-0000B1100000}"/>
    <cellStyle name="쉼표 [0] 2 2 6 51" xfId="1558" xr:uid="{00000000-0005-0000-0000-0000B2100000}"/>
    <cellStyle name="쉼표 [0] 2 2 6 52" xfId="1559" xr:uid="{00000000-0005-0000-0000-0000B3100000}"/>
    <cellStyle name="쉼표 [0] 2 2 6 53" xfId="1560" xr:uid="{00000000-0005-0000-0000-0000B4100000}"/>
    <cellStyle name="쉼표 [0] 2 2 6 54" xfId="1561" xr:uid="{00000000-0005-0000-0000-0000B5100000}"/>
    <cellStyle name="쉼표 [0] 2 2 6 55" xfId="1562" xr:uid="{00000000-0005-0000-0000-0000B6100000}"/>
    <cellStyle name="쉼표 [0] 2 2 6 56" xfId="1563" xr:uid="{00000000-0005-0000-0000-0000B7100000}"/>
    <cellStyle name="쉼표 [0] 2 2 6 57" xfId="1564" xr:uid="{00000000-0005-0000-0000-0000B8100000}"/>
    <cellStyle name="쉼표 [0] 2 2 6 58" xfId="1565" xr:uid="{00000000-0005-0000-0000-0000B9100000}"/>
    <cellStyle name="쉼표 [0] 2 2 6 59" xfId="1566" xr:uid="{00000000-0005-0000-0000-0000BA100000}"/>
    <cellStyle name="쉼표 [0] 2 2 6 6" xfId="1567" xr:uid="{00000000-0005-0000-0000-0000BB100000}"/>
    <cellStyle name="쉼표 [0] 2 2 6 60" xfId="1568" xr:uid="{00000000-0005-0000-0000-0000BC100000}"/>
    <cellStyle name="쉼표 [0] 2 2 6 61" xfId="1569" xr:uid="{00000000-0005-0000-0000-0000BD100000}"/>
    <cellStyle name="쉼표 [0] 2 2 6 62" xfId="1570" xr:uid="{00000000-0005-0000-0000-0000BE100000}"/>
    <cellStyle name="쉼표 [0] 2 2 6 63" xfId="1571" xr:uid="{00000000-0005-0000-0000-0000BF100000}"/>
    <cellStyle name="쉼표 [0] 2 2 6 64" xfId="1572" xr:uid="{00000000-0005-0000-0000-0000C0100000}"/>
    <cellStyle name="쉼표 [0] 2 2 6 65" xfId="1573" xr:uid="{00000000-0005-0000-0000-0000C1100000}"/>
    <cellStyle name="쉼표 [0] 2 2 6 66" xfId="1574" xr:uid="{00000000-0005-0000-0000-0000C2100000}"/>
    <cellStyle name="쉼표 [0] 2 2 6 67" xfId="1575" xr:uid="{00000000-0005-0000-0000-0000C3100000}"/>
    <cellStyle name="쉼표 [0] 2 2 6 68" xfId="1576" xr:uid="{00000000-0005-0000-0000-0000C4100000}"/>
    <cellStyle name="쉼표 [0] 2 2 6 69" xfId="1577" xr:uid="{00000000-0005-0000-0000-0000C5100000}"/>
    <cellStyle name="쉼표 [0] 2 2 6 7" xfId="1578" xr:uid="{00000000-0005-0000-0000-0000C6100000}"/>
    <cellStyle name="쉼표 [0] 2 2 6 70" xfId="1579" xr:uid="{00000000-0005-0000-0000-0000C7100000}"/>
    <cellStyle name="쉼표 [0] 2 2 6 71" xfId="1580" xr:uid="{00000000-0005-0000-0000-0000C8100000}"/>
    <cellStyle name="쉼표 [0] 2 2 6 72" xfId="1581" xr:uid="{00000000-0005-0000-0000-0000C9100000}"/>
    <cellStyle name="쉼표 [0] 2 2 6 73" xfId="1582" xr:uid="{00000000-0005-0000-0000-0000CA100000}"/>
    <cellStyle name="쉼표 [0] 2 2 6 74" xfId="1583" xr:uid="{00000000-0005-0000-0000-0000CB100000}"/>
    <cellStyle name="쉼표 [0] 2 2 6 75" xfId="1584" xr:uid="{00000000-0005-0000-0000-0000CC100000}"/>
    <cellStyle name="쉼표 [0] 2 2 6 76" xfId="1585" xr:uid="{00000000-0005-0000-0000-0000CD100000}"/>
    <cellStyle name="쉼표 [0] 2 2 6 77" xfId="1586" xr:uid="{00000000-0005-0000-0000-0000CE100000}"/>
    <cellStyle name="쉼표 [0] 2 2 6 78" xfId="1587" xr:uid="{00000000-0005-0000-0000-0000CF100000}"/>
    <cellStyle name="쉼표 [0] 2 2 6 79" xfId="1588" xr:uid="{00000000-0005-0000-0000-0000D0100000}"/>
    <cellStyle name="쉼표 [0] 2 2 6 8" xfId="1589" xr:uid="{00000000-0005-0000-0000-0000D1100000}"/>
    <cellStyle name="쉼표 [0] 2 2 6 80" xfId="1590" xr:uid="{00000000-0005-0000-0000-0000D2100000}"/>
    <cellStyle name="쉼표 [0] 2 2 6 81" xfId="1591" xr:uid="{00000000-0005-0000-0000-0000D3100000}"/>
    <cellStyle name="쉼표 [0] 2 2 6 82" xfId="1592" xr:uid="{00000000-0005-0000-0000-0000D4100000}"/>
    <cellStyle name="쉼표 [0] 2 2 6 83" xfId="1593" xr:uid="{00000000-0005-0000-0000-0000D5100000}"/>
    <cellStyle name="쉼표 [0] 2 2 6 84" xfId="1594" xr:uid="{00000000-0005-0000-0000-0000D6100000}"/>
    <cellStyle name="쉼표 [0] 2 2 6 9" xfId="1595" xr:uid="{00000000-0005-0000-0000-0000D7100000}"/>
    <cellStyle name="쉼표 [0] 2 2 60" xfId="1596" xr:uid="{00000000-0005-0000-0000-0000D8100000}"/>
    <cellStyle name="쉼표 [0] 2 2 61" xfId="1597" xr:uid="{00000000-0005-0000-0000-0000D9100000}"/>
    <cellStyle name="쉼표 [0] 2 2 62" xfId="1598" xr:uid="{00000000-0005-0000-0000-0000DA100000}"/>
    <cellStyle name="쉼표 [0] 2 2 63" xfId="1599" xr:uid="{00000000-0005-0000-0000-0000DB100000}"/>
    <cellStyle name="쉼표 [0] 2 2 64" xfId="1600" xr:uid="{00000000-0005-0000-0000-0000DC100000}"/>
    <cellStyle name="쉼표 [0] 2 2 65" xfId="1601" xr:uid="{00000000-0005-0000-0000-0000DD100000}"/>
    <cellStyle name="쉼표 [0] 2 2 66" xfId="1602" xr:uid="{00000000-0005-0000-0000-0000DE100000}"/>
    <cellStyle name="쉼표 [0] 2 2 67" xfId="1603" xr:uid="{00000000-0005-0000-0000-0000DF100000}"/>
    <cellStyle name="쉼표 [0] 2 2 68" xfId="1604" xr:uid="{00000000-0005-0000-0000-0000E0100000}"/>
    <cellStyle name="쉼표 [0] 2 2 69" xfId="1605" xr:uid="{00000000-0005-0000-0000-0000E1100000}"/>
    <cellStyle name="쉼표 [0] 2 2 7" xfId="13" xr:uid="{00000000-0005-0000-0000-0000E2100000}"/>
    <cellStyle name="쉼표 [0] 2 2 7 10" xfId="1606" xr:uid="{00000000-0005-0000-0000-0000E3100000}"/>
    <cellStyle name="쉼표 [0] 2 2 7 11" xfId="1607" xr:uid="{00000000-0005-0000-0000-0000E4100000}"/>
    <cellStyle name="쉼표 [0] 2 2 7 12" xfId="1608" xr:uid="{00000000-0005-0000-0000-0000E5100000}"/>
    <cellStyle name="쉼표 [0] 2 2 7 13" xfId="1609" xr:uid="{00000000-0005-0000-0000-0000E6100000}"/>
    <cellStyle name="쉼표 [0] 2 2 7 14" xfId="1610" xr:uid="{00000000-0005-0000-0000-0000E7100000}"/>
    <cellStyle name="쉼표 [0] 2 2 7 15" xfId="1611" xr:uid="{00000000-0005-0000-0000-0000E8100000}"/>
    <cellStyle name="쉼표 [0] 2 2 7 16" xfId="1612" xr:uid="{00000000-0005-0000-0000-0000E9100000}"/>
    <cellStyle name="쉼표 [0] 2 2 7 17" xfId="1613" xr:uid="{00000000-0005-0000-0000-0000EA100000}"/>
    <cellStyle name="쉼표 [0] 2 2 7 18" xfId="1614" xr:uid="{00000000-0005-0000-0000-0000EB100000}"/>
    <cellStyle name="쉼표 [0] 2 2 7 19" xfId="1615" xr:uid="{00000000-0005-0000-0000-0000EC100000}"/>
    <cellStyle name="쉼표 [0] 2 2 7 2" xfId="1616" xr:uid="{00000000-0005-0000-0000-0000ED100000}"/>
    <cellStyle name="쉼표 [0] 2 2 7 20" xfId="1617" xr:uid="{00000000-0005-0000-0000-0000EE100000}"/>
    <cellStyle name="쉼표 [0] 2 2 7 21" xfId="1618" xr:uid="{00000000-0005-0000-0000-0000EF100000}"/>
    <cellStyle name="쉼표 [0] 2 2 7 22" xfId="1619" xr:uid="{00000000-0005-0000-0000-0000F0100000}"/>
    <cellStyle name="쉼표 [0] 2 2 7 23" xfId="1620" xr:uid="{00000000-0005-0000-0000-0000F1100000}"/>
    <cellStyle name="쉼표 [0] 2 2 7 24" xfId="1621" xr:uid="{00000000-0005-0000-0000-0000F2100000}"/>
    <cellStyle name="쉼표 [0] 2 2 7 25" xfId="1622" xr:uid="{00000000-0005-0000-0000-0000F3100000}"/>
    <cellStyle name="쉼표 [0] 2 2 7 26" xfId="1623" xr:uid="{00000000-0005-0000-0000-0000F4100000}"/>
    <cellStyle name="쉼표 [0] 2 2 7 27" xfId="1624" xr:uid="{00000000-0005-0000-0000-0000F5100000}"/>
    <cellStyle name="쉼표 [0] 2 2 7 28" xfId="1625" xr:uid="{00000000-0005-0000-0000-0000F6100000}"/>
    <cellStyle name="쉼표 [0] 2 2 7 29" xfId="1626" xr:uid="{00000000-0005-0000-0000-0000F7100000}"/>
    <cellStyle name="쉼표 [0] 2 2 7 3" xfId="1627" xr:uid="{00000000-0005-0000-0000-0000F8100000}"/>
    <cellStyle name="쉼표 [0] 2 2 7 30" xfId="1628" xr:uid="{00000000-0005-0000-0000-0000F9100000}"/>
    <cellStyle name="쉼표 [0] 2 2 7 31" xfId="1629" xr:uid="{00000000-0005-0000-0000-0000FA100000}"/>
    <cellStyle name="쉼표 [0] 2 2 7 32" xfId="1630" xr:uid="{00000000-0005-0000-0000-0000FB100000}"/>
    <cellStyle name="쉼표 [0] 2 2 7 33" xfId="1631" xr:uid="{00000000-0005-0000-0000-0000FC100000}"/>
    <cellStyle name="쉼표 [0] 2 2 7 34" xfId="1632" xr:uid="{00000000-0005-0000-0000-0000FD100000}"/>
    <cellStyle name="쉼표 [0] 2 2 7 35" xfId="1633" xr:uid="{00000000-0005-0000-0000-0000FE100000}"/>
    <cellStyle name="쉼표 [0] 2 2 7 36" xfId="1634" xr:uid="{00000000-0005-0000-0000-0000FF100000}"/>
    <cellStyle name="쉼표 [0] 2 2 7 37" xfId="1635" xr:uid="{00000000-0005-0000-0000-000000110000}"/>
    <cellStyle name="쉼표 [0] 2 2 7 38" xfId="1636" xr:uid="{00000000-0005-0000-0000-000001110000}"/>
    <cellStyle name="쉼표 [0] 2 2 7 39" xfId="1637" xr:uid="{00000000-0005-0000-0000-000002110000}"/>
    <cellStyle name="쉼표 [0] 2 2 7 4" xfId="1638" xr:uid="{00000000-0005-0000-0000-000003110000}"/>
    <cellStyle name="쉼표 [0] 2 2 7 40" xfId="1639" xr:uid="{00000000-0005-0000-0000-000004110000}"/>
    <cellStyle name="쉼표 [0] 2 2 7 41" xfId="1640" xr:uid="{00000000-0005-0000-0000-000005110000}"/>
    <cellStyle name="쉼표 [0] 2 2 7 42" xfId="1641" xr:uid="{00000000-0005-0000-0000-000006110000}"/>
    <cellStyle name="쉼표 [0] 2 2 7 43" xfId="1642" xr:uid="{00000000-0005-0000-0000-000007110000}"/>
    <cellStyle name="쉼표 [0] 2 2 7 44" xfId="1643" xr:uid="{00000000-0005-0000-0000-000008110000}"/>
    <cellStyle name="쉼표 [0] 2 2 7 45" xfId="1644" xr:uid="{00000000-0005-0000-0000-000009110000}"/>
    <cellStyle name="쉼표 [0] 2 2 7 46" xfId="1645" xr:uid="{00000000-0005-0000-0000-00000A110000}"/>
    <cellStyle name="쉼표 [0] 2 2 7 47" xfId="1646" xr:uid="{00000000-0005-0000-0000-00000B110000}"/>
    <cellStyle name="쉼표 [0] 2 2 7 48" xfId="1647" xr:uid="{00000000-0005-0000-0000-00000C110000}"/>
    <cellStyle name="쉼표 [0] 2 2 7 49" xfId="1648" xr:uid="{00000000-0005-0000-0000-00000D110000}"/>
    <cellStyle name="쉼표 [0] 2 2 7 5" xfId="1649" xr:uid="{00000000-0005-0000-0000-00000E110000}"/>
    <cellStyle name="쉼표 [0] 2 2 7 50" xfId="1650" xr:uid="{00000000-0005-0000-0000-00000F110000}"/>
    <cellStyle name="쉼표 [0] 2 2 7 51" xfId="1651" xr:uid="{00000000-0005-0000-0000-000010110000}"/>
    <cellStyle name="쉼표 [0] 2 2 7 52" xfId="1652" xr:uid="{00000000-0005-0000-0000-000011110000}"/>
    <cellStyle name="쉼표 [0] 2 2 7 53" xfId="1653" xr:uid="{00000000-0005-0000-0000-000012110000}"/>
    <cellStyle name="쉼표 [0] 2 2 7 54" xfId="1654" xr:uid="{00000000-0005-0000-0000-000013110000}"/>
    <cellStyle name="쉼표 [0] 2 2 7 55" xfId="1655" xr:uid="{00000000-0005-0000-0000-000014110000}"/>
    <cellStyle name="쉼표 [0] 2 2 7 56" xfId="1656" xr:uid="{00000000-0005-0000-0000-000015110000}"/>
    <cellStyle name="쉼표 [0] 2 2 7 57" xfId="1657" xr:uid="{00000000-0005-0000-0000-000016110000}"/>
    <cellStyle name="쉼표 [0] 2 2 7 58" xfId="1658" xr:uid="{00000000-0005-0000-0000-000017110000}"/>
    <cellStyle name="쉼표 [0] 2 2 7 59" xfId="1659" xr:uid="{00000000-0005-0000-0000-000018110000}"/>
    <cellStyle name="쉼표 [0] 2 2 7 6" xfId="1660" xr:uid="{00000000-0005-0000-0000-000019110000}"/>
    <cellStyle name="쉼표 [0] 2 2 7 60" xfId="1661" xr:uid="{00000000-0005-0000-0000-00001A110000}"/>
    <cellStyle name="쉼표 [0] 2 2 7 61" xfId="1662" xr:uid="{00000000-0005-0000-0000-00001B110000}"/>
    <cellStyle name="쉼표 [0] 2 2 7 62" xfId="1663" xr:uid="{00000000-0005-0000-0000-00001C110000}"/>
    <cellStyle name="쉼표 [0] 2 2 7 63" xfId="1664" xr:uid="{00000000-0005-0000-0000-00001D110000}"/>
    <cellStyle name="쉼표 [0] 2 2 7 64" xfId="1665" xr:uid="{00000000-0005-0000-0000-00001E110000}"/>
    <cellStyle name="쉼표 [0] 2 2 7 65" xfId="1666" xr:uid="{00000000-0005-0000-0000-00001F110000}"/>
    <cellStyle name="쉼표 [0] 2 2 7 66" xfId="1667" xr:uid="{00000000-0005-0000-0000-000020110000}"/>
    <cellStyle name="쉼표 [0] 2 2 7 67" xfId="1668" xr:uid="{00000000-0005-0000-0000-000021110000}"/>
    <cellStyle name="쉼표 [0] 2 2 7 68" xfId="1669" xr:uid="{00000000-0005-0000-0000-000022110000}"/>
    <cellStyle name="쉼표 [0] 2 2 7 69" xfId="1670" xr:uid="{00000000-0005-0000-0000-000023110000}"/>
    <cellStyle name="쉼표 [0] 2 2 7 7" xfId="1671" xr:uid="{00000000-0005-0000-0000-000024110000}"/>
    <cellStyle name="쉼표 [0] 2 2 7 70" xfId="1672" xr:uid="{00000000-0005-0000-0000-000025110000}"/>
    <cellStyle name="쉼표 [0] 2 2 7 71" xfId="1673" xr:uid="{00000000-0005-0000-0000-000026110000}"/>
    <cellStyle name="쉼표 [0] 2 2 7 72" xfId="1674" xr:uid="{00000000-0005-0000-0000-000027110000}"/>
    <cellStyle name="쉼표 [0] 2 2 7 73" xfId="1675" xr:uid="{00000000-0005-0000-0000-000028110000}"/>
    <cellStyle name="쉼표 [0] 2 2 7 74" xfId="1676" xr:uid="{00000000-0005-0000-0000-000029110000}"/>
    <cellStyle name="쉼표 [0] 2 2 7 75" xfId="1677" xr:uid="{00000000-0005-0000-0000-00002A110000}"/>
    <cellStyle name="쉼표 [0] 2 2 7 76" xfId="1678" xr:uid="{00000000-0005-0000-0000-00002B110000}"/>
    <cellStyle name="쉼표 [0] 2 2 7 77" xfId="1679" xr:uid="{00000000-0005-0000-0000-00002C110000}"/>
    <cellStyle name="쉼표 [0] 2 2 7 78" xfId="1680" xr:uid="{00000000-0005-0000-0000-00002D110000}"/>
    <cellStyle name="쉼표 [0] 2 2 7 79" xfId="1681" xr:uid="{00000000-0005-0000-0000-00002E110000}"/>
    <cellStyle name="쉼표 [0] 2 2 7 8" xfId="1682" xr:uid="{00000000-0005-0000-0000-00002F110000}"/>
    <cellStyle name="쉼표 [0] 2 2 7 80" xfId="1683" xr:uid="{00000000-0005-0000-0000-000030110000}"/>
    <cellStyle name="쉼표 [0] 2 2 7 81" xfId="1684" xr:uid="{00000000-0005-0000-0000-000031110000}"/>
    <cellStyle name="쉼표 [0] 2 2 7 82" xfId="1685" xr:uid="{00000000-0005-0000-0000-000032110000}"/>
    <cellStyle name="쉼표 [0] 2 2 7 83" xfId="1686" xr:uid="{00000000-0005-0000-0000-000033110000}"/>
    <cellStyle name="쉼표 [0] 2 2 7 84" xfId="1687" xr:uid="{00000000-0005-0000-0000-000034110000}"/>
    <cellStyle name="쉼표 [0] 2 2 7 9" xfId="1688" xr:uid="{00000000-0005-0000-0000-000035110000}"/>
    <cellStyle name="쉼표 [0] 2 2 70" xfId="1689" xr:uid="{00000000-0005-0000-0000-000036110000}"/>
    <cellStyle name="쉼표 [0] 2 2 71" xfId="1690" xr:uid="{00000000-0005-0000-0000-000037110000}"/>
    <cellStyle name="쉼표 [0] 2 2 72" xfId="1691" xr:uid="{00000000-0005-0000-0000-000038110000}"/>
    <cellStyle name="쉼표 [0] 2 2 73" xfId="1692" xr:uid="{00000000-0005-0000-0000-000039110000}"/>
    <cellStyle name="쉼표 [0] 2 2 74" xfId="1693" xr:uid="{00000000-0005-0000-0000-00003A110000}"/>
    <cellStyle name="쉼표 [0] 2 2 75" xfId="1694" xr:uid="{00000000-0005-0000-0000-00003B110000}"/>
    <cellStyle name="쉼표 [0] 2 2 76" xfId="1695" xr:uid="{00000000-0005-0000-0000-00003C110000}"/>
    <cellStyle name="쉼표 [0] 2 2 77" xfId="1696" xr:uid="{00000000-0005-0000-0000-00003D110000}"/>
    <cellStyle name="쉼표 [0] 2 2 78" xfId="1697" xr:uid="{00000000-0005-0000-0000-00003E110000}"/>
    <cellStyle name="쉼표 [0] 2 2 79" xfId="1698" xr:uid="{00000000-0005-0000-0000-00003F110000}"/>
    <cellStyle name="쉼표 [0] 2 2 8" xfId="14" xr:uid="{00000000-0005-0000-0000-000040110000}"/>
    <cellStyle name="쉼표 [0] 2 2 8 10" xfId="1699" xr:uid="{00000000-0005-0000-0000-000041110000}"/>
    <cellStyle name="쉼표 [0] 2 2 8 11" xfId="1700" xr:uid="{00000000-0005-0000-0000-000042110000}"/>
    <cellStyle name="쉼표 [0] 2 2 8 12" xfId="1701" xr:uid="{00000000-0005-0000-0000-000043110000}"/>
    <cellStyle name="쉼표 [0] 2 2 8 13" xfId="1702" xr:uid="{00000000-0005-0000-0000-000044110000}"/>
    <cellStyle name="쉼표 [0] 2 2 8 14" xfId="1703" xr:uid="{00000000-0005-0000-0000-000045110000}"/>
    <cellStyle name="쉼표 [0] 2 2 8 15" xfId="1704" xr:uid="{00000000-0005-0000-0000-000046110000}"/>
    <cellStyle name="쉼표 [0] 2 2 8 16" xfId="1705" xr:uid="{00000000-0005-0000-0000-000047110000}"/>
    <cellStyle name="쉼표 [0] 2 2 8 17" xfId="1706" xr:uid="{00000000-0005-0000-0000-000048110000}"/>
    <cellStyle name="쉼표 [0] 2 2 8 18" xfId="1707" xr:uid="{00000000-0005-0000-0000-000049110000}"/>
    <cellStyle name="쉼표 [0] 2 2 8 19" xfId="1708" xr:uid="{00000000-0005-0000-0000-00004A110000}"/>
    <cellStyle name="쉼표 [0] 2 2 8 2" xfId="1709" xr:uid="{00000000-0005-0000-0000-00004B110000}"/>
    <cellStyle name="쉼표 [0] 2 2 8 20" xfId="1710" xr:uid="{00000000-0005-0000-0000-00004C110000}"/>
    <cellStyle name="쉼표 [0] 2 2 8 21" xfId="1711" xr:uid="{00000000-0005-0000-0000-00004D110000}"/>
    <cellStyle name="쉼표 [0] 2 2 8 22" xfId="1712" xr:uid="{00000000-0005-0000-0000-00004E110000}"/>
    <cellStyle name="쉼표 [0] 2 2 8 23" xfId="1713" xr:uid="{00000000-0005-0000-0000-00004F110000}"/>
    <cellStyle name="쉼표 [0] 2 2 8 24" xfId="1714" xr:uid="{00000000-0005-0000-0000-000050110000}"/>
    <cellStyle name="쉼표 [0] 2 2 8 25" xfId="1715" xr:uid="{00000000-0005-0000-0000-000051110000}"/>
    <cellStyle name="쉼표 [0] 2 2 8 26" xfId="1716" xr:uid="{00000000-0005-0000-0000-000052110000}"/>
    <cellStyle name="쉼표 [0] 2 2 8 27" xfId="1717" xr:uid="{00000000-0005-0000-0000-000053110000}"/>
    <cellStyle name="쉼표 [0] 2 2 8 28" xfId="1718" xr:uid="{00000000-0005-0000-0000-000054110000}"/>
    <cellStyle name="쉼표 [0] 2 2 8 29" xfId="1719" xr:uid="{00000000-0005-0000-0000-000055110000}"/>
    <cellStyle name="쉼표 [0] 2 2 8 3" xfId="1720" xr:uid="{00000000-0005-0000-0000-000056110000}"/>
    <cellStyle name="쉼표 [0] 2 2 8 30" xfId="1721" xr:uid="{00000000-0005-0000-0000-000057110000}"/>
    <cellStyle name="쉼표 [0] 2 2 8 31" xfId="1722" xr:uid="{00000000-0005-0000-0000-000058110000}"/>
    <cellStyle name="쉼표 [0] 2 2 8 32" xfId="1723" xr:uid="{00000000-0005-0000-0000-000059110000}"/>
    <cellStyle name="쉼표 [0] 2 2 8 33" xfId="1724" xr:uid="{00000000-0005-0000-0000-00005A110000}"/>
    <cellStyle name="쉼표 [0] 2 2 8 34" xfId="1725" xr:uid="{00000000-0005-0000-0000-00005B110000}"/>
    <cellStyle name="쉼표 [0] 2 2 8 35" xfId="1726" xr:uid="{00000000-0005-0000-0000-00005C110000}"/>
    <cellStyle name="쉼표 [0] 2 2 8 36" xfId="1727" xr:uid="{00000000-0005-0000-0000-00005D110000}"/>
    <cellStyle name="쉼표 [0] 2 2 8 37" xfId="1728" xr:uid="{00000000-0005-0000-0000-00005E110000}"/>
    <cellStyle name="쉼표 [0] 2 2 8 38" xfId="1729" xr:uid="{00000000-0005-0000-0000-00005F110000}"/>
    <cellStyle name="쉼표 [0] 2 2 8 39" xfId="1730" xr:uid="{00000000-0005-0000-0000-000060110000}"/>
    <cellStyle name="쉼표 [0] 2 2 8 4" xfId="1731" xr:uid="{00000000-0005-0000-0000-000061110000}"/>
    <cellStyle name="쉼표 [0] 2 2 8 40" xfId="1732" xr:uid="{00000000-0005-0000-0000-000062110000}"/>
    <cellStyle name="쉼표 [0] 2 2 8 41" xfId="1733" xr:uid="{00000000-0005-0000-0000-000063110000}"/>
    <cellStyle name="쉼표 [0] 2 2 8 42" xfId="1734" xr:uid="{00000000-0005-0000-0000-000064110000}"/>
    <cellStyle name="쉼표 [0] 2 2 8 43" xfId="1735" xr:uid="{00000000-0005-0000-0000-000065110000}"/>
    <cellStyle name="쉼표 [0] 2 2 8 44" xfId="1736" xr:uid="{00000000-0005-0000-0000-000066110000}"/>
    <cellStyle name="쉼표 [0] 2 2 8 45" xfId="1737" xr:uid="{00000000-0005-0000-0000-000067110000}"/>
    <cellStyle name="쉼표 [0] 2 2 8 46" xfId="1738" xr:uid="{00000000-0005-0000-0000-000068110000}"/>
    <cellStyle name="쉼표 [0] 2 2 8 47" xfId="1739" xr:uid="{00000000-0005-0000-0000-000069110000}"/>
    <cellStyle name="쉼표 [0] 2 2 8 48" xfId="1740" xr:uid="{00000000-0005-0000-0000-00006A110000}"/>
    <cellStyle name="쉼표 [0] 2 2 8 49" xfId="1741" xr:uid="{00000000-0005-0000-0000-00006B110000}"/>
    <cellStyle name="쉼표 [0] 2 2 8 5" xfId="1742" xr:uid="{00000000-0005-0000-0000-00006C110000}"/>
    <cellStyle name="쉼표 [0] 2 2 8 50" xfId="1743" xr:uid="{00000000-0005-0000-0000-00006D110000}"/>
    <cellStyle name="쉼표 [0] 2 2 8 51" xfId="1744" xr:uid="{00000000-0005-0000-0000-00006E110000}"/>
    <cellStyle name="쉼표 [0] 2 2 8 52" xfId="1745" xr:uid="{00000000-0005-0000-0000-00006F110000}"/>
    <cellStyle name="쉼표 [0] 2 2 8 53" xfId="1746" xr:uid="{00000000-0005-0000-0000-000070110000}"/>
    <cellStyle name="쉼표 [0] 2 2 8 54" xfId="1747" xr:uid="{00000000-0005-0000-0000-000071110000}"/>
    <cellStyle name="쉼표 [0] 2 2 8 55" xfId="1748" xr:uid="{00000000-0005-0000-0000-000072110000}"/>
    <cellStyle name="쉼표 [0] 2 2 8 56" xfId="1749" xr:uid="{00000000-0005-0000-0000-000073110000}"/>
    <cellStyle name="쉼표 [0] 2 2 8 57" xfId="1750" xr:uid="{00000000-0005-0000-0000-000074110000}"/>
    <cellStyle name="쉼표 [0] 2 2 8 58" xfId="1751" xr:uid="{00000000-0005-0000-0000-000075110000}"/>
    <cellStyle name="쉼표 [0] 2 2 8 59" xfId="1752" xr:uid="{00000000-0005-0000-0000-000076110000}"/>
    <cellStyle name="쉼표 [0] 2 2 8 6" xfId="1753" xr:uid="{00000000-0005-0000-0000-000077110000}"/>
    <cellStyle name="쉼표 [0] 2 2 8 60" xfId="1754" xr:uid="{00000000-0005-0000-0000-000078110000}"/>
    <cellStyle name="쉼표 [0] 2 2 8 61" xfId="1755" xr:uid="{00000000-0005-0000-0000-000079110000}"/>
    <cellStyle name="쉼표 [0] 2 2 8 62" xfId="1756" xr:uid="{00000000-0005-0000-0000-00007A110000}"/>
    <cellStyle name="쉼표 [0] 2 2 8 63" xfId="1757" xr:uid="{00000000-0005-0000-0000-00007B110000}"/>
    <cellStyle name="쉼표 [0] 2 2 8 64" xfId="1758" xr:uid="{00000000-0005-0000-0000-00007C110000}"/>
    <cellStyle name="쉼표 [0] 2 2 8 65" xfId="1759" xr:uid="{00000000-0005-0000-0000-00007D110000}"/>
    <cellStyle name="쉼표 [0] 2 2 8 66" xfId="1760" xr:uid="{00000000-0005-0000-0000-00007E110000}"/>
    <cellStyle name="쉼표 [0] 2 2 8 67" xfId="1761" xr:uid="{00000000-0005-0000-0000-00007F110000}"/>
    <cellStyle name="쉼표 [0] 2 2 8 68" xfId="1762" xr:uid="{00000000-0005-0000-0000-000080110000}"/>
    <cellStyle name="쉼표 [0] 2 2 8 69" xfId="1763" xr:uid="{00000000-0005-0000-0000-000081110000}"/>
    <cellStyle name="쉼표 [0] 2 2 8 7" xfId="1764" xr:uid="{00000000-0005-0000-0000-000082110000}"/>
    <cellStyle name="쉼표 [0] 2 2 8 70" xfId="1765" xr:uid="{00000000-0005-0000-0000-000083110000}"/>
    <cellStyle name="쉼표 [0] 2 2 8 71" xfId="1766" xr:uid="{00000000-0005-0000-0000-000084110000}"/>
    <cellStyle name="쉼표 [0] 2 2 8 72" xfId="1767" xr:uid="{00000000-0005-0000-0000-000085110000}"/>
    <cellStyle name="쉼표 [0] 2 2 8 73" xfId="1768" xr:uid="{00000000-0005-0000-0000-000086110000}"/>
    <cellStyle name="쉼표 [0] 2 2 8 74" xfId="1769" xr:uid="{00000000-0005-0000-0000-000087110000}"/>
    <cellStyle name="쉼표 [0] 2 2 8 75" xfId="1770" xr:uid="{00000000-0005-0000-0000-000088110000}"/>
    <cellStyle name="쉼표 [0] 2 2 8 76" xfId="1771" xr:uid="{00000000-0005-0000-0000-000089110000}"/>
    <cellStyle name="쉼표 [0] 2 2 8 77" xfId="1772" xr:uid="{00000000-0005-0000-0000-00008A110000}"/>
    <cellStyle name="쉼표 [0] 2 2 8 78" xfId="1773" xr:uid="{00000000-0005-0000-0000-00008B110000}"/>
    <cellStyle name="쉼표 [0] 2 2 8 79" xfId="1774" xr:uid="{00000000-0005-0000-0000-00008C110000}"/>
    <cellStyle name="쉼표 [0] 2 2 8 8" xfId="1775" xr:uid="{00000000-0005-0000-0000-00008D110000}"/>
    <cellStyle name="쉼표 [0] 2 2 8 80" xfId="1776" xr:uid="{00000000-0005-0000-0000-00008E110000}"/>
    <cellStyle name="쉼표 [0] 2 2 8 81" xfId="1777" xr:uid="{00000000-0005-0000-0000-00008F110000}"/>
    <cellStyle name="쉼표 [0] 2 2 8 82" xfId="1778" xr:uid="{00000000-0005-0000-0000-000090110000}"/>
    <cellStyle name="쉼표 [0] 2 2 8 83" xfId="1779" xr:uid="{00000000-0005-0000-0000-000091110000}"/>
    <cellStyle name="쉼표 [0] 2 2 8 84" xfId="1780" xr:uid="{00000000-0005-0000-0000-000092110000}"/>
    <cellStyle name="쉼표 [0] 2 2 8 9" xfId="1781" xr:uid="{00000000-0005-0000-0000-000093110000}"/>
    <cellStyle name="쉼표 [0] 2 2 80" xfId="1782" xr:uid="{00000000-0005-0000-0000-000094110000}"/>
    <cellStyle name="쉼표 [0] 2 2 81" xfId="1783" xr:uid="{00000000-0005-0000-0000-000095110000}"/>
    <cellStyle name="쉼표 [0] 2 2 82" xfId="1784" xr:uid="{00000000-0005-0000-0000-000096110000}"/>
    <cellStyle name="쉼표 [0] 2 2 83" xfId="1785" xr:uid="{00000000-0005-0000-0000-000097110000}"/>
    <cellStyle name="쉼표 [0] 2 2 84" xfId="1786" xr:uid="{00000000-0005-0000-0000-000098110000}"/>
    <cellStyle name="쉼표 [0] 2 2 85" xfId="1787" xr:uid="{00000000-0005-0000-0000-000099110000}"/>
    <cellStyle name="쉼표 [0] 2 2 86" xfId="1788" xr:uid="{00000000-0005-0000-0000-00009A110000}"/>
    <cellStyle name="쉼표 [0] 2 2 87" xfId="1789" xr:uid="{00000000-0005-0000-0000-00009B110000}"/>
    <cellStyle name="쉼표 [0] 2 2 88" xfId="1790" xr:uid="{00000000-0005-0000-0000-00009C110000}"/>
    <cellStyle name="쉼표 [0] 2 2 89" xfId="1791" xr:uid="{00000000-0005-0000-0000-00009D110000}"/>
    <cellStyle name="쉼표 [0] 2 2 9" xfId="1792" xr:uid="{00000000-0005-0000-0000-00009E110000}"/>
    <cellStyle name="쉼표 [0] 2 2 90" xfId="1793" xr:uid="{00000000-0005-0000-0000-00009F110000}"/>
    <cellStyle name="쉼표 [0] 2 2 91" xfId="1794" xr:uid="{00000000-0005-0000-0000-0000A0110000}"/>
    <cellStyle name="쉼표 [0] 2 20" xfId="104" xr:uid="{00000000-0005-0000-0000-0000A1110000}"/>
    <cellStyle name="쉼표 [0] 2 20 10" xfId="1795" xr:uid="{00000000-0005-0000-0000-0000A2110000}"/>
    <cellStyle name="쉼표 [0] 2 20 11" xfId="1796" xr:uid="{00000000-0005-0000-0000-0000A3110000}"/>
    <cellStyle name="쉼표 [0] 2 20 12" xfId="1797" xr:uid="{00000000-0005-0000-0000-0000A4110000}"/>
    <cellStyle name="쉼표 [0] 2 20 13" xfId="1798" xr:uid="{00000000-0005-0000-0000-0000A5110000}"/>
    <cellStyle name="쉼표 [0] 2 20 14" xfId="1799" xr:uid="{00000000-0005-0000-0000-0000A6110000}"/>
    <cellStyle name="쉼표 [0] 2 20 15" xfId="1800" xr:uid="{00000000-0005-0000-0000-0000A7110000}"/>
    <cellStyle name="쉼표 [0] 2 20 16" xfId="1801" xr:uid="{00000000-0005-0000-0000-0000A8110000}"/>
    <cellStyle name="쉼표 [0] 2 20 17" xfId="1802" xr:uid="{00000000-0005-0000-0000-0000A9110000}"/>
    <cellStyle name="쉼표 [0] 2 20 18" xfId="1803" xr:uid="{00000000-0005-0000-0000-0000AA110000}"/>
    <cellStyle name="쉼표 [0] 2 20 19" xfId="1804" xr:uid="{00000000-0005-0000-0000-0000AB110000}"/>
    <cellStyle name="쉼표 [0] 2 20 2" xfId="1805" xr:uid="{00000000-0005-0000-0000-0000AC110000}"/>
    <cellStyle name="쉼표 [0] 2 20 20" xfId="1806" xr:uid="{00000000-0005-0000-0000-0000AD110000}"/>
    <cellStyle name="쉼표 [0] 2 20 21" xfId="1807" xr:uid="{00000000-0005-0000-0000-0000AE110000}"/>
    <cellStyle name="쉼표 [0] 2 20 22" xfId="1808" xr:uid="{00000000-0005-0000-0000-0000AF110000}"/>
    <cellStyle name="쉼표 [0] 2 20 23" xfId="1809" xr:uid="{00000000-0005-0000-0000-0000B0110000}"/>
    <cellStyle name="쉼표 [0] 2 20 24" xfId="1810" xr:uid="{00000000-0005-0000-0000-0000B1110000}"/>
    <cellStyle name="쉼표 [0] 2 20 25" xfId="1811" xr:uid="{00000000-0005-0000-0000-0000B2110000}"/>
    <cellStyle name="쉼표 [0] 2 20 26" xfId="1812" xr:uid="{00000000-0005-0000-0000-0000B3110000}"/>
    <cellStyle name="쉼표 [0] 2 20 27" xfId="1813" xr:uid="{00000000-0005-0000-0000-0000B4110000}"/>
    <cellStyle name="쉼표 [0] 2 20 28" xfId="1814" xr:uid="{00000000-0005-0000-0000-0000B5110000}"/>
    <cellStyle name="쉼표 [0] 2 20 29" xfId="1815" xr:uid="{00000000-0005-0000-0000-0000B6110000}"/>
    <cellStyle name="쉼표 [0] 2 20 3" xfId="1816" xr:uid="{00000000-0005-0000-0000-0000B7110000}"/>
    <cellStyle name="쉼표 [0] 2 20 30" xfId="1817" xr:uid="{00000000-0005-0000-0000-0000B8110000}"/>
    <cellStyle name="쉼표 [0] 2 20 31" xfId="1818" xr:uid="{00000000-0005-0000-0000-0000B9110000}"/>
    <cellStyle name="쉼표 [0] 2 20 32" xfId="1819" xr:uid="{00000000-0005-0000-0000-0000BA110000}"/>
    <cellStyle name="쉼표 [0] 2 20 33" xfId="1820" xr:uid="{00000000-0005-0000-0000-0000BB110000}"/>
    <cellStyle name="쉼표 [0] 2 20 34" xfId="1821" xr:uid="{00000000-0005-0000-0000-0000BC110000}"/>
    <cellStyle name="쉼표 [0] 2 20 35" xfId="1822" xr:uid="{00000000-0005-0000-0000-0000BD110000}"/>
    <cellStyle name="쉼표 [0] 2 20 36" xfId="1823" xr:uid="{00000000-0005-0000-0000-0000BE110000}"/>
    <cellStyle name="쉼표 [0] 2 20 37" xfId="1824" xr:uid="{00000000-0005-0000-0000-0000BF110000}"/>
    <cellStyle name="쉼표 [0] 2 20 38" xfId="1825" xr:uid="{00000000-0005-0000-0000-0000C0110000}"/>
    <cellStyle name="쉼표 [0] 2 20 39" xfId="1826" xr:uid="{00000000-0005-0000-0000-0000C1110000}"/>
    <cellStyle name="쉼표 [0] 2 20 4" xfId="1827" xr:uid="{00000000-0005-0000-0000-0000C2110000}"/>
    <cellStyle name="쉼표 [0] 2 20 40" xfId="1828" xr:uid="{00000000-0005-0000-0000-0000C3110000}"/>
    <cellStyle name="쉼표 [0] 2 20 41" xfId="1829" xr:uid="{00000000-0005-0000-0000-0000C4110000}"/>
    <cellStyle name="쉼표 [0] 2 20 42" xfId="1830" xr:uid="{00000000-0005-0000-0000-0000C5110000}"/>
    <cellStyle name="쉼표 [0] 2 20 43" xfId="1831" xr:uid="{00000000-0005-0000-0000-0000C6110000}"/>
    <cellStyle name="쉼표 [0] 2 20 44" xfId="1832" xr:uid="{00000000-0005-0000-0000-0000C7110000}"/>
    <cellStyle name="쉼표 [0] 2 20 45" xfId="1833" xr:uid="{00000000-0005-0000-0000-0000C8110000}"/>
    <cellStyle name="쉼표 [0] 2 20 46" xfId="1834" xr:uid="{00000000-0005-0000-0000-0000C9110000}"/>
    <cellStyle name="쉼표 [0] 2 20 47" xfId="1835" xr:uid="{00000000-0005-0000-0000-0000CA110000}"/>
    <cellStyle name="쉼표 [0] 2 20 48" xfId="1836" xr:uid="{00000000-0005-0000-0000-0000CB110000}"/>
    <cellStyle name="쉼표 [0] 2 20 49" xfId="1837" xr:uid="{00000000-0005-0000-0000-0000CC110000}"/>
    <cellStyle name="쉼표 [0] 2 20 5" xfId="1838" xr:uid="{00000000-0005-0000-0000-0000CD110000}"/>
    <cellStyle name="쉼표 [0] 2 20 50" xfId="1839" xr:uid="{00000000-0005-0000-0000-0000CE110000}"/>
    <cellStyle name="쉼표 [0] 2 20 51" xfId="1840" xr:uid="{00000000-0005-0000-0000-0000CF110000}"/>
    <cellStyle name="쉼표 [0] 2 20 52" xfId="1841" xr:uid="{00000000-0005-0000-0000-0000D0110000}"/>
    <cellStyle name="쉼표 [0] 2 20 53" xfId="1842" xr:uid="{00000000-0005-0000-0000-0000D1110000}"/>
    <cellStyle name="쉼표 [0] 2 20 54" xfId="1843" xr:uid="{00000000-0005-0000-0000-0000D2110000}"/>
    <cellStyle name="쉼표 [0] 2 20 55" xfId="1844" xr:uid="{00000000-0005-0000-0000-0000D3110000}"/>
    <cellStyle name="쉼표 [0] 2 20 56" xfId="1845" xr:uid="{00000000-0005-0000-0000-0000D4110000}"/>
    <cellStyle name="쉼표 [0] 2 20 57" xfId="1846" xr:uid="{00000000-0005-0000-0000-0000D5110000}"/>
    <cellStyle name="쉼표 [0] 2 20 58" xfId="1847" xr:uid="{00000000-0005-0000-0000-0000D6110000}"/>
    <cellStyle name="쉼표 [0] 2 20 59" xfId="1848" xr:uid="{00000000-0005-0000-0000-0000D7110000}"/>
    <cellStyle name="쉼표 [0] 2 20 6" xfId="1849" xr:uid="{00000000-0005-0000-0000-0000D8110000}"/>
    <cellStyle name="쉼표 [0] 2 20 60" xfId="1850" xr:uid="{00000000-0005-0000-0000-0000D9110000}"/>
    <cellStyle name="쉼표 [0] 2 20 61" xfId="1851" xr:uid="{00000000-0005-0000-0000-0000DA110000}"/>
    <cellStyle name="쉼표 [0] 2 20 62" xfId="1852" xr:uid="{00000000-0005-0000-0000-0000DB110000}"/>
    <cellStyle name="쉼표 [0] 2 20 63" xfId="1853" xr:uid="{00000000-0005-0000-0000-0000DC110000}"/>
    <cellStyle name="쉼표 [0] 2 20 64" xfId="1854" xr:uid="{00000000-0005-0000-0000-0000DD110000}"/>
    <cellStyle name="쉼표 [0] 2 20 65" xfId="1855" xr:uid="{00000000-0005-0000-0000-0000DE110000}"/>
    <cellStyle name="쉼표 [0] 2 20 66" xfId="1856" xr:uid="{00000000-0005-0000-0000-0000DF110000}"/>
    <cellStyle name="쉼표 [0] 2 20 67" xfId="1857" xr:uid="{00000000-0005-0000-0000-0000E0110000}"/>
    <cellStyle name="쉼표 [0] 2 20 68" xfId="1858" xr:uid="{00000000-0005-0000-0000-0000E1110000}"/>
    <cellStyle name="쉼표 [0] 2 20 69" xfId="1859" xr:uid="{00000000-0005-0000-0000-0000E2110000}"/>
    <cellStyle name="쉼표 [0] 2 20 7" xfId="1860" xr:uid="{00000000-0005-0000-0000-0000E3110000}"/>
    <cellStyle name="쉼표 [0] 2 20 70" xfId="1861" xr:uid="{00000000-0005-0000-0000-0000E4110000}"/>
    <cellStyle name="쉼표 [0] 2 20 71" xfId="1862" xr:uid="{00000000-0005-0000-0000-0000E5110000}"/>
    <cellStyle name="쉼표 [0] 2 20 72" xfId="1863" xr:uid="{00000000-0005-0000-0000-0000E6110000}"/>
    <cellStyle name="쉼표 [0] 2 20 73" xfId="1864" xr:uid="{00000000-0005-0000-0000-0000E7110000}"/>
    <cellStyle name="쉼표 [0] 2 20 74" xfId="1865" xr:uid="{00000000-0005-0000-0000-0000E8110000}"/>
    <cellStyle name="쉼표 [0] 2 20 75" xfId="1866" xr:uid="{00000000-0005-0000-0000-0000E9110000}"/>
    <cellStyle name="쉼표 [0] 2 20 76" xfId="1867" xr:uid="{00000000-0005-0000-0000-0000EA110000}"/>
    <cellStyle name="쉼표 [0] 2 20 77" xfId="1868" xr:uid="{00000000-0005-0000-0000-0000EB110000}"/>
    <cellStyle name="쉼표 [0] 2 20 78" xfId="1869" xr:uid="{00000000-0005-0000-0000-0000EC110000}"/>
    <cellStyle name="쉼표 [0] 2 20 79" xfId="1870" xr:uid="{00000000-0005-0000-0000-0000ED110000}"/>
    <cellStyle name="쉼표 [0] 2 20 8" xfId="1871" xr:uid="{00000000-0005-0000-0000-0000EE110000}"/>
    <cellStyle name="쉼표 [0] 2 20 80" xfId="1872" xr:uid="{00000000-0005-0000-0000-0000EF110000}"/>
    <cellStyle name="쉼표 [0] 2 20 81" xfId="1873" xr:uid="{00000000-0005-0000-0000-0000F0110000}"/>
    <cellStyle name="쉼표 [0] 2 20 82" xfId="1874" xr:uid="{00000000-0005-0000-0000-0000F1110000}"/>
    <cellStyle name="쉼표 [0] 2 20 83" xfId="1875" xr:uid="{00000000-0005-0000-0000-0000F2110000}"/>
    <cellStyle name="쉼표 [0] 2 20 84" xfId="1876" xr:uid="{00000000-0005-0000-0000-0000F3110000}"/>
    <cellStyle name="쉼표 [0] 2 20 9" xfId="1877" xr:uid="{00000000-0005-0000-0000-0000F4110000}"/>
    <cellStyle name="쉼표 [0] 2 21" xfId="105" xr:uid="{00000000-0005-0000-0000-0000F5110000}"/>
    <cellStyle name="쉼표 [0] 2 21 10" xfId="1878" xr:uid="{00000000-0005-0000-0000-0000F6110000}"/>
    <cellStyle name="쉼표 [0] 2 21 11" xfId="1879" xr:uid="{00000000-0005-0000-0000-0000F7110000}"/>
    <cellStyle name="쉼표 [0] 2 21 12" xfId="1880" xr:uid="{00000000-0005-0000-0000-0000F8110000}"/>
    <cellStyle name="쉼표 [0] 2 21 13" xfId="1881" xr:uid="{00000000-0005-0000-0000-0000F9110000}"/>
    <cellStyle name="쉼표 [0] 2 21 14" xfId="1882" xr:uid="{00000000-0005-0000-0000-0000FA110000}"/>
    <cellStyle name="쉼표 [0] 2 21 15" xfId="1883" xr:uid="{00000000-0005-0000-0000-0000FB110000}"/>
    <cellStyle name="쉼표 [0] 2 21 16" xfId="1884" xr:uid="{00000000-0005-0000-0000-0000FC110000}"/>
    <cellStyle name="쉼표 [0] 2 21 17" xfId="1885" xr:uid="{00000000-0005-0000-0000-0000FD110000}"/>
    <cellStyle name="쉼표 [0] 2 21 18" xfId="1886" xr:uid="{00000000-0005-0000-0000-0000FE110000}"/>
    <cellStyle name="쉼표 [0] 2 21 19" xfId="1887" xr:uid="{00000000-0005-0000-0000-0000FF110000}"/>
    <cellStyle name="쉼표 [0] 2 21 2" xfId="1888" xr:uid="{00000000-0005-0000-0000-000000120000}"/>
    <cellStyle name="쉼표 [0] 2 21 20" xfId="1889" xr:uid="{00000000-0005-0000-0000-000001120000}"/>
    <cellStyle name="쉼표 [0] 2 21 21" xfId="1890" xr:uid="{00000000-0005-0000-0000-000002120000}"/>
    <cellStyle name="쉼표 [0] 2 21 22" xfId="1891" xr:uid="{00000000-0005-0000-0000-000003120000}"/>
    <cellStyle name="쉼표 [0] 2 21 23" xfId="1892" xr:uid="{00000000-0005-0000-0000-000004120000}"/>
    <cellStyle name="쉼표 [0] 2 21 24" xfId="1893" xr:uid="{00000000-0005-0000-0000-000005120000}"/>
    <cellStyle name="쉼표 [0] 2 21 25" xfId="1894" xr:uid="{00000000-0005-0000-0000-000006120000}"/>
    <cellStyle name="쉼표 [0] 2 21 26" xfId="1895" xr:uid="{00000000-0005-0000-0000-000007120000}"/>
    <cellStyle name="쉼표 [0] 2 21 27" xfId="1896" xr:uid="{00000000-0005-0000-0000-000008120000}"/>
    <cellStyle name="쉼표 [0] 2 21 28" xfId="1897" xr:uid="{00000000-0005-0000-0000-000009120000}"/>
    <cellStyle name="쉼표 [0] 2 21 29" xfId="1898" xr:uid="{00000000-0005-0000-0000-00000A120000}"/>
    <cellStyle name="쉼표 [0] 2 21 3" xfId="1899" xr:uid="{00000000-0005-0000-0000-00000B120000}"/>
    <cellStyle name="쉼표 [0] 2 21 30" xfId="1900" xr:uid="{00000000-0005-0000-0000-00000C120000}"/>
    <cellStyle name="쉼표 [0] 2 21 31" xfId="1901" xr:uid="{00000000-0005-0000-0000-00000D120000}"/>
    <cellStyle name="쉼표 [0] 2 21 32" xfId="1902" xr:uid="{00000000-0005-0000-0000-00000E120000}"/>
    <cellStyle name="쉼표 [0] 2 21 33" xfId="1903" xr:uid="{00000000-0005-0000-0000-00000F120000}"/>
    <cellStyle name="쉼표 [0] 2 21 34" xfId="1904" xr:uid="{00000000-0005-0000-0000-000010120000}"/>
    <cellStyle name="쉼표 [0] 2 21 35" xfId="1905" xr:uid="{00000000-0005-0000-0000-000011120000}"/>
    <cellStyle name="쉼표 [0] 2 21 36" xfId="1906" xr:uid="{00000000-0005-0000-0000-000012120000}"/>
    <cellStyle name="쉼표 [0] 2 21 37" xfId="1907" xr:uid="{00000000-0005-0000-0000-000013120000}"/>
    <cellStyle name="쉼표 [0] 2 21 38" xfId="1908" xr:uid="{00000000-0005-0000-0000-000014120000}"/>
    <cellStyle name="쉼표 [0] 2 21 39" xfId="1909" xr:uid="{00000000-0005-0000-0000-000015120000}"/>
    <cellStyle name="쉼표 [0] 2 21 4" xfId="1910" xr:uid="{00000000-0005-0000-0000-000016120000}"/>
    <cellStyle name="쉼표 [0] 2 21 40" xfId="1911" xr:uid="{00000000-0005-0000-0000-000017120000}"/>
    <cellStyle name="쉼표 [0] 2 21 41" xfId="1912" xr:uid="{00000000-0005-0000-0000-000018120000}"/>
    <cellStyle name="쉼표 [0] 2 21 42" xfId="1913" xr:uid="{00000000-0005-0000-0000-000019120000}"/>
    <cellStyle name="쉼표 [0] 2 21 43" xfId="1914" xr:uid="{00000000-0005-0000-0000-00001A120000}"/>
    <cellStyle name="쉼표 [0] 2 21 44" xfId="1915" xr:uid="{00000000-0005-0000-0000-00001B120000}"/>
    <cellStyle name="쉼표 [0] 2 21 45" xfId="1916" xr:uid="{00000000-0005-0000-0000-00001C120000}"/>
    <cellStyle name="쉼표 [0] 2 21 46" xfId="1917" xr:uid="{00000000-0005-0000-0000-00001D120000}"/>
    <cellStyle name="쉼표 [0] 2 21 47" xfId="1918" xr:uid="{00000000-0005-0000-0000-00001E120000}"/>
    <cellStyle name="쉼표 [0] 2 21 48" xfId="1919" xr:uid="{00000000-0005-0000-0000-00001F120000}"/>
    <cellStyle name="쉼표 [0] 2 21 49" xfId="1920" xr:uid="{00000000-0005-0000-0000-000020120000}"/>
    <cellStyle name="쉼표 [0] 2 21 5" xfId="1921" xr:uid="{00000000-0005-0000-0000-000021120000}"/>
    <cellStyle name="쉼표 [0] 2 21 50" xfId="1922" xr:uid="{00000000-0005-0000-0000-000022120000}"/>
    <cellStyle name="쉼표 [0] 2 21 51" xfId="1923" xr:uid="{00000000-0005-0000-0000-000023120000}"/>
    <cellStyle name="쉼표 [0] 2 21 52" xfId="1924" xr:uid="{00000000-0005-0000-0000-000024120000}"/>
    <cellStyle name="쉼표 [0] 2 21 53" xfId="1925" xr:uid="{00000000-0005-0000-0000-000025120000}"/>
    <cellStyle name="쉼표 [0] 2 21 54" xfId="1926" xr:uid="{00000000-0005-0000-0000-000026120000}"/>
    <cellStyle name="쉼표 [0] 2 21 55" xfId="1927" xr:uid="{00000000-0005-0000-0000-000027120000}"/>
    <cellStyle name="쉼표 [0] 2 21 56" xfId="1928" xr:uid="{00000000-0005-0000-0000-000028120000}"/>
    <cellStyle name="쉼표 [0] 2 21 57" xfId="1929" xr:uid="{00000000-0005-0000-0000-000029120000}"/>
    <cellStyle name="쉼표 [0] 2 21 58" xfId="1930" xr:uid="{00000000-0005-0000-0000-00002A120000}"/>
    <cellStyle name="쉼표 [0] 2 21 59" xfId="1931" xr:uid="{00000000-0005-0000-0000-00002B120000}"/>
    <cellStyle name="쉼표 [0] 2 21 6" xfId="1932" xr:uid="{00000000-0005-0000-0000-00002C120000}"/>
    <cellStyle name="쉼표 [0] 2 21 60" xfId="1933" xr:uid="{00000000-0005-0000-0000-00002D120000}"/>
    <cellStyle name="쉼표 [0] 2 21 61" xfId="1934" xr:uid="{00000000-0005-0000-0000-00002E120000}"/>
    <cellStyle name="쉼표 [0] 2 21 62" xfId="1935" xr:uid="{00000000-0005-0000-0000-00002F120000}"/>
    <cellStyle name="쉼표 [0] 2 21 63" xfId="1936" xr:uid="{00000000-0005-0000-0000-000030120000}"/>
    <cellStyle name="쉼표 [0] 2 21 64" xfId="1937" xr:uid="{00000000-0005-0000-0000-000031120000}"/>
    <cellStyle name="쉼표 [0] 2 21 65" xfId="1938" xr:uid="{00000000-0005-0000-0000-000032120000}"/>
    <cellStyle name="쉼표 [0] 2 21 66" xfId="1939" xr:uid="{00000000-0005-0000-0000-000033120000}"/>
    <cellStyle name="쉼표 [0] 2 21 67" xfId="1940" xr:uid="{00000000-0005-0000-0000-000034120000}"/>
    <cellStyle name="쉼표 [0] 2 21 68" xfId="1941" xr:uid="{00000000-0005-0000-0000-000035120000}"/>
    <cellStyle name="쉼표 [0] 2 21 69" xfId="1942" xr:uid="{00000000-0005-0000-0000-000036120000}"/>
    <cellStyle name="쉼표 [0] 2 21 7" xfId="1943" xr:uid="{00000000-0005-0000-0000-000037120000}"/>
    <cellStyle name="쉼표 [0] 2 21 70" xfId="1944" xr:uid="{00000000-0005-0000-0000-000038120000}"/>
    <cellStyle name="쉼표 [0] 2 21 71" xfId="1945" xr:uid="{00000000-0005-0000-0000-000039120000}"/>
    <cellStyle name="쉼표 [0] 2 21 72" xfId="1946" xr:uid="{00000000-0005-0000-0000-00003A120000}"/>
    <cellStyle name="쉼표 [0] 2 21 73" xfId="1947" xr:uid="{00000000-0005-0000-0000-00003B120000}"/>
    <cellStyle name="쉼표 [0] 2 21 74" xfId="1948" xr:uid="{00000000-0005-0000-0000-00003C120000}"/>
    <cellStyle name="쉼표 [0] 2 21 75" xfId="1949" xr:uid="{00000000-0005-0000-0000-00003D120000}"/>
    <cellStyle name="쉼표 [0] 2 21 76" xfId="1950" xr:uid="{00000000-0005-0000-0000-00003E120000}"/>
    <cellStyle name="쉼표 [0] 2 21 77" xfId="1951" xr:uid="{00000000-0005-0000-0000-00003F120000}"/>
    <cellStyle name="쉼표 [0] 2 21 78" xfId="1952" xr:uid="{00000000-0005-0000-0000-000040120000}"/>
    <cellStyle name="쉼표 [0] 2 21 79" xfId="1953" xr:uid="{00000000-0005-0000-0000-000041120000}"/>
    <cellStyle name="쉼표 [0] 2 21 8" xfId="1954" xr:uid="{00000000-0005-0000-0000-000042120000}"/>
    <cellStyle name="쉼표 [0] 2 21 80" xfId="1955" xr:uid="{00000000-0005-0000-0000-000043120000}"/>
    <cellStyle name="쉼표 [0] 2 21 81" xfId="1956" xr:uid="{00000000-0005-0000-0000-000044120000}"/>
    <cellStyle name="쉼표 [0] 2 21 82" xfId="1957" xr:uid="{00000000-0005-0000-0000-000045120000}"/>
    <cellStyle name="쉼표 [0] 2 21 83" xfId="1958" xr:uid="{00000000-0005-0000-0000-000046120000}"/>
    <cellStyle name="쉼표 [0] 2 21 84" xfId="1959" xr:uid="{00000000-0005-0000-0000-000047120000}"/>
    <cellStyle name="쉼표 [0] 2 21 9" xfId="1960" xr:uid="{00000000-0005-0000-0000-000048120000}"/>
    <cellStyle name="쉼표 [0] 2 22" xfId="106" xr:uid="{00000000-0005-0000-0000-000049120000}"/>
    <cellStyle name="쉼표 [0] 2 22 10" xfId="1961" xr:uid="{00000000-0005-0000-0000-00004A120000}"/>
    <cellStyle name="쉼표 [0] 2 22 11" xfId="1962" xr:uid="{00000000-0005-0000-0000-00004B120000}"/>
    <cellStyle name="쉼표 [0] 2 22 12" xfId="1963" xr:uid="{00000000-0005-0000-0000-00004C120000}"/>
    <cellStyle name="쉼표 [0] 2 22 13" xfId="1964" xr:uid="{00000000-0005-0000-0000-00004D120000}"/>
    <cellStyle name="쉼표 [0] 2 22 14" xfId="1965" xr:uid="{00000000-0005-0000-0000-00004E120000}"/>
    <cellStyle name="쉼표 [0] 2 22 15" xfId="1966" xr:uid="{00000000-0005-0000-0000-00004F120000}"/>
    <cellStyle name="쉼표 [0] 2 22 16" xfId="1967" xr:uid="{00000000-0005-0000-0000-000050120000}"/>
    <cellStyle name="쉼표 [0] 2 22 17" xfId="1968" xr:uid="{00000000-0005-0000-0000-000051120000}"/>
    <cellStyle name="쉼표 [0] 2 22 18" xfId="1969" xr:uid="{00000000-0005-0000-0000-000052120000}"/>
    <cellStyle name="쉼표 [0] 2 22 19" xfId="1970" xr:uid="{00000000-0005-0000-0000-000053120000}"/>
    <cellStyle name="쉼표 [0] 2 22 2" xfId="1971" xr:uid="{00000000-0005-0000-0000-000054120000}"/>
    <cellStyle name="쉼표 [0] 2 22 20" xfId="1972" xr:uid="{00000000-0005-0000-0000-000055120000}"/>
    <cellStyle name="쉼표 [0] 2 22 21" xfId="1973" xr:uid="{00000000-0005-0000-0000-000056120000}"/>
    <cellStyle name="쉼표 [0] 2 22 22" xfId="1974" xr:uid="{00000000-0005-0000-0000-000057120000}"/>
    <cellStyle name="쉼표 [0] 2 22 23" xfId="1975" xr:uid="{00000000-0005-0000-0000-000058120000}"/>
    <cellStyle name="쉼표 [0] 2 22 24" xfId="1976" xr:uid="{00000000-0005-0000-0000-000059120000}"/>
    <cellStyle name="쉼표 [0] 2 22 25" xfId="1977" xr:uid="{00000000-0005-0000-0000-00005A120000}"/>
    <cellStyle name="쉼표 [0] 2 22 26" xfId="1978" xr:uid="{00000000-0005-0000-0000-00005B120000}"/>
    <cellStyle name="쉼표 [0] 2 22 27" xfId="1979" xr:uid="{00000000-0005-0000-0000-00005C120000}"/>
    <cellStyle name="쉼표 [0] 2 22 28" xfId="1980" xr:uid="{00000000-0005-0000-0000-00005D120000}"/>
    <cellStyle name="쉼표 [0] 2 22 29" xfId="1981" xr:uid="{00000000-0005-0000-0000-00005E120000}"/>
    <cellStyle name="쉼표 [0] 2 22 3" xfId="1982" xr:uid="{00000000-0005-0000-0000-00005F120000}"/>
    <cellStyle name="쉼표 [0] 2 22 30" xfId="1983" xr:uid="{00000000-0005-0000-0000-000060120000}"/>
    <cellStyle name="쉼표 [0] 2 22 31" xfId="1984" xr:uid="{00000000-0005-0000-0000-000061120000}"/>
    <cellStyle name="쉼표 [0] 2 22 32" xfId="1985" xr:uid="{00000000-0005-0000-0000-000062120000}"/>
    <cellStyle name="쉼표 [0] 2 22 33" xfId="1986" xr:uid="{00000000-0005-0000-0000-000063120000}"/>
    <cellStyle name="쉼표 [0] 2 22 34" xfId="1987" xr:uid="{00000000-0005-0000-0000-000064120000}"/>
    <cellStyle name="쉼표 [0] 2 22 35" xfId="1988" xr:uid="{00000000-0005-0000-0000-000065120000}"/>
    <cellStyle name="쉼표 [0] 2 22 36" xfId="1989" xr:uid="{00000000-0005-0000-0000-000066120000}"/>
    <cellStyle name="쉼표 [0] 2 22 37" xfId="1990" xr:uid="{00000000-0005-0000-0000-000067120000}"/>
    <cellStyle name="쉼표 [0] 2 22 38" xfId="1991" xr:uid="{00000000-0005-0000-0000-000068120000}"/>
    <cellStyle name="쉼표 [0] 2 22 39" xfId="1992" xr:uid="{00000000-0005-0000-0000-000069120000}"/>
    <cellStyle name="쉼표 [0] 2 22 4" xfId="1993" xr:uid="{00000000-0005-0000-0000-00006A120000}"/>
    <cellStyle name="쉼표 [0] 2 22 40" xfId="1994" xr:uid="{00000000-0005-0000-0000-00006B120000}"/>
    <cellStyle name="쉼표 [0] 2 22 41" xfId="1995" xr:uid="{00000000-0005-0000-0000-00006C120000}"/>
    <cellStyle name="쉼표 [0] 2 22 42" xfId="1996" xr:uid="{00000000-0005-0000-0000-00006D120000}"/>
    <cellStyle name="쉼표 [0] 2 22 43" xfId="1997" xr:uid="{00000000-0005-0000-0000-00006E120000}"/>
    <cellStyle name="쉼표 [0] 2 22 44" xfId="1998" xr:uid="{00000000-0005-0000-0000-00006F120000}"/>
    <cellStyle name="쉼표 [0] 2 22 45" xfId="1999" xr:uid="{00000000-0005-0000-0000-000070120000}"/>
    <cellStyle name="쉼표 [0] 2 22 46" xfId="2000" xr:uid="{00000000-0005-0000-0000-000071120000}"/>
    <cellStyle name="쉼표 [0] 2 22 47" xfId="2001" xr:uid="{00000000-0005-0000-0000-000072120000}"/>
    <cellStyle name="쉼표 [0] 2 22 48" xfId="2002" xr:uid="{00000000-0005-0000-0000-000073120000}"/>
    <cellStyle name="쉼표 [0] 2 22 49" xfId="2003" xr:uid="{00000000-0005-0000-0000-000074120000}"/>
    <cellStyle name="쉼표 [0] 2 22 5" xfId="2004" xr:uid="{00000000-0005-0000-0000-000075120000}"/>
    <cellStyle name="쉼표 [0] 2 22 50" xfId="2005" xr:uid="{00000000-0005-0000-0000-000076120000}"/>
    <cellStyle name="쉼표 [0] 2 22 51" xfId="2006" xr:uid="{00000000-0005-0000-0000-000077120000}"/>
    <cellStyle name="쉼표 [0] 2 22 52" xfId="2007" xr:uid="{00000000-0005-0000-0000-000078120000}"/>
    <cellStyle name="쉼표 [0] 2 22 53" xfId="2008" xr:uid="{00000000-0005-0000-0000-000079120000}"/>
    <cellStyle name="쉼표 [0] 2 22 54" xfId="2009" xr:uid="{00000000-0005-0000-0000-00007A120000}"/>
    <cellStyle name="쉼표 [0] 2 22 55" xfId="2010" xr:uid="{00000000-0005-0000-0000-00007B120000}"/>
    <cellStyle name="쉼표 [0] 2 22 56" xfId="2011" xr:uid="{00000000-0005-0000-0000-00007C120000}"/>
    <cellStyle name="쉼표 [0] 2 22 57" xfId="2012" xr:uid="{00000000-0005-0000-0000-00007D120000}"/>
    <cellStyle name="쉼표 [0] 2 22 58" xfId="2013" xr:uid="{00000000-0005-0000-0000-00007E120000}"/>
    <cellStyle name="쉼표 [0] 2 22 59" xfId="2014" xr:uid="{00000000-0005-0000-0000-00007F120000}"/>
    <cellStyle name="쉼표 [0] 2 22 6" xfId="2015" xr:uid="{00000000-0005-0000-0000-000080120000}"/>
    <cellStyle name="쉼표 [0] 2 22 60" xfId="2016" xr:uid="{00000000-0005-0000-0000-000081120000}"/>
    <cellStyle name="쉼표 [0] 2 22 61" xfId="2017" xr:uid="{00000000-0005-0000-0000-000082120000}"/>
    <cellStyle name="쉼표 [0] 2 22 62" xfId="2018" xr:uid="{00000000-0005-0000-0000-000083120000}"/>
    <cellStyle name="쉼표 [0] 2 22 63" xfId="2019" xr:uid="{00000000-0005-0000-0000-000084120000}"/>
    <cellStyle name="쉼표 [0] 2 22 64" xfId="2020" xr:uid="{00000000-0005-0000-0000-000085120000}"/>
    <cellStyle name="쉼표 [0] 2 22 65" xfId="2021" xr:uid="{00000000-0005-0000-0000-000086120000}"/>
    <cellStyle name="쉼표 [0] 2 22 66" xfId="2022" xr:uid="{00000000-0005-0000-0000-000087120000}"/>
    <cellStyle name="쉼표 [0] 2 22 67" xfId="2023" xr:uid="{00000000-0005-0000-0000-000088120000}"/>
    <cellStyle name="쉼표 [0] 2 22 68" xfId="2024" xr:uid="{00000000-0005-0000-0000-000089120000}"/>
    <cellStyle name="쉼표 [0] 2 22 69" xfId="2025" xr:uid="{00000000-0005-0000-0000-00008A120000}"/>
    <cellStyle name="쉼표 [0] 2 22 7" xfId="2026" xr:uid="{00000000-0005-0000-0000-00008B120000}"/>
    <cellStyle name="쉼표 [0] 2 22 70" xfId="2027" xr:uid="{00000000-0005-0000-0000-00008C120000}"/>
    <cellStyle name="쉼표 [0] 2 22 71" xfId="2028" xr:uid="{00000000-0005-0000-0000-00008D120000}"/>
    <cellStyle name="쉼표 [0] 2 22 72" xfId="2029" xr:uid="{00000000-0005-0000-0000-00008E120000}"/>
    <cellStyle name="쉼표 [0] 2 22 73" xfId="2030" xr:uid="{00000000-0005-0000-0000-00008F120000}"/>
    <cellStyle name="쉼표 [0] 2 22 74" xfId="2031" xr:uid="{00000000-0005-0000-0000-000090120000}"/>
    <cellStyle name="쉼표 [0] 2 22 75" xfId="2032" xr:uid="{00000000-0005-0000-0000-000091120000}"/>
    <cellStyle name="쉼표 [0] 2 22 76" xfId="2033" xr:uid="{00000000-0005-0000-0000-000092120000}"/>
    <cellStyle name="쉼표 [0] 2 22 77" xfId="2034" xr:uid="{00000000-0005-0000-0000-000093120000}"/>
    <cellStyle name="쉼표 [0] 2 22 78" xfId="2035" xr:uid="{00000000-0005-0000-0000-000094120000}"/>
    <cellStyle name="쉼표 [0] 2 22 79" xfId="2036" xr:uid="{00000000-0005-0000-0000-000095120000}"/>
    <cellStyle name="쉼표 [0] 2 22 8" xfId="2037" xr:uid="{00000000-0005-0000-0000-000096120000}"/>
    <cellStyle name="쉼표 [0] 2 22 80" xfId="2038" xr:uid="{00000000-0005-0000-0000-000097120000}"/>
    <cellStyle name="쉼표 [0] 2 22 81" xfId="2039" xr:uid="{00000000-0005-0000-0000-000098120000}"/>
    <cellStyle name="쉼표 [0] 2 22 82" xfId="2040" xr:uid="{00000000-0005-0000-0000-000099120000}"/>
    <cellStyle name="쉼표 [0] 2 22 83" xfId="2041" xr:uid="{00000000-0005-0000-0000-00009A120000}"/>
    <cellStyle name="쉼표 [0] 2 22 84" xfId="2042" xr:uid="{00000000-0005-0000-0000-00009B120000}"/>
    <cellStyle name="쉼표 [0] 2 22 9" xfId="2043" xr:uid="{00000000-0005-0000-0000-00009C120000}"/>
    <cellStyle name="쉼표 [0] 2 23" xfId="107" xr:uid="{00000000-0005-0000-0000-00009D120000}"/>
    <cellStyle name="쉼표 [0] 2 23 10" xfId="2044" xr:uid="{00000000-0005-0000-0000-00009E120000}"/>
    <cellStyle name="쉼표 [0] 2 23 11" xfId="2045" xr:uid="{00000000-0005-0000-0000-00009F120000}"/>
    <cellStyle name="쉼표 [0] 2 23 12" xfId="2046" xr:uid="{00000000-0005-0000-0000-0000A0120000}"/>
    <cellStyle name="쉼표 [0] 2 23 13" xfId="2047" xr:uid="{00000000-0005-0000-0000-0000A1120000}"/>
    <cellStyle name="쉼표 [0] 2 23 14" xfId="2048" xr:uid="{00000000-0005-0000-0000-0000A2120000}"/>
    <cellStyle name="쉼표 [0] 2 23 15" xfId="2049" xr:uid="{00000000-0005-0000-0000-0000A3120000}"/>
    <cellStyle name="쉼표 [0] 2 23 16" xfId="2050" xr:uid="{00000000-0005-0000-0000-0000A4120000}"/>
    <cellStyle name="쉼표 [0] 2 23 17" xfId="2051" xr:uid="{00000000-0005-0000-0000-0000A5120000}"/>
    <cellStyle name="쉼표 [0] 2 23 18" xfId="2052" xr:uid="{00000000-0005-0000-0000-0000A6120000}"/>
    <cellStyle name="쉼표 [0] 2 23 19" xfId="2053" xr:uid="{00000000-0005-0000-0000-0000A7120000}"/>
    <cellStyle name="쉼표 [0] 2 23 2" xfId="2054" xr:uid="{00000000-0005-0000-0000-0000A8120000}"/>
    <cellStyle name="쉼표 [0] 2 23 20" xfId="2055" xr:uid="{00000000-0005-0000-0000-0000A9120000}"/>
    <cellStyle name="쉼표 [0] 2 23 21" xfId="2056" xr:uid="{00000000-0005-0000-0000-0000AA120000}"/>
    <cellStyle name="쉼표 [0] 2 23 22" xfId="2057" xr:uid="{00000000-0005-0000-0000-0000AB120000}"/>
    <cellStyle name="쉼표 [0] 2 23 23" xfId="2058" xr:uid="{00000000-0005-0000-0000-0000AC120000}"/>
    <cellStyle name="쉼표 [0] 2 23 24" xfId="2059" xr:uid="{00000000-0005-0000-0000-0000AD120000}"/>
    <cellStyle name="쉼표 [0] 2 23 25" xfId="2060" xr:uid="{00000000-0005-0000-0000-0000AE120000}"/>
    <cellStyle name="쉼표 [0] 2 23 26" xfId="2061" xr:uid="{00000000-0005-0000-0000-0000AF120000}"/>
    <cellStyle name="쉼표 [0] 2 23 27" xfId="2062" xr:uid="{00000000-0005-0000-0000-0000B0120000}"/>
    <cellStyle name="쉼표 [0] 2 23 28" xfId="2063" xr:uid="{00000000-0005-0000-0000-0000B1120000}"/>
    <cellStyle name="쉼표 [0] 2 23 29" xfId="2064" xr:uid="{00000000-0005-0000-0000-0000B2120000}"/>
    <cellStyle name="쉼표 [0] 2 23 3" xfId="2065" xr:uid="{00000000-0005-0000-0000-0000B3120000}"/>
    <cellStyle name="쉼표 [0] 2 23 30" xfId="2066" xr:uid="{00000000-0005-0000-0000-0000B4120000}"/>
    <cellStyle name="쉼표 [0] 2 23 31" xfId="2067" xr:uid="{00000000-0005-0000-0000-0000B5120000}"/>
    <cellStyle name="쉼표 [0] 2 23 32" xfId="2068" xr:uid="{00000000-0005-0000-0000-0000B6120000}"/>
    <cellStyle name="쉼표 [0] 2 23 33" xfId="2069" xr:uid="{00000000-0005-0000-0000-0000B7120000}"/>
    <cellStyle name="쉼표 [0] 2 23 34" xfId="2070" xr:uid="{00000000-0005-0000-0000-0000B8120000}"/>
    <cellStyle name="쉼표 [0] 2 23 35" xfId="2071" xr:uid="{00000000-0005-0000-0000-0000B9120000}"/>
    <cellStyle name="쉼표 [0] 2 23 36" xfId="2072" xr:uid="{00000000-0005-0000-0000-0000BA120000}"/>
    <cellStyle name="쉼표 [0] 2 23 37" xfId="2073" xr:uid="{00000000-0005-0000-0000-0000BB120000}"/>
    <cellStyle name="쉼표 [0] 2 23 38" xfId="2074" xr:uid="{00000000-0005-0000-0000-0000BC120000}"/>
    <cellStyle name="쉼표 [0] 2 23 39" xfId="2075" xr:uid="{00000000-0005-0000-0000-0000BD120000}"/>
    <cellStyle name="쉼표 [0] 2 23 4" xfId="2076" xr:uid="{00000000-0005-0000-0000-0000BE120000}"/>
    <cellStyle name="쉼표 [0] 2 23 40" xfId="2077" xr:uid="{00000000-0005-0000-0000-0000BF120000}"/>
    <cellStyle name="쉼표 [0] 2 23 41" xfId="2078" xr:uid="{00000000-0005-0000-0000-0000C0120000}"/>
    <cellStyle name="쉼표 [0] 2 23 42" xfId="2079" xr:uid="{00000000-0005-0000-0000-0000C1120000}"/>
    <cellStyle name="쉼표 [0] 2 23 43" xfId="2080" xr:uid="{00000000-0005-0000-0000-0000C2120000}"/>
    <cellStyle name="쉼표 [0] 2 23 44" xfId="2081" xr:uid="{00000000-0005-0000-0000-0000C3120000}"/>
    <cellStyle name="쉼표 [0] 2 23 45" xfId="2082" xr:uid="{00000000-0005-0000-0000-0000C4120000}"/>
    <cellStyle name="쉼표 [0] 2 23 46" xfId="2083" xr:uid="{00000000-0005-0000-0000-0000C5120000}"/>
    <cellStyle name="쉼표 [0] 2 23 47" xfId="2084" xr:uid="{00000000-0005-0000-0000-0000C6120000}"/>
    <cellStyle name="쉼표 [0] 2 23 48" xfId="2085" xr:uid="{00000000-0005-0000-0000-0000C7120000}"/>
    <cellStyle name="쉼표 [0] 2 23 49" xfId="2086" xr:uid="{00000000-0005-0000-0000-0000C8120000}"/>
    <cellStyle name="쉼표 [0] 2 23 5" xfId="2087" xr:uid="{00000000-0005-0000-0000-0000C9120000}"/>
    <cellStyle name="쉼표 [0] 2 23 50" xfId="2088" xr:uid="{00000000-0005-0000-0000-0000CA120000}"/>
    <cellStyle name="쉼표 [0] 2 23 51" xfId="2089" xr:uid="{00000000-0005-0000-0000-0000CB120000}"/>
    <cellStyle name="쉼표 [0] 2 23 52" xfId="2090" xr:uid="{00000000-0005-0000-0000-0000CC120000}"/>
    <cellStyle name="쉼표 [0] 2 23 53" xfId="2091" xr:uid="{00000000-0005-0000-0000-0000CD120000}"/>
    <cellStyle name="쉼표 [0] 2 23 54" xfId="2092" xr:uid="{00000000-0005-0000-0000-0000CE120000}"/>
    <cellStyle name="쉼표 [0] 2 23 55" xfId="2093" xr:uid="{00000000-0005-0000-0000-0000CF120000}"/>
    <cellStyle name="쉼표 [0] 2 23 56" xfId="2094" xr:uid="{00000000-0005-0000-0000-0000D0120000}"/>
    <cellStyle name="쉼표 [0] 2 23 57" xfId="2095" xr:uid="{00000000-0005-0000-0000-0000D1120000}"/>
    <cellStyle name="쉼표 [0] 2 23 58" xfId="2096" xr:uid="{00000000-0005-0000-0000-0000D2120000}"/>
    <cellStyle name="쉼표 [0] 2 23 59" xfId="2097" xr:uid="{00000000-0005-0000-0000-0000D3120000}"/>
    <cellStyle name="쉼표 [0] 2 23 6" xfId="2098" xr:uid="{00000000-0005-0000-0000-0000D4120000}"/>
    <cellStyle name="쉼표 [0] 2 23 60" xfId="2099" xr:uid="{00000000-0005-0000-0000-0000D5120000}"/>
    <cellStyle name="쉼표 [0] 2 23 61" xfId="2100" xr:uid="{00000000-0005-0000-0000-0000D6120000}"/>
    <cellStyle name="쉼표 [0] 2 23 62" xfId="2101" xr:uid="{00000000-0005-0000-0000-0000D7120000}"/>
    <cellStyle name="쉼표 [0] 2 23 63" xfId="2102" xr:uid="{00000000-0005-0000-0000-0000D8120000}"/>
    <cellStyle name="쉼표 [0] 2 23 64" xfId="2103" xr:uid="{00000000-0005-0000-0000-0000D9120000}"/>
    <cellStyle name="쉼표 [0] 2 23 65" xfId="2104" xr:uid="{00000000-0005-0000-0000-0000DA120000}"/>
    <cellStyle name="쉼표 [0] 2 23 66" xfId="2105" xr:uid="{00000000-0005-0000-0000-0000DB120000}"/>
    <cellStyle name="쉼표 [0] 2 23 67" xfId="2106" xr:uid="{00000000-0005-0000-0000-0000DC120000}"/>
    <cellStyle name="쉼표 [0] 2 23 68" xfId="2107" xr:uid="{00000000-0005-0000-0000-0000DD120000}"/>
    <cellStyle name="쉼표 [0] 2 23 69" xfId="2108" xr:uid="{00000000-0005-0000-0000-0000DE120000}"/>
    <cellStyle name="쉼표 [0] 2 23 7" xfId="2109" xr:uid="{00000000-0005-0000-0000-0000DF120000}"/>
    <cellStyle name="쉼표 [0] 2 23 70" xfId="2110" xr:uid="{00000000-0005-0000-0000-0000E0120000}"/>
    <cellStyle name="쉼표 [0] 2 23 71" xfId="2111" xr:uid="{00000000-0005-0000-0000-0000E1120000}"/>
    <cellStyle name="쉼표 [0] 2 23 72" xfId="2112" xr:uid="{00000000-0005-0000-0000-0000E2120000}"/>
    <cellStyle name="쉼표 [0] 2 23 73" xfId="2113" xr:uid="{00000000-0005-0000-0000-0000E3120000}"/>
    <cellStyle name="쉼표 [0] 2 23 74" xfId="2114" xr:uid="{00000000-0005-0000-0000-0000E4120000}"/>
    <cellStyle name="쉼표 [0] 2 23 75" xfId="2115" xr:uid="{00000000-0005-0000-0000-0000E5120000}"/>
    <cellStyle name="쉼표 [0] 2 23 76" xfId="2116" xr:uid="{00000000-0005-0000-0000-0000E6120000}"/>
    <cellStyle name="쉼표 [0] 2 23 77" xfId="2117" xr:uid="{00000000-0005-0000-0000-0000E7120000}"/>
    <cellStyle name="쉼표 [0] 2 23 78" xfId="2118" xr:uid="{00000000-0005-0000-0000-0000E8120000}"/>
    <cellStyle name="쉼표 [0] 2 23 79" xfId="2119" xr:uid="{00000000-0005-0000-0000-0000E9120000}"/>
    <cellStyle name="쉼표 [0] 2 23 8" xfId="2120" xr:uid="{00000000-0005-0000-0000-0000EA120000}"/>
    <cellStyle name="쉼표 [0] 2 23 80" xfId="2121" xr:uid="{00000000-0005-0000-0000-0000EB120000}"/>
    <cellStyle name="쉼표 [0] 2 23 81" xfId="2122" xr:uid="{00000000-0005-0000-0000-0000EC120000}"/>
    <cellStyle name="쉼표 [0] 2 23 82" xfId="2123" xr:uid="{00000000-0005-0000-0000-0000ED120000}"/>
    <cellStyle name="쉼표 [0] 2 23 83" xfId="2124" xr:uid="{00000000-0005-0000-0000-0000EE120000}"/>
    <cellStyle name="쉼표 [0] 2 23 84" xfId="2125" xr:uid="{00000000-0005-0000-0000-0000EF120000}"/>
    <cellStyle name="쉼표 [0] 2 23 9" xfId="2126" xr:uid="{00000000-0005-0000-0000-0000F0120000}"/>
    <cellStyle name="쉼표 [0] 2 24" xfId="108" xr:uid="{00000000-0005-0000-0000-0000F1120000}"/>
    <cellStyle name="쉼표 [0] 2 24 10" xfId="2127" xr:uid="{00000000-0005-0000-0000-0000F2120000}"/>
    <cellStyle name="쉼표 [0] 2 24 11" xfId="2128" xr:uid="{00000000-0005-0000-0000-0000F3120000}"/>
    <cellStyle name="쉼표 [0] 2 24 12" xfId="2129" xr:uid="{00000000-0005-0000-0000-0000F4120000}"/>
    <cellStyle name="쉼표 [0] 2 24 13" xfId="2130" xr:uid="{00000000-0005-0000-0000-0000F5120000}"/>
    <cellStyle name="쉼표 [0] 2 24 14" xfId="2131" xr:uid="{00000000-0005-0000-0000-0000F6120000}"/>
    <cellStyle name="쉼표 [0] 2 24 15" xfId="2132" xr:uid="{00000000-0005-0000-0000-0000F7120000}"/>
    <cellStyle name="쉼표 [0] 2 24 16" xfId="2133" xr:uid="{00000000-0005-0000-0000-0000F8120000}"/>
    <cellStyle name="쉼표 [0] 2 24 17" xfId="2134" xr:uid="{00000000-0005-0000-0000-0000F9120000}"/>
    <cellStyle name="쉼표 [0] 2 24 18" xfId="2135" xr:uid="{00000000-0005-0000-0000-0000FA120000}"/>
    <cellStyle name="쉼표 [0] 2 24 19" xfId="2136" xr:uid="{00000000-0005-0000-0000-0000FB120000}"/>
    <cellStyle name="쉼표 [0] 2 24 2" xfId="2137" xr:uid="{00000000-0005-0000-0000-0000FC120000}"/>
    <cellStyle name="쉼표 [0] 2 24 20" xfId="2138" xr:uid="{00000000-0005-0000-0000-0000FD120000}"/>
    <cellStyle name="쉼표 [0] 2 24 21" xfId="2139" xr:uid="{00000000-0005-0000-0000-0000FE120000}"/>
    <cellStyle name="쉼표 [0] 2 24 22" xfId="2140" xr:uid="{00000000-0005-0000-0000-0000FF120000}"/>
    <cellStyle name="쉼표 [0] 2 24 23" xfId="2141" xr:uid="{00000000-0005-0000-0000-000000130000}"/>
    <cellStyle name="쉼표 [0] 2 24 24" xfId="2142" xr:uid="{00000000-0005-0000-0000-000001130000}"/>
    <cellStyle name="쉼표 [0] 2 24 25" xfId="2143" xr:uid="{00000000-0005-0000-0000-000002130000}"/>
    <cellStyle name="쉼표 [0] 2 24 26" xfId="2144" xr:uid="{00000000-0005-0000-0000-000003130000}"/>
    <cellStyle name="쉼표 [0] 2 24 27" xfId="2145" xr:uid="{00000000-0005-0000-0000-000004130000}"/>
    <cellStyle name="쉼표 [0] 2 24 28" xfId="2146" xr:uid="{00000000-0005-0000-0000-000005130000}"/>
    <cellStyle name="쉼표 [0] 2 24 29" xfId="2147" xr:uid="{00000000-0005-0000-0000-000006130000}"/>
    <cellStyle name="쉼표 [0] 2 24 3" xfId="2148" xr:uid="{00000000-0005-0000-0000-000007130000}"/>
    <cellStyle name="쉼표 [0] 2 24 30" xfId="2149" xr:uid="{00000000-0005-0000-0000-000008130000}"/>
    <cellStyle name="쉼표 [0] 2 24 31" xfId="2150" xr:uid="{00000000-0005-0000-0000-000009130000}"/>
    <cellStyle name="쉼표 [0] 2 24 32" xfId="2151" xr:uid="{00000000-0005-0000-0000-00000A130000}"/>
    <cellStyle name="쉼표 [0] 2 24 33" xfId="2152" xr:uid="{00000000-0005-0000-0000-00000B130000}"/>
    <cellStyle name="쉼표 [0] 2 24 34" xfId="2153" xr:uid="{00000000-0005-0000-0000-00000C130000}"/>
    <cellStyle name="쉼표 [0] 2 24 35" xfId="2154" xr:uid="{00000000-0005-0000-0000-00000D130000}"/>
    <cellStyle name="쉼표 [0] 2 24 36" xfId="2155" xr:uid="{00000000-0005-0000-0000-00000E130000}"/>
    <cellStyle name="쉼표 [0] 2 24 37" xfId="2156" xr:uid="{00000000-0005-0000-0000-00000F130000}"/>
    <cellStyle name="쉼표 [0] 2 24 38" xfId="2157" xr:uid="{00000000-0005-0000-0000-000010130000}"/>
    <cellStyle name="쉼표 [0] 2 24 39" xfId="2158" xr:uid="{00000000-0005-0000-0000-000011130000}"/>
    <cellStyle name="쉼표 [0] 2 24 4" xfId="2159" xr:uid="{00000000-0005-0000-0000-000012130000}"/>
    <cellStyle name="쉼표 [0] 2 24 40" xfId="2160" xr:uid="{00000000-0005-0000-0000-000013130000}"/>
    <cellStyle name="쉼표 [0] 2 24 41" xfId="2161" xr:uid="{00000000-0005-0000-0000-000014130000}"/>
    <cellStyle name="쉼표 [0] 2 24 42" xfId="2162" xr:uid="{00000000-0005-0000-0000-000015130000}"/>
    <cellStyle name="쉼표 [0] 2 24 43" xfId="2163" xr:uid="{00000000-0005-0000-0000-000016130000}"/>
    <cellStyle name="쉼표 [0] 2 24 44" xfId="2164" xr:uid="{00000000-0005-0000-0000-000017130000}"/>
    <cellStyle name="쉼표 [0] 2 24 45" xfId="2165" xr:uid="{00000000-0005-0000-0000-000018130000}"/>
    <cellStyle name="쉼표 [0] 2 24 46" xfId="2166" xr:uid="{00000000-0005-0000-0000-000019130000}"/>
    <cellStyle name="쉼표 [0] 2 24 47" xfId="2167" xr:uid="{00000000-0005-0000-0000-00001A130000}"/>
    <cellStyle name="쉼표 [0] 2 24 48" xfId="2168" xr:uid="{00000000-0005-0000-0000-00001B130000}"/>
    <cellStyle name="쉼표 [0] 2 24 49" xfId="2169" xr:uid="{00000000-0005-0000-0000-00001C130000}"/>
    <cellStyle name="쉼표 [0] 2 24 5" xfId="2170" xr:uid="{00000000-0005-0000-0000-00001D130000}"/>
    <cellStyle name="쉼표 [0] 2 24 50" xfId="2171" xr:uid="{00000000-0005-0000-0000-00001E130000}"/>
    <cellStyle name="쉼표 [0] 2 24 51" xfId="2172" xr:uid="{00000000-0005-0000-0000-00001F130000}"/>
    <cellStyle name="쉼표 [0] 2 24 52" xfId="2173" xr:uid="{00000000-0005-0000-0000-000020130000}"/>
    <cellStyle name="쉼표 [0] 2 24 53" xfId="2174" xr:uid="{00000000-0005-0000-0000-000021130000}"/>
    <cellStyle name="쉼표 [0] 2 24 54" xfId="2175" xr:uid="{00000000-0005-0000-0000-000022130000}"/>
    <cellStyle name="쉼표 [0] 2 24 55" xfId="2176" xr:uid="{00000000-0005-0000-0000-000023130000}"/>
    <cellStyle name="쉼표 [0] 2 24 56" xfId="2177" xr:uid="{00000000-0005-0000-0000-000024130000}"/>
    <cellStyle name="쉼표 [0] 2 24 57" xfId="2178" xr:uid="{00000000-0005-0000-0000-000025130000}"/>
    <cellStyle name="쉼표 [0] 2 24 58" xfId="2179" xr:uid="{00000000-0005-0000-0000-000026130000}"/>
    <cellStyle name="쉼표 [0] 2 24 59" xfId="2180" xr:uid="{00000000-0005-0000-0000-000027130000}"/>
    <cellStyle name="쉼표 [0] 2 24 6" xfId="2181" xr:uid="{00000000-0005-0000-0000-000028130000}"/>
    <cellStyle name="쉼표 [0] 2 24 60" xfId="2182" xr:uid="{00000000-0005-0000-0000-000029130000}"/>
    <cellStyle name="쉼표 [0] 2 24 61" xfId="2183" xr:uid="{00000000-0005-0000-0000-00002A130000}"/>
    <cellStyle name="쉼표 [0] 2 24 62" xfId="2184" xr:uid="{00000000-0005-0000-0000-00002B130000}"/>
    <cellStyle name="쉼표 [0] 2 24 63" xfId="2185" xr:uid="{00000000-0005-0000-0000-00002C130000}"/>
    <cellStyle name="쉼표 [0] 2 24 64" xfId="2186" xr:uid="{00000000-0005-0000-0000-00002D130000}"/>
    <cellStyle name="쉼표 [0] 2 24 65" xfId="2187" xr:uid="{00000000-0005-0000-0000-00002E130000}"/>
    <cellStyle name="쉼표 [0] 2 24 66" xfId="2188" xr:uid="{00000000-0005-0000-0000-00002F130000}"/>
    <cellStyle name="쉼표 [0] 2 24 67" xfId="2189" xr:uid="{00000000-0005-0000-0000-000030130000}"/>
    <cellStyle name="쉼표 [0] 2 24 68" xfId="2190" xr:uid="{00000000-0005-0000-0000-000031130000}"/>
    <cellStyle name="쉼표 [0] 2 24 69" xfId="2191" xr:uid="{00000000-0005-0000-0000-000032130000}"/>
    <cellStyle name="쉼표 [0] 2 24 7" xfId="2192" xr:uid="{00000000-0005-0000-0000-000033130000}"/>
    <cellStyle name="쉼표 [0] 2 24 70" xfId="2193" xr:uid="{00000000-0005-0000-0000-000034130000}"/>
    <cellStyle name="쉼표 [0] 2 24 71" xfId="2194" xr:uid="{00000000-0005-0000-0000-000035130000}"/>
    <cellStyle name="쉼표 [0] 2 24 72" xfId="2195" xr:uid="{00000000-0005-0000-0000-000036130000}"/>
    <cellStyle name="쉼표 [0] 2 24 73" xfId="2196" xr:uid="{00000000-0005-0000-0000-000037130000}"/>
    <cellStyle name="쉼표 [0] 2 24 74" xfId="2197" xr:uid="{00000000-0005-0000-0000-000038130000}"/>
    <cellStyle name="쉼표 [0] 2 24 75" xfId="2198" xr:uid="{00000000-0005-0000-0000-000039130000}"/>
    <cellStyle name="쉼표 [0] 2 24 76" xfId="2199" xr:uid="{00000000-0005-0000-0000-00003A130000}"/>
    <cellStyle name="쉼표 [0] 2 24 77" xfId="2200" xr:uid="{00000000-0005-0000-0000-00003B130000}"/>
    <cellStyle name="쉼표 [0] 2 24 78" xfId="2201" xr:uid="{00000000-0005-0000-0000-00003C130000}"/>
    <cellStyle name="쉼표 [0] 2 24 79" xfId="2202" xr:uid="{00000000-0005-0000-0000-00003D130000}"/>
    <cellStyle name="쉼표 [0] 2 24 8" xfId="2203" xr:uid="{00000000-0005-0000-0000-00003E130000}"/>
    <cellStyle name="쉼표 [0] 2 24 80" xfId="2204" xr:uid="{00000000-0005-0000-0000-00003F130000}"/>
    <cellStyle name="쉼표 [0] 2 24 81" xfId="2205" xr:uid="{00000000-0005-0000-0000-000040130000}"/>
    <cellStyle name="쉼표 [0] 2 24 82" xfId="2206" xr:uid="{00000000-0005-0000-0000-000041130000}"/>
    <cellStyle name="쉼표 [0] 2 24 83" xfId="2207" xr:uid="{00000000-0005-0000-0000-000042130000}"/>
    <cellStyle name="쉼표 [0] 2 24 84" xfId="2208" xr:uid="{00000000-0005-0000-0000-000043130000}"/>
    <cellStyle name="쉼표 [0] 2 24 9" xfId="2209" xr:uid="{00000000-0005-0000-0000-000044130000}"/>
    <cellStyle name="쉼표 [0] 2 25" xfId="109" xr:uid="{00000000-0005-0000-0000-000045130000}"/>
    <cellStyle name="쉼표 [0] 2 25 10" xfId="2210" xr:uid="{00000000-0005-0000-0000-000046130000}"/>
    <cellStyle name="쉼표 [0] 2 25 11" xfId="2211" xr:uid="{00000000-0005-0000-0000-000047130000}"/>
    <cellStyle name="쉼표 [0] 2 25 12" xfId="2212" xr:uid="{00000000-0005-0000-0000-000048130000}"/>
    <cellStyle name="쉼표 [0] 2 25 13" xfId="2213" xr:uid="{00000000-0005-0000-0000-000049130000}"/>
    <cellStyle name="쉼표 [0] 2 25 14" xfId="2214" xr:uid="{00000000-0005-0000-0000-00004A130000}"/>
    <cellStyle name="쉼표 [0] 2 25 15" xfId="2215" xr:uid="{00000000-0005-0000-0000-00004B130000}"/>
    <cellStyle name="쉼표 [0] 2 25 16" xfId="2216" xr:uid="{00000000-0005-0000-0000-00004C130000}"/>
    <cellStyle name="쉼표 [0] 2 25 17" xfId="2217" xr:uid="{00000000-0005-0000-0000-00004D130000}"/>
    <cellStyle name="쉼표 [0] 2 25 18" xfId="2218" xr:uid="{00000000-0005-0000-0000-00004E130000}"/>
    <cellStyle name="쉼표 [0] 2 25 19" xfId="2219" xr:uid="{00000000-0005-0000-0000-00004F130000}"/>
    <cellStyle name="쉼표 [0] 2 25 2" xfId="2220" xr:uid="{00000000-0005-0000-0000-000050130000}"/>
    <cellStyle name="쉼표 [0] 2 25 20" xfId="2221" xr:uid="{00000000-0005-0000-0000-000051130000}"/>
    <cellStyle name="쉼표 [0] 2 25 21" xfId="2222" xr:uid="{00000000-0005-0000-0000-000052130000}"/>
    <cellStyle name="쉼표 [0] 2 25 22" xfId="2223" xr:uid="{00000000-0005-0000-0000-000053130000}"/>
    <cellStyle name="쉼표 [0] 2 25 23" xfId="2224" xr:uid="{00000000-0005-0000-0000-000054130000}"/>
    <cellStyle name="쉼표 [0] 2 25 24" xfId="2225" xr:uid="{00000000-0005-0000-0000-000055130000}"/>
    <cellStyle name="쉼표 [0] 2 25 25" xfId="2226" xr:uid="{00000000-0005-0000-0000-000056130000}"/>
    <cellStyle name="쉼표 [0] 2 25 26" xfId="2227" xr:uid="{00000000-0005-0000-0000-000057130000}"/>
    <cellStyle name="쉼표 [0] 2 25 27" xfId="2228" xr:uid="{00000000-0005-0000-0000-000058130000}"/>
    <cellStyle name="쉼표 [0] 2 25 28" xfId="2229" xr:uid="{00000000-0005-0000-0000-000059130000}"/>
    <cellStyle name="쉼표 [0] 2 25 29" xfId="2230" xr:uid="{00000000-0005-0000-0000-00005A130000}"/>
    <cellStyle name="쉼표 [0] 2 25 3" xfId="2231" xr:uid="{00000000-0005-0000-0000-00005B130000}"/>
    <cellStyle name="쉼표 [0] 2 25 30" xfId="2232" xr:uid="{00000000-0005-0000-0000-00005C130000}"/>
    <cellStyle name="쉼표 [0] 2 25 31" xfId="2233" xr:uid="{00000000-0005-0000-0000-00005D130000}"/>
    <cellStyle name="쉼표 [0] 2 25 32" xfId="2234" xr:uid="{00000000-0005-0000-0000-00005E130000}"/>
    <cellStyle name="쉼표 [0] 2 25 33" xfId="2235" xr:uid="{00000000-0005-0000-0000-00005F130000}"/>
    <cellStyle name="쉼표 [0] 2 25 34" xfId="2236" xr:uid="{00000000-0005-0000-0000-000060130000}"/>
    <cellStyle name="쉼표 [0] 2 25 35" xfId="2237" xr:uid="{00000000-0005-0000-0000-000061130000}"/>
    <cellStyle name="쉼표 [0] 2 25 36" xfId="2238" xr:uid="{00000000-0005-0000-0000-000062130000}"/>
    <cellStyle name="쉼표 [0] 2 25 37" xfId="2239" xr:uid="{00000000-0005-0000-0000-000063130000}"/>
    <cellStyle name="쉼표 [0] 2 25 38" xfId="2240" xr:uid="{00000000-0005-0000-0000-000064130000}"/>
    <cellStyle name="쉼표 [0] 2 25 39" xfId="2241" xr:uid="{00000000-0005-0000-0000-000065130000}"/>
    <cellStyle name="쉼표 [0] 2 25 4" xfId="2242" xr:uid="{00000000-0005-0000-0000-000066130000}"/>
    <cellStyle name="쉼표 [0] 2 25 40" xfId="2243" xr:uid="{00000000-0005-0000-0000-000067130000}"/>
    <cellStyle name="쉼표 [0] 2 25 41" xfId="2244" xr:uid="{00000000-0005-0000-0000-000068130000}"/>
    <cellStyle name="쉼표 [0] 2 25 42" xfId="2245" xr:uid="{00000000-0005-0000-0000-000069130000}"/>
    <cellStyle name="쉼표 [0] 2 25 43" xfId="2246" xr:uid="{00000000-0005-0000-0000-00006A130000}"/>
    <cellStyle name="쉼표 [0] 2 25 44" xfId="2247" xr:uid="{00000000-0005-0000-0000-00006B130000}"/>
    <cellStyle name="쉼표 [0] 2 25 45" xfId="2248" xr:uid="{00000000-0005-0000-0000-00006C130000}"/>
    <cellStyle name="쉼표 [0] 2 25 46" xfId="2249" xr:uid="{00000000-0005-0000-0000-00006D130000}"/>
    <cellStyle name="쉼표 [0] 2 25 47" xfId="2250" xr:uid="{00000000-0005-0000-0000-00006E130000}"/>
    <cellStyle name="쉼표 [0] 2 25 48" xfId="2251" xr:uid="{00000000-0005-0000-0000-00006F130000}"/>
    <cellStyle name="쉼표 [0] 2 25 49" xfId="2252" xr:uid="{00000000-0005-0000-0000-000070130000}"/>
    <cellStyle name="쉼표 [0] 2 25 5" xfId="2253" xr:uid="{00000000-0005-0000-0000-000071130000}"/>
    <cellStyle name="쉼표 [0] 2 25 50" xfId="2254" xr:uid="{00000000-0005-0000-0000-000072130000}"/>
    <cellStyle name="쉼표 [0] 2 25 51" xfId="2255" xr:uid="{00000000-0005-0000-0000-000073130000}"/>
    <cellStyle name="쉼표 [0] 2 25 52" xfId="2256" xr:uid="{00000000-0005-0000-0000-000074130000}"/>
    <cellStyle name="쉼표 [0] 2 25 53" xfId="2257" xr:uid="{00000000-0005-0000-0000-000075130000}"/>
    <cellStyle name="쉼표 [0] 2 25 54" xfId="2258" xr:uid="{00000000-0005-0000-0000-000076130000}"/>
    <cellStyle name="쉼표 [0] 2 25 55" xfId="2259" xr:uid="{00000000-0005-0000-0000-000077130000}"/>
    <cellStyle name="쉼표 [0] 2 25 56" xfId="2260" xr:uid="{00000000-0005-0000-0000-000078130000}"/>
    <cellStyle name="쉼표 [0] 2 25 57" xfId="2261" xr:uid="{00000000-0005-0000-0000-000079130000}"/>
    <cellStyle name="쉼표 [0] 2 25 58" xfId="2262" xr:uid="{00000000-0005-0000-0000-00007A130000}"/>
    <cellStyle name="쉼표 [0] 2 25 59" xfId="2263" xr:uid="{00000000-0005-0000-0000-00007B130000}"/>
    <cellStyle name="쉼표 [0] 2 25 6" xfId="2264" xr:uid="{00000000-0005-0000-0000-00007C130000}"/>
    <cellStyle name="쉼표 [0] 2 25 60" xfId="2265" xr:uid="{00000000-0005-0000-0000-00007D130000}"/>
    <cellStyle name="쉼표 [0] 2 25 61" xfId="2266" xr:uid="{00000000-0005-0000-0000-00007E130000}"/>
    <cellStyle name="쉼표 [0] 2 25 62" xfId="2267" xr:uid="{00000000-0005-0000-0000-00007F130000}"/>
    <cellStyle name="쉼표 [0] 2 25 63" xfId="2268" xr:uid="{00000000-0005-0000-0000-000080130000}"/>
    <cellStyle name="쉼표 [0] 2 25 64" xfId="2269" xr:uid="{00000000-0005-0000-0000-000081130000}"/>
    <cellStyle name="쉼표 [0] 2 25 65" xfId="2270" xr:uid="{00000000-0005-0000-0000-000082130000}"/>
    <cellStyle name="쉼표 [0] 2 25 66" xfId="2271" xr:uid="{00000000-0005-0000-0000-000083130000}"/>
    <cellStyle name="쉼표 [0] 2 25 67" xfId="2272" xr:uid="{00000000-0005-0000-0000-000084130000}"/>
    <cellStyle name="쉼표 [0] 2 25 68" xfId="2273" xr:uid="{00000000-0005-0000-0000-000085130000}"/>
    <cellStyle name="쉼표 [0] 2 25 69" xfId="2274" xr:uid="{00000000-0005-0000-0000-000086130000}"/>
    <cellStyle name="쉼표 [0] 2 25 7" xfId="2275" xr:uid="{00000000-0005-0000-0000-000087130000}"/>
    <cellStyle name="쉼표 [0] 2 25 70" xfId="2276" xr:uid="{00000000-0005-0000-0000-000088130000}"/>
    <cellStyle name="쉼표 [0] 2 25 71" xfId="2277" xr:uid="{00000000-0005-0000-0000-000089130000}"/>
    <cellStyle name="쉼표 [0] 2 25 72" xfId="2278" xr:uid="{00000000-0005-0000-0000-00008A130000}"/>
    <cellStyle name="쉼표 [0] 2 25 73" xfId="2279" xr:uid="{00000000-0005-0000-0000-00008B130000}"/>
    <cellStyle name="쉼표 [0] 2 25 74" xfId="2280" xr:uid="{00000000-0005-0000-0000-00008C130000}"/>
    <cellStyle name="쉼표 [0] 2 25 75" xfId="2281" xr:uid="{00000000-0005-0000-0000-00008D130000}"/>
    <cellStyle name="쉼표 [0] 2 25 76" xfId="2282" xr:uid="{00000000-0005-0000-0000-00008E130000}"/>
    <cellStyle name="쉼표 [0] 2 25 77" xfId="2283" xr:uid="{00000000-0005-0000-0000-00008F130000}"/>
    <cellStyle name="쉼표 [0] 2 25 78" xfId="2284" xr:uid="{00000000-0005-0000-0000-000090130000}"/>
    <cellStyle name="쉼표 [0] 2 25 79" xfId="2285" xr:uid="{00000000-0005-0000-0000-000091130000}"/>
    <cellStyle name="쉼표 [0] 2 25 8" xfId="2286" xr:uid="{00000000-0005-0000-0000-000092130000}"/>
    <cellStyle name="쉼표 [0] 2 25 80" xfId="2287" xr:uid="{00000000-0005-0000-0000-000093130000}"/>
    <cellStyle name="쉼표 [0] 2 25 81" xfId="2288" xr:uid="{00000000-0005-0000-0000-000094130000}"/>
    <cellStyle name="쉼표 [0] 2 25 82" xfId="2289" xr:uid="{00000000-0005-0000-0000-000095130000}"/>
    <cellStyle name="쉼표 [0] 2 25 83" xfId="2290" xr:uid="{00000000-0005-0000-0000-000096130000}"/>
    <cellStyle name="쉼표 [0] 2 25 84" xfId="2291" xr:uid="{00000000-0005-0000-0000-000097130000}"/>
    <cellStyle name="쉼표 [0] 2 25 9" xfId="2292" xr:uid="{00000000-0005-0000-0000-000098130000}"/>
    <cellStyle name="쉼표 [0] 2 26" xfId="110" xr:uid="{00000000-0005-0000-0000-000099130000}"/>
    <cellStyle name="쉼표 [0] 2 26 10" xfId="2293" xr:uid="{00000000-0005-0000-0000-00009A130000}"/>
    <cellStyle name="쉼표 [0] 2 26 11" xfId="2294" xr:uid="{00000000-0005-0000-0000-00009B130000}"/>
    <cellStyle name="쉼표 [0] 2 26 12" xfId="2295" xr:uid="{00000000-0005-0000-0000-00009C130000}"/>
    <cellStyle name="쉼표 [0] 2 26 13" xfId="2296" xr:uid="{00000000-0005-0000-0000-00009D130000}"/>
    <cellStyle name="쉼표 [0] 2 26 14" xfId="2297" xr:uid="{00000000-0005-0000-0000-00009E130000}"/>
    <cellStyle name="쉼표 [0] 2 26 15" xfId="2298" xr:uid="{00000000-0005-0000-0000-00009F130000}"/>
    <cellStyle name="쉼표 [0] 2 26 16" xfId="2299" xr:uid="{00000000-0005-0000-0000-0000A0130000}"/>
    <cellStyle name="쉼표 [0] 2 26 17" xfId="2300" xr:uid="{00000000-0005-0000-0000-0000A1130000}"/>
    <cellStyle name="쉼표 [0] 2 26 18" xfId="2301" xr:uid="{00000000-0005-0000-0000-0000A2130000}"/>
    <cellStyle name="쉼표 [0] 2 26 19" xfId="2302" xr:uid="{00000000-0005-0000-0000-0000A3130000}"/>
    <cellStyle name="쉼표 [0] 2 26 2" xfId="2303" xr:uid="{00000000-0005-0000-0000-0000A4130000}"/>
    <cellStyle name="쉼표 [0] 2 26 20" xfId="2304" xr:uid="{00000000-0005-0000-0000-0000A5130000}"/>
    <cellStyle name="쉼표 [0] 2 26 21" xfId="2305" xr:uid="{00000000-0005-0000-0000-0000A6130000}"/>
    <cellStyle name="쉼표 [0] 2 26 22" xfId="2306" xr:uid="{00000000-0005-0000-0000-0000A7130000}"/>
    <cellStyle name="쉼표 [0] 2 26 23" xfId="2307" xr:uid="{00000000-0005-0000-0000-0000A8130000}"/>
    <cellStyle name="쉼표 [0] 2 26 24" xfId="2308" xr:uid="{00000000-0005-0000-0000-0000A9130000}"/>
    <cellStyle name="쉼표 [0] 2 26 25" xfId="2309" xr:uid="{00000000-0005-0000-0000-0000AA130000}"/>
    <cellStyle name="쉼표 [0] 2 26 26" xfId="2310" xr:uid="{00000000-0005-0000-0000-0000AB130000}"/>
    <cellStyle name="쉼표 [0] 2 26 27" xfId="2311" xr:uid="{00000000-0005-0000-0000-0000AC130000}"/>
    <cellStyle name="쉼표 [0] 2 26 28" xfId="2312" xr:uid="{00000000-0005-0000-0000-0000AD130000}"/>
    <cellStyle name="쉼표 [0] 2 26 29" xfId="2313" xr:uid="{00000000-0005-0000-0000-0000AE130000}"/>
    <cellStyle name="쉼표 [0] 2 26 3" xfId="2314" xr:uid="{00000000-0005-0000-0000-0000AF130000}"/>
    <cellStyle name="쉼표 [0] 2 26 30" xfId="2315" xr:uid="{00000000-0005-0000-0000-0000B0130000}"/>
    <cellStyle name="쉼표 [0] 2 26 31" xfId="2316" xr:uid="{00000000-0005-0000-0000-0000B1130000}"/>
    <cellStyle name="쉼표 [0] 2 26 32" xfId="2317" xr:uid="{00000000-0005-0000-0000-0000B2130000}"/>
    <cellStyle name="쉼표 [0] 2 26 33" xfId="2318" xr:uid="{00000000-0005-0000-0000-0000B3130000}"/>
    <cellStyle name="쉼표 [0] 2 26 34" xfId="2319" xr:uid="{00000000-0005-0000-0000-0000B4130000}"/>
    <cellStyle name="쉼표 [0] 2 26 35" xfId="2320" xr:uid="{00000000-0005-0000-0000-0000B5130000}"/>
    <cellStyle name="쉼표 [0] 2 26 36" xfId="2321" xr:uid="{00000000-0005-0000-0000-0000B6130000}"/>
    <cellStyle name="쉼표 [0] 2 26 37" xfId="2322" xr:uid="{00000000-0005-0000-0000-0000B7130000}"/>
    <cellStyle name="쉼표 [0] 2 26 38" xfId="2323" xr:uid="{00000000-0005-0000-0000-0000B8130000}"/>
    <cellStyle name="쉼표 [0] 2 26 39" xfId="2324" xr:uid="{00000000-0005-0000-0000-0000B9130000}"/>
    <cellStyle name="쉼표 [0] 2 26 4" xfId="2325" xr:uid="{00000000-0005-0000-0000-0000BA130000}"/>
    <cellStyle name="쉼표 [0] 2 26 40" xfId="2326" xr:uid="{00000000-0005-0000-0000-0000BB130000}"/>
    <cellStyle name="쉼표 [0] 2 26 41" xfId="2327" xr:uid="{00000000-0005-0000-0000-0000BC130000}"/>
    <cellStyle name="쉼표 [0] 2 26 42" xfId="2328" xr:uid="{00000000-0005-0000-0000-0000BD130000}"/>
    <cellStyle name="쉼표 [0] 2 26 43" xfId="2329" xr:uid="{00000000-0005-0000-0000-0000BE130000}"/>
    <cellStyle name="쉼표 [0] 2 26 44" xfId="2330" xr:uid="{00000000-0005-0000-0000-0000BF130000}"/>
    <cellStyle name="쉼표 [0] 2 26 45" xfId="2331" xr:uid="{00000000-0005-0000-0000-0000C0130000}"/>
    <cellStyle name="쉼표 [0] 2 26 46" xfId="2332" xr:uid="{00000000-0005-0000-0000-0000C1130000}"/>
    <cellStyle name="쉼표 [0] 2 26 47" xfId="2333" xr:uid="{00000000-0005-0000-0000-0000C2130000}"/>
    <cellStyle name="쉼표 [0] 2 26 48" xfId="2334" xr:uid="{00000000-0005-0000-0000-0000C3130000}"/>
    <cellStyle name="쉼표 [0] 2 26 49" xfId="2335" xr:uid="{00000000-0005-0000-0000-0000C4130000}"/>
    <cellStyle name="쉼표 [0] 2 26 5" xfId="2336" xr:uid="{00000000-0005-0000-0000-0000C5130000}"/>
    <cellStyle name="쉼표 [0] 2 26 50" xfId="2337" xr:uid="{00000000-0005-0000-0000-0000C6130000}"/>
    <cellStyle name="쉼표 [0] 2 26 51" xfId="2338" xr:uid="{00000000-0005-0000-0000-0000C7130000}"/>
    <cellStyle name="쉼표 [0] 2 26 52" xfId="2339" xr:uid="{00000000-0005-0000-0000-0000C8130000}"/>
    <cellStyle name="쉼표 [0] 2 26 53" xfId="2340" xr:uid="{00000000-0005-0000-0000-0000C9130000}"/>
    <cellStyle name="쉼표 [0] 2 26 54" xfId="2341" xr:uid="{00000000-0005-0000-0000-0000CA130000}"/>
    <cellStyle name="쉼표 [0] 2 26 55" xfId="2342" xr:uid="{00000000-0005-0000-0000-0000CB130000}"/>
    <cellStyle name="쉼표 [0] 2 26 56" xfId="2343" xr:uid="{00000000-0005-0000-0000-0000CC130000}"/>
    <cellStyle name="쉼표 [0] 2 26 57" xfId="2344" xr:uid="{00000000-0005-0000-0000-0000CD130000}"/>
    <cellStyle name="쉼표 [0] 2 26 58" xfId="2345" xr:uid="{00000000-0005-0000-0000-0000CE130000}"/>
    <cellStyle name="쉼표 [0] 2 26 59" xfId="2346" xr:uid="{00000000-0005-0000-0000-0000CF130000}"/>
    <cellStyle name="쉼표 [0] 2 26 6" xfId="2347" xr:uid="{00000000-0005-0000-0000-0000D0130000}"/>
    <cellStyle name="쉼표 [0] 2 26 60" xfId="2348" xr:uid="{00000000-0005-0000-0000-0000D1130000}"/>
    <cellStyle name="쉼표 [0] 2 26 61" xfId="2349" xr:uid="{00000000-0005-0000-0000-0000D2130000}"/>
    <cellStyle name="쉼표 [0] 2 26 62" xfId="2350" xr:uid="{00000000-0005-0000-0000-0000D3130000}"/>
    <cellStyle name="쉼표 [0] 2 26 63" xfId="2351" xr:uid="{00000000-0005-0000-0000-0000D4130000}"/>
    <cellStyle name="쉼표 [0] 2 26 64" xfId="2352" xr:uid="{00000000-0005-0000-0000-0000D5130000}"/>
    <cellStyle name="쉼표 [0] 2 26 65" xfId="2353" xr:uid="{00000000-0005-0000-0000-0000D6130000}"/>
    <cellStyle name="쉼표 [0] 2 26 66" xfId="2354" xr:uid="{00000000-0005-0000-0000-0000D7130000}"/>
    <cellStyle name="쉼표 [0] 2 26 67" xfId="2355" xr:uid="{00000000-0005-0000-0000-0000D8130000}"/>
    <cellStyle name="쉼표 [0] 2 26 68" xfId="2356" xr:uid="{00000000-0005-0000-0000-0000D9130000}"/>
    <cellStyle name="쉼표 [0] 2 26 69" xfId="2357" xr:uid="{00000000-0005-0000-0000-0000DA130000}"/>
    <cellStyle name="쉼표 [0] 2 26 7" xfId="2358" xr:uid="{00000000-0005-0000-0000-0000DB130000}"/>
    <cellStyle name="쉼표 [0] 2 26 70" xfId="2359" xr:uid="{00000000-0005-0000-0000-0000DC130000}"/>
    <cellStyle name="쉼표 [0] 2 26 71" xfId="2360" xr:uid="{00000000-0005-0000-0000-0000DD130000}"/>
    <cellStyle name="쉼표 [0] 2 26 72" xfId="2361" xr:uid="{00000000-0005-0000-0000-0000DE130000}"/>
    <cellStyle name="쉼표 [0] 2 26 73" xfId="2362" xr:uid="{00000000-0005-0000-0000-0000DF130000}"/>
    <cellStyle name="쉼표 [0] 2 26 74" xfId="2363" xr:uid="{00000000-0005-0000-0000-0000E0130000}"/>
    <cellStyle name="쉼표 [0] 2 26 75" xfId="2364" xr:uid="{00000000-0005-0000-0000-0000E1130000}"/>
    <cellStyle name="쉼표 [0] 2 26 76" xfId="2365" xr:uid="{00000000-0005-0000-0000-0000E2130000}"/>
    <cellStyle name="쉼표 [0] 2 26 77" xfId="2366" xr:uid="{00000000-0005-0000-0000-0000E3130000}"/>
    <cellStyle name="쉼표 [0] 2 26 78" xfId="2367" xr:uid="{00000000-0005-0000-0000-0000E4130000}"/>
    <cellStyle name="쉼표 [0] 2 26 79" xfId="2368" xr:uid="{00000000-0005-0000-0000-0000E5130000}"/>
    <cellStyle name="쉼표 [0] 2 26 8" xfId="2369" xr:uid="{00000000-0005-0000-0000-0000E6130000}"/>
    <cellStyle name="쉼표 [0] 2 26 80" xfId="2370" xr:uid="{00000000-0005-0000-0000-0000E7130000}"/>
    <cellStyle name="쉼표 [0] 2 26 81" xfId="2371" xr:uid="{00000000-0005-0000-0000-0000E8130000}"/>
    <cellStyle name="쉼표 [0] 2 26 82" xfId="2372" xr:uid="{00000000-0005-0000-0000-0000E9130000}"/>
    <cellStyle name="쉼표 [0] 2 26 83" xfId="2373" xr:uid="{00000000-0005-0000-0000-0000EA130000}"/>
    <cellStyle name="쉼표 [0] 2 26 84" xfId="2374" xr:uid="{00000000-0005-0000-0000-0000EB130000}"/>
    <cellStyle name="쉼표 [0] 2 26 9" xfId="2375" xr:uid="{00000000-0005-0000-0000-0000EC130000}"/>
    <cellStyle name="쉼표 [0] 2 27" xfId="111" xr:uid="{00000000-0005-0000-0000-0000ED130000}"/>
    <cellStyle name="쉼표 [0] 2 27 10" xfId="2376" xr:uid="{00000000-0005-0000-0000-0000EE130000}"/>
    <cellStyle name="쉼표 [0] 2 27 11" xfId="2377" xr:uid="{00000000-0005-0000-0000-0000EF130000}"/>
    <cellStyle name="쉼표 [0] 2 27 12" xfId="2378" xr:uid="{00000000-0005-0000-0000-0000F0130000}"/>
    <cellStyle name="쉼표 [0] 2 27 13" xfId="2379" xr:uid="{00000000-0005-0000-0000-0000F1130000}"/>
    <cellStyle name="쉼표 [0] 2 27 14" xfId="2380" xr:uid="{00000000-0005-0000-0000-0000F2130000}"/>
    <cellStyle name="쉼표 [0] 2 27 15" xfId="2381" xr:uid="{00000000-0005-0000-0000-0000F3130000}"/>
    <cellStyle name="쉼표 [0] 2 27 16" xfId="2382" xr:uid="{00000000-0005-0000-0000-0000F4130000}"/>
    <cellStyle name="쉼표 [0] 2 27 17" xfId="2383" xr:uid="{00000000-0005-0000-0000-0000F5130000}"/>
    <cellStyle name="쉼표 [0] 2 27 18" xfId="2384" xr:uid="{00000000-0005-0000-0000-0000F6130000}"/>
    <cellStyle name="쉼표 [0] 2 27 19" xfId="2385" xr:uid="{00000000-0005-0000-0000-0000F7130000}"/>
    <cellStyle name="쉼표 [0] 2 27 2" xfId="2386" xr:uid="{00000000-0005-0000-0000-0000F8130000}"/>
    <cellStyle name="쉼표 [0] 2 27 20" xfId="2387" xr:uid="{00000000-0005-0000-0000-0000F9130000}"/>
    <cellStyle name="쉼표 [0] 2 27 21" xfId="2388" xr:uid="{00000000-0005-0000-0000-0000FA130000}"/>
    <cellStyle name="쉼표 [0] 2 27 22" xfId="2389" xr:uid="{00000000-0005-0000-0000-0000FB130000}"/>
    <cellStyle name="쉼표 [0] 2 27 23" xfId="2390" xr:uid="{00000000-0005-0000-0000-0000FC130000}"/>
    <cellStyle name="쉼표 [0] 2 27 24" xfId="2391" xr:uid="{00000000-0005-0000-0000-0000FD130000}"/>
    <cellStyle name="쉼표 [0] 2 27 25" xfId="2392" xr:uid="{00000000-0005-0000-0000-0000FE130000}"/>
    <cellStyle name="쉼표 [0] 2 27 26" xfId="2393" xr:uid="{00000000-0005-0000-0000-0000FF130000}"/>
    <cellStyle name="쉼표 [0] 2 27 27" xfId="2394" xr:uid="{00000000-0005-0000-0000-000000140000}"/>
    <cellStyle name="쉼표 [0] 2 27 28" xfId="2395" xr:uid="{00000000-0005-0000-0000-000001140000}"/>
    <cellStyle name="쉼표 [0] 2 27 29" xfId="2396" xr:uid="{00000000-0005-0000-0000-000002140000}"/>
    <cellStyle name="쉼표 [0] 2 27 3" xfId="2397" xr:uid="{00000000-0005-0000-0000-000003140000}"/>
    <cellStyle name="쉼표 [0] 2 27 30" xfId="2398" xr:uid="{00000000-0005-0000-0000-000004140000}"/>
    <cellStyle name="쉼표 [0] 2 27 31" xfId="2399" xr:uid="{00000000-0005-0000-0000-000005140000}"/>
    <cellStyle name="쉼표 [0] 2 27 32" xfId="2400" xr:uid="{00000000-0005-0000-0000-000006140000}"/>
    <cellStyle name="쉼표 [0] 2 27 33" xfId="2401" xr:uid="{00000000-0005-0000-0000-000007140000}"/>
    <cellStyle name="쉼표 [0] 2 27 34" xfId="2402" xr:uid="{00000000-0005-0000-0000-000008140000}"/>
    <cellStyle name="쉼표 [0] 2 27 35" xfId="2403" xr:uid="{00000000-0005-0000-0000-000009140000}"/>
    <cellStyle name="쉼표 [0] 2 27 36" xfId="2404" xr:uid="{00000000-0005-0000-0000-00000A140000}"/>
    <cellStyle name="쉼표 [0] 2 27 37" xfId="2405" xr:uid="{00000000-0005-0000-0000-00000B140000}"/>
    <cellStyle name="쉼표 [0] 2 27 38" xfId="2406" xr:uid="{00000000-0005-0000-0000-00000C140000}"/>
    <cellStyle name="쉼표 [0] 2 27 39" xfId="2407" xr:uid="{00000000-0005-0000-0000-00000D140000}"/>
    <cellStyle name="쉼표 [0] 2 27 4" xfId="2408" xr:uid="{00000000-0005-0000-0000-00000E140000}"/>
    <cellStyle name="쉼표 [0] 2 27 40" xfId="2409" xr:uid="{00000000-0005-0000-0000-00000F140000}"/>
    <cellStyle name="쉼표 [0] 2 27 41" xfId="2410" xr:uid="{00000000-0005-0000-0000-000010140000}"/>
    <cellStyle name="쉼표 [0] 2 27 42" xfId="2411" xr:uid="{00000000-0005-0000-0000-000011140000}"/>
    <cellStyle name="쉼표 [0] 2 27 43" xfId="2412" xr:uid="{00000000-0005-0000-0000-000012140000}"/>
    <cellStyle name="쉼표 [0] 2 27 44" xfId="2413" xr:uid="{00000000-0005-0000-0000-000013140000}"/>
    <cellStyle name="쉼표 [0] 2 27 45" xfId="2414" xr:uid="{00000000-0005-0000-0000-000014140000}"/>
    <cellStyle name="쉼표 [0] 2 27 46" xfId="2415" xr:uid="{00000000-0005-0000-0000-000015140000}"/>
    <cellStyle name="쉼표 [0] 2 27 47" xfId="2416" xr:uid="{00000000-0005-0000-0000-000016140000}"/>
    <cellStyle name="쉼표 [0] 2 27 48" xfId="2417" xr:uid="{00000000-0005-0000-0000-000017140000}"/>
    <cellStyle name="쉼표 [0] 2 27 49" xfId="2418" xr:uid="{00000000-0005-0000-0000-000018140000}"/>
    <cellStyle name="쉼표 [0] 2 27 5" xfId="2419" xr:uid="{00000000-0005-0000-0000-000019140000}"/>
    <cellStyle name="쉼표 [0] 2 27 50" xfId="2420" xr:uid="{00000000-0005-0000-0000-00001A140000}"/>
    <cellStyle name="쉼표 [0] 2 27 51" xfId="2421" xr:uid="{00000000-0005-0000-0000-00001B140000}"/>
    <cellStyle name="쉼표 [0] 2 27 52" xfId="2422" xr:uid="{00000000-0005-0000-0000-00001C140000}"/>
    <cellStyle name="쉼표 [0] 2 27 53" xfId="2423" xr:uid="{00000000-0005-0000-0000-00001D140000}"/>
    <cellStyle name="쉼표 [0] 2 27 54" xfId="2424" xr:uid="{00000000-0005-0000-0000-00001E140000}"/>
    <cellStyle name="쉼표 [0] 2 27 55" xfId="2425" xr:uid="{00000000-0005-0000-0000-00001F140000}"/>
    <cellStyle name="쉼표 [0] 2 27 56" xfId="2426" xr:uid="{00000000-0005-0000-0000-000020140000}"/>
    <cellStyle name="쉼표 [0] 2 27 57" xfId="2427" xr:uid="{00000000-0005-0000-0000-000021140000}"/>
    <cellStyle name="쉼표 [0] 2 27 58" xfId="2428" xr:uid="{00000000-0005-0000-0000-000022140000}"/>
    <cellStyle name="쉼표 [0] 2 27 59" xfId="2429" xr:uid="{00000000-0005-0000-0000-000023140000}"/>
    <cellStyle name="쉼표 [0] 2 27 6" xfId="2430" xr:uid="{00000000-0005-0000-0000-000024140000}"/>
    <cellStyle name="쉼표 [0] 2 27 60" xfId="2431" xr:uid="{00000000-0005-0000-0000-000025140000}"/>
    <cellStyle name="쉼표 [0] 2 27 61" xfId="2432" xr:uid="{00000000-0005-0000-0000-000026140000}"/>
    <cellStyle name="쉼표 [0] 2 27 62" xfId="2433" xr:uid="{00000000-0005-0000-0000-000027140000}"/>
    <cellStyle name="쉼표 [0] 2 27 63" xfId="2434" xr:uid="{00000000-0005-0000-0000-000028140000}"/>
    <cellStyle name="쉼표 [0] 2 27 64" xfId="2435" xr:uid="{00000000-0005-0000-0000-000029140000}"/>
    <cellStyle name="쉼표 [0] 2 27 65" xfId="2436" xr:uid="{00000000-0005-0000-0000-00002A140000}"/>
    <cellStyle name="쉼표 [0] 2 27 66" xfId="2437" xr:uid="{00000000-0005-0000-0000-00002B140000}"/>
    <cellStyle name="쉼표 [0] 2 27 67" xfId="2438" xr:uid="{00000000-0005-0000-0000-00002C140000}"/>
    <cellStyle name="쉼표 [0] 2 27 68" xfId="2439" xr:uid="{00000000-0005-0000-0000-00002D140000}"/>
    <cellStyle name="쉼표 [0] 2 27 69" xfId="2440" xr:uid="{00000000-0005-0000-0000-00002E140000}"/>
    <cellStyle name="쉼표 [0] 2 27 7" xfId="2441" xr:uid="{00000000-0005-0000-0000-00002F140000}"/>
    <cellStyle name="쉼표 [0] 2 27 70" xfId="2442" xr:uid="{00000000-0005-0000-0000-000030140000}"/>
    <cellStyle name="쉼표 [0] 2 27 71" xfId="2443" xr:uid="{00000000-0005-0000-0000-000031140000}"/>
    <cellStyle name="쉼표 [0] 2 27 72" xfId="2444" xr:uid="{00000000-0005-0000-0000-000032140000}"/>
    <cellStyle name="쉼표 [0] 2 27 73" xfId="2445" xr:uid="{00000000-0005-0000-0000-000033140000}"/>
    <cellStyle name="쉼표 [0] 2 27 74" xfId="2446" xr:uid="{00000000-0005-0000-0000-000034140000}"/>
    <cellStyle name="쉼표 [0] 2 27 75" xfId="2447" xr:uid="{00000000-0005-0000-0000-000035140000}"/>
    <cellStyle name="쉼표 [0] 2 27 76" xfId="2448" xr:uid="{00000000-0005-0000-0000-000036140000}"/>
    <cellStyle name="쉼표 [0] 2 27 77" xfId="2449" xr:uid="{00000000-0005-0000-0000-000037140000}"/>
    <cellStyle name="쉼표 [0] 2 27 78" xfId="2450" xr:uid="{00000000-0005-0000-0000-000038140000}"/>
    <cellStyle name="쉼표 [0] 2 27 79" xfId="2451" xr:uid="{00000000-0005-0000-0000-000039140000}"/>
    <cellStyle name="쉼표 [0] 2 27 8" xfId="2452" xr:uid="{00000000-0005-0000-0000-00003A140000}"/>
    <cellStyle name="쉼표 [0] 2 27 80" xfId="2453" xr:uid="{00000000-0005-0000-0000-00003B140000}"/>
    <cellStyle name="쉼표 [0] 2 27 81" xfId="2454" xr:uid="{00000000-0005-0000-0000-00003C140000}"/>
    <cellStyle name="쉼표 [0] 2 27 82" xfId="2455" xr:uid="{00000000-0005-0000-0000-00003D140000}"/>
    <cellStyle name="쉼표 [0] 2 27 83" xfId="2456" xr:uid="{00000000-0005-0000-0000-00003E140000}"/>
    <cellStyle name="쉼표 [0] 2 27 84" xfId="2457" xr:uid="{00000000-0005-0000-0000-00003F140000}"/>
    <cellStyle name="쉼표 [0] 2 27 9" xfId="2458" xr:uid="{00000000-0005-0000-0000-000040140000}"/>
    <cellStyle name="쉼표 [0] 2 28" xfId="2459" xr:uid="{00000000-0005-0000-0000-000041140000}"/>
    <cellStyle name="쉼표 [0] 2 29" xfId="2460" xr:uid="{00000000-0005-0000-0000-000042140000}"/>
    <cellStyle name="쉼표 [0] 2 3" xfId="15" xr:uid="{00000000-0005-0000-0000-000043140000}"/>
    <cellStyle name="쉼표 [0] 2 3 10" xfId="2461" xr:uid="{00000000-0005-0000-0000-000044140000}"/>
    <cellStyle name="쉼표 [0] 2 3 11" xfId="2462" xr:uid="{00000000-0005-0000-0000-000045140000}"/>
    <cellStyle name="쉼표 [0] 2 3 12" xfId="2463" xr:uid="{00000000-0005-0000-0000-000046140000}"/>
    <cellStyle name="쉼표 [0] 2 3 13" xfId="2464" xr:uid="{00000000-0005-0000-0000-000047140000}"/>
    <cellStyle name="쉼표 [0] 2 3 14" xfId="2465" xr:uid="{00000000-0005-0000-0000-000048140000}"/>
    <cellStyle name="쉼표 [0] 2 3 15" xfId="2466" xr:uid="{00000000-0005-0000-0000-000049140000}"/>
    <cellStyle name="쉼표 [0] 2 3 16" xfId="2467" xr:uid="{00000000-0005-0000-0000-00004A140000}"/>
    <cellStyle name="쉼표 [0] 2 3 17" xfId="2468" xr:uid="{00000000-0005-0000-0000-00004B140000}"/>
    <cellStyle name="쉼표 [0] 2 3 18" xfId="2469" xr:uid="{00000000-0005-0000-0000-00004C140000}"/>
    <cellStyle name="쉼표 [0] 2 3 19" xfId="2470" xr:uid="{00000000-0005-0000-0000-00004D140000}"/>
    <cellStyle name="쉼표 [0] 2 3 2" xfId="16" xr:uid="{00000000-0005-0000-0000-00004E140000}"/>
    <cellStyle name="쉼표 [0] 2 3 2 10" xfId="2471" xr:uid="{00000000-0005-0000-0000-00004F140000}"/>
    <cellStyle name="쉼표 [0] 2 3 2 11" xfId="2472" xr:uid="{00000000-0005-0000-0000-000050140000}"/>
    <cellStyle name="쉼표 [0] 2 3 2 12" xfId="2473" xr:uid="{00000000-0005-0000-0000-000051140000}"/>
    <cellStyle name="쉼표 [0] 2 3 2 13" xfId="2474" xr:uid="{00000000-0005-0000-0000-000052140000}"/>
    <cellStyle name="쉼표 [0] 2 3 2 14" xfId="2475" xr:uid="{00000000-0005-0000-0000-000053140000}"/>
    <cellStyle name="쉼표 [0] 2 3 2 15" xfId="2476" xr:uid="{00000000-0005-0000-0000-000054140000}"/>
    <cellStyle name="쉼표 [0] 2 3 2 16" xfId="2477" xr:uid="{00000000-0005-0000-0000-000055140000}"/>
    <cellStyle name="쉼표 [0] 2 3 2 17" xfId="2478" xr:uid="{00000000-0005-0000-0000-000056140000}"/>
    <cellStyle name="쉼표 [0] 2 3 2 18" xfId="2479" xr:uid="{00000000-0005-0000-0000-000057140000}"/>
    <cellStyle name="쉼표 [0] 2 3 2 19" xfId="2480" xr:uid="{00000000-0005-0000-0000-000058140000}"/>
    <cellStyle name="쉼표 [0] 2 3 2 2" xfId="2481" xr:uid="{00000000-0005-0000-0000-000059140000}"/>
    <cellStyle name="쉼표 [0] 2 3 2 20" xfId="2482" xr:uid="{00000000-0005-0000-0000-00005A140000}"/>
    <cellStyle name="쉼표 [0] 2 3 2 21" xfId="2483" xr:uid="{00000000-0005-0000-0000-00005B140000}"/>
    <cellStyle name="쉼표 [0] 2 3 2 22" xfId="2484" xr:uid="{00000000-0005-0000-0000-00005C140000}"/>
    <cellStyle name="쉼표 [0] 2 3 2 23" xfId="2485" xr:uid="{00000000-0005-0000-0000-00005D140000}"/>
    <cellStyle name="쉼표 [0] 2 3 2 24" xfId="2486" xr:uid="{00000000-0005-0000-0000-00005E140000}"/>
    <cellStyle name="쉼표 [0] 2 3 2 25" xfId="2487" xr:uid="{00000000-0005-0000-0000-00005F140000}"/>
    <cellStyle name="쉼표 [0] 2 3 2 26" xfId="2488" xr:uid="{00000000-0005-0000-0000-000060140000}"/>
    <cellStyle name="쉼표 [0] 2 3 2 27" xfId="2489" xr:uid="{00000000-0005-0000-0000-000061140000}"/>
    <cellStyle name="쉼표 [0] 2 3 2 28" xfId="2490" xr:uid="{00000000-0005-0000-0000-000062140000}"/>
    <cellStyle name="쉼표 [0] 2 3 2 29" xfId="2491" xr:uid="{00000000-0005-0000-0000-000063140000}"/>
    <cellStyle name="쉼표 [0] 2 3 2 3" xfId="2492" xr:uid="{00000000-0005-0000-0000-000064140000}"/>
    <cellStyle name="쉼표 [0] 2 3 2 30" xfId="2493" xr:uid="{00000000-0005-0000-0000-000065140000}"/>
    <cellStyle name="쉼표 [0] 2 3 2 31" xfId="2494" xr:uid="{00000000-0005-0000-0000-000066140000}"/>
    <cellStyle name="쉼표 [0] 2 3 2 32" xfId="2495" xr:uid="{00000000-0005-0000-0000-000067140000}"/>
    <cellStyle name="쉼표 [0] 2 3 2 33" xfId="2496" xr:uid="{00000000-0005-0000-0000-000068140000}"/>
    <cellStyle name="쉼표 [0] 2 3 2 34" xfId="2497" xr:uid="{00000000-0005-0000-0000-000069140000}"/>
    <cellStyle name="쉼표 [0] 2 3 2 35" xfId="2498" xr:uid="{00000000-0005-0000-0000-00006A140000}"/>
    <cellStyle name="쉼표 [0] 2 3 2 36" xfId="2499" xr:uid="{00000000-0005-0000-0000-00006B140000}"/>
    <cellStyle name="쉼표 [0] 2 3 2 37" xfId="2500" xr:uid="{00000000-0005-0000-0000-00006C140000}"/>
    <cellStyle name="쉼표 [0] 2 3 2 38" xfId="2501" xr:uid="{00000000-0005-0000-0000-00006D140000}"/>
    <cellStyle name="쉼표 [0] 2 3 2 39" xfId="2502" xr:uid="{00000000-0005-0000-0000-00006E140000}"/>
    <cellStyle name="쉼표 [0] 2 3 2 4" xfId="2503" xr:uid="{00000000-0005-0000-0000-00006F140000}"/>
    <cellStyle name="쉼표 [0] 2 3 2 40" xfId="2504" xr:uid="{00000000-0005-0000-0000-000070140000}"/>
    <cellStyle name="쉼표 [0] 2 3 2 41" xfId="2505" xr:uid="{00000000-0005-0000-0000-000071140000}"/>
    <cellStyle name="쉼표 [0] 2 3 2 42" xfId="2506" xr:uid="{00000000-0005-0000-0000-000072140000}"/>
    <cellStyle name="쉼표 [0] 2 3 2 43" xfId="2507" xr:uid="{00000000-0005-0000-0000-000073140000}"/>
    <cellStyle name="쉼표 [0] 2 3 2 44" xfId="2508" xr:uid="{00000000-0005-0000-0000-000074140000}"/>
    <cellStyle name="쉼표 [0] 2 3 2 45" xfId="2509" xr:uid="{00000000-0005-0000-0000-000075140000}"/>
    <cellStyle name="쉼표 [0] 2 3 2 46" xfId="2510" xr:uid="{00000000-0005-0000-0000-000076140000}"/>
    <cellStyle name="쉼표 [0] 2 3 2 47" xfId="2511" xr:uid="{00000000-0005-0000-0000-000077140000}"/>
    <cellStyle name="쉼표 [0] 2 3 2 48" xfId="2512" xr:uid="{00000000-0005-0000-0000-000078140000}"/>
    <cellStyle name="쉼표 [0] 2 3 2 49" xfId="2513" xr:uid="{00000000-0005-0000-0000-000079140000}"/>
    <cellStyle name="쉼표 [0] 2 3 2 5" xfId="2514" xr:uid="{00000000-0005-0000-0000-00007A140000}"/>
    <cellStyle name="쉼표 [0] 2 3 2 50" xfId="2515" xr:uid="{00000000-0005-0000-0000-00007B140000}"/>
    <cellStyle name="쉼표 [0] 2 3 2 51" xfId="2516" xr:uid="{00000000-0005-0000-0000-00007C140000}"/>
    <cellStyle name="쉼표 [0] 2 3 2 52" xfId="2517" xr:uid="{00000000-0005-0000-0000-00007D140000}"/>
    <cellStyle name="쉼표 [0] 2 3 2 53" xfId="2518" xr:uid="{00000000-0005-0000-0000-00007E140000}"/>
    <cellStyle name="쉼표 [0] 2 3 2 54" xfId="2519" xr:uid="{00000000-0005-0000-0000-00007F140000}"/>
    <cellStyle name="쉼표 [0] 2 3 2 55" xfId="2520" xr:uid="{00000000-0005-0000-0000-000080140000}"/>
    <cellStyle name="쉼표 [0] 2 3 2 56" xfId="2521" xr:uid="{00000000-0005-0000-0000-000081140000}"/>
    <cellStyle name="쉼표 [0] 2 3 2 57" xfId="2522" xr:uid="{00000000-0005-0000-0000-000082140000}"/>
    <cellStyle name="쉼표 [0] 2 3 2 58" xfId="2523" xr:uid="{00000000-0005-0000-0000-000083140000}"/>
    <cellStyle name="쉼표 [0] 2 3 2 59" xfId="2524" xr:uid="{00000000-0005-0000-0000-000084140000}"/>
    <cellStyle name="쉼표 [0] 2 3 2 6" xfId="2525" xr:uid="{00000000-0005-0000-0000-000085140000}"/>
    <cellStyle name="쉼표 [0] 2 3 2 60" xfId="2526" xr:uid="{00000000-0005-0000-0000-000086140000}"/>
    <cellStyle name="쉼표 [0] 2 3 2 61" xfId="2527" xr:uid="{00000000-0005-0000-0000-000087140000}"/>
    <cellStyle name="쉼표 [0] 2 3 2 62" xfId="2528" xr:uid="{00000000-0005-0000-0000-000088140000}"/>
    <cellStyle name="쉼표 [0] 2 3 2 63" xfId="2529" xr:uid="{00000000-0005-0000-0000-000089140000}"/>
    <cellStyle name="쉼표 [0] 2 3 2 64" xfId="2530" xr:uid="{00000000-0005-0000-0000-00008A140000}"/>
    <cellStyle name="쉼표 [0] 2 3 2 65" xfId="2531" xr:uid="{00000000-0005-0000-0000-00008B140000}"/>
    <cellStyle name="쉼표 [0] 2 3 2 66" xfId="2532" xr:uid="{00000000-0005-0000-0000-00008C140000}"/>
    <cellStyle name="쉼표 [0] 2 3 2 67" xfId="2533" xr:uid="{00000000-0005-0000-0000-00008D140000}"/>
    <cellStyle name="쉼표 [0] 2 3 2 68" xfId="2534" xr:uid="{00000000-0005-0000-0000-00008E140000}"/>
    <cellStyle name="쉼표 [0] 2 3 2 69" xfId="2535" xr:uid="{00000000-0005-0000-0000-00008F140000}"/>
    <cellStyle name="쉼표 [0] 2 3 2 7" xfId="2536" xr:uid="{00000000-0005-0000-0000-000090140000}"/>
    <cellStyle name="쉼표 [0] 2 3 2 70" xfId="2537" xr:uid="{00000000-0005-0000-0000-000091140000}"/>
    <cellStyle name="쉼표 [0] 2 3 2 71" xfId="2538" xr:uid="{00000000-0005-0000-0000-000092140000}"/>
    <cellStyle name="쉼표 [0] 2 3 2 72" xfId="2539" xr:uid="{00000000-0005-0000-0000-000093140000}"/>
    <cellStyle name="쉼표 [0] 2 3 2 73" xfId="2540" xr:uid="{00000000-0005-0000-0000-000094140000}"/>
    <cellStyle name="쉼표 [0] 2 3 2 74" xfId="2541" xr:uid="{00000000-0005-0000-0000-000095140000}"/>
    <cellStyle name="쉼표 [0] 2 3 2 75" xfId="2542" xr:uid="{00000000-0005-0000-0000-000096140000}"/>
    <cellStyle name="쉼표 [0] 2 3 2 76" xfId="2543" xr:uid="{00000000-0005-0000-0000-000097140000}"/>
    <cellStyle name="쉼표 [0] 2 3 2 77" xfId="2544" xr:uid="{00000000-0005-0000-0000-000098140000}"/>
    <cellStyle name="쉼표 [0] 2 3 2 78" xfId="2545" xr:uid="{00000000-0005-0000-0000-000099140000}"/>
    <cellStyle name="쉼표 [0] 2 3 2 79" xfId="2546" xr:uid="{00000000-0005-0000-0000-00009A140000}"/>
    <cellStyle name="쉼표 [0] 2 3 2 8" xfId="2547" xr:uid="{00000000-0005-0000-0000-00009B140000}"/>
    <cellStyle name="쉼표 [0] 2 3 2 80" xfId="2548" xr:uid="{00000000-0005-0000-0000-00009C140000}"/>
    <cellStyle name="쉼표 [0] 2 3 2 81" xfId="2549" xr:uid="{00000000-0005-0000-0000-00009D140000}"/>
    <cellStyle name="쉼표 [0] 2 3 2 82" xfId="2550" xr:uid="{00000000-0005-0000-0000-00009E140000}"/>
    <cellStyle name="쉼표 [0] 2 3 2 83" xfId="2551" xr:uid="{00000000-0005-0000-0000-00009F140000}"/>
    <cellStyle name="쉼표 [0] 2 3 2 84" xfId="2552" xr:uid="{00000000-0005-0000-0000-0000A0140000}"/>
    <cellStyle name="쉼표 [0] 2 3 2 9" xfId="2553" xr:uid="{00000000-0005-0000-0000-0000A1140000}"/>
    <cellStyle name="쉼표 [0] 2 3 20" xfId="2554" xr:uid="{00000000-0005-0000-0000-0000A2140000}"/>
    <cellStyle name="쉼표 [0] 2 3 21" xfId="2555" xr:uid="{00000000-0005-0000-0000-0000A3140000}"/>
    <cellStyle name="쉼표 [0] 2 3 22" xfId="2556" xr:uid="{00000000-0005-0000-0000-0000A4140000}"/>
    <cellStyle name="쉼표 [0] 2 3 23" xfId="2557" xr:uid="{00000000-0005-0000-0000-0000A5140000}"/>
    <cellStyle name="쉼표 [0] 2 3 24" xfId="2558" xr:uid="{00000000-0005-0000-0000-0000A6140000}"/>
    <cellStyle name="쉼표 [0] 2 3 25" xfId="2559" xr:uid="{00000000-0005-0000-0000-0000A7140000}"/>
    <cellStyle name="쉼표 [0] 2 3 26" xfId="2560" xr:uid="{00000000-0005-0000-0000-0000A8140000}"/>
    <cellStyle name="쉼표 [0] 2 3 27" xfId="2561" xr:uid="{00000000-0005-0000-0000-0000A9140000}"/>
    <cellStyle name="쉼표 [0] 2 3 28" xfId="2562" xr:uid="{00000000-0005-0000-0000-0000AA140000}"/>
    <cellStyle name="쉼표 [0] 2 3 29" xfId="2563" xr:uid="{00000000-0005-0000-0000-0000AB140000}"/>
    <cellStyle name="쉼표 [0] 2 3 3" xfId="17" xr:uid="{00000000-0005-0000-0000-0000AC140000}"/>
    <cellStyle name="쉼표 [0] 2 3 3 10" xfId="2564" xr:uid="{00000000-0005-0000-0000-0000AD140000}"/>
    <cellStyle name="쉼표 [0] 2 3 3 11" xfId="2565" xr:uid="{00000000-0005-0000-0000-0000AE140000}"/>
    <cellStyle name="쉼표 [0] 2 3 3 12" xfId="2566" xr:uid="{00000000-0005-0000-0000-0000AF140000}"/>
    <cellStyle name="쉼표 [0] 2 3 3 13" xfId="2567" xr:uid="{00000000-0005-0000-0000-0000B0140000}"/>
    <cellStyle name="쉼표 [0] 2 3 3 14" xfId="2568" xr:uid="{00000000-0005-0000-0000-0000B1140000}"/>
    <cellStyle name="쉼표 [0] 2 3 3 15" xfId="2569" xr:uid="{00000000-0005-0000-0000-0000B2140000}"/>
    <cellStyle name="쉼표 [0] 2 3 3 16" xfId="2570" xr:uid="{00000000-0005-0000-0000-0000B3140000}"/>
    <cellStyle name="쉼표 [0] 2 3 3 17" xfId="2571" xr:uid="{00000000-0005-0000-0000-0000B4140000}"/>
    <cellStyle name="쉼표 [0] 2 3 3 18" xfId="2572" xr:uid="{00000000-0005-0000-0000-0000B5140000}"/>
    <cellStyle name="쉼표 [0] 2 3 3 19" xfId="2573" xr:uid="{00000000-0005-0000-0000-0000B6140000}"/>
    <cellStyle name="쉼표 [0] 2 3 3 2" xfId="2574" xr:uid="{00000000-0005-0000-0000-0000B7140000}"/>
    <cellStyle name="쉼표 [0] 2 3 3 20" xfId="2575" xr:uid="{00000000-0005-0000-0000-0000B8140000}"/>
    <cellStyle name="쉼표 [0] 2 3 3 21" xfId="2576" xr:uid="{00000000-0005-0000-0000-0000B9140000}"/>
    <cellStyle name="쉼표 [0] 2 3 3 22" xfId="2577" xr:uid="{00000000-0005-0000-0000-0000BA140000}"/>
    <cellStyle name="쉼표 [0] 2 3 3 23" xfId="2578" xr:uid="{00000000-0005-0000-0000-0000BB140000}"/>
    <cellStyle name="쉼표 [0] 2 3 3 24" xfId="2579" xr:uid="{00000000-0005-0000-0000-0000BC140000}"/>
    <cellStyle name="쉼표 [0] 2 3 3 25" xfId="2580" xr:uid="{00000000-0005-0000-0000-0000BD140000}"/>
    <cellStyle name="쉼표 [0] 2 3 3 26" xfId="2581" xr:uid="{00000000-0005-0000-0000-0000BE140000}"/>
    <cellStyle name="쉼표 [0] 2 3 3 27" xfId="2582" xr:uid="{00000000-0005-0000-0000-0000BF140000}"/>
    <cellStyle name="쉼표 [0] 2 3 3 28" xfId="2583" xr:uid="{00000000-0005-0000-0000-0000C0140000}"/>
    <cellStyle name="쉼표 [0] 2 3 3 29" xfId="2584" xr:uid="{00000000-0005-0000-0000-0000C1140000}"/>
    <cellStyle name="쉼표 [0] 2 3 3 3" xfId="2585" xr:uid="{00000000-0005-0000-0000-0000C2140000}"/>
    <cellStyle name="쉼표 [0] 2 3 3 30" xfId="2586" xr:uid="{00000000-0005-0000-0000-0000C3140000}"/>
    <cellStyle name="쉼표 [0] 2 3 3 31" xfId="2587" xr:uid="{00000000-0005-0000-0000-0000C4140000}"/>
    <cellStyle name="쉼표 [0] 2 3 3 32" xfId="2588" xr:uid="{00000000-0005-0000-0000-0000C5140000}"/>
    <cellStyle name="쉼표 [0] 2 3 3 33" xfId="2589" xr:uid="{00000000-0005-0000-0000-0000C6140000}"/>
    <cellStyle name="쉼표 [0] 2 3 3 34" xfId="2590" xr:uid="{00000000-0005-0000-0000-0000C7140000}"/>
    <cellStyle name="쉼표 [0] 2 3 3 35" xfId="2591" xr:uid="{00000000-0005-0000-0000-0000C8140000}"/>
    <cellStyle name="쉼표 [0] 2 3 3 36" xfId="2592" xr:uid="{00000000-0005-0000-0000-0000C9140000}"/>
    <cellStyle name="쉼표 [0] 2 3 3 37" xfId="2593" xr:uid="{00000000-0005-0000-0000-0000CA140000}"/>
    <cellStyle name="쉼표 [0] 2 3 3 38" xfId="2594" xr:uid="{00000000-0005-0000-0000-0000CB140000}"/>
    <cellStyle name="쉼표 [0] 2 3 3 39" xfId="2595" xr:uid="{00000000-0005-0000-0000-0000CC140000}"/>
    <cellStyle name="쉼표 [0] 2 3 3 4" xfId="2596" xr:uid="{00000000-0005-0000-0000-0000CD140000}"/>
    <cellStyle name="쉼표 [0] 2 3 3 40" xfId="2597" xr:uid="{00000000-0005-0000-0000-0000CE140000}"/>
    <cellStyle name="쉼표 [0] 2 3 3 41" xfId="2598" xr:uid="{00000000-0005-0000-0000-0000CF140000}"/>
    <cellStyle name="쉼표 [0] 2 3 3 42" xfId="2599" xr:uid="{00000000-0005-0000-0000-0000D0140000}"/>
    <cellStyle name="쉼표 [0] 2 3 3 43" xfId="2600" xr:uid="{00000000-0005-0000-0000-0000D1140000}"/>
    <cellStyle name="쉼표 [0] 2 3 3 44" xfId="2601" xr:uid="{00000000-0005-0000-0000-0000D2140000}"/>
    <cellStyle name="쉼표 [0] 2 3 3 45" xfId="2602" xr:uid="{00000000-0005-0000-0000-0000D3140000}"/>
    <cellStyle name="쉼표 [0] 2 3 3 46" xfId="2603" xr:uid="{00000000-0005-0000-0000-0000D4140000}"/>
    <cellStyle name="쉼표 [0] 2 3 3 47" xfId="2604" xr:uid="{00000000-0005-0000-0000-0000D5140000}"/>
    <cellStyle name="쉼표 [0] 2 3 3 48" xfId="2605" xr:uid="{00000000-0005-0000-0000-0000D6140000}"/>
    <cellStyle name="쉼표 [0] 2 3 3 49" xfId="2606" xr:uid="{00000000-0005-0000-0000-0000D7140000}"/>
    <cellStyle name="쉼표 [0] 2 3 3 5" xfId="2607" xr:uid="{00000000-0005-0000-0000-0000D8140000}"/>
    <cellStyle name="쉼표 [0] 2 3 3 50" xfId="2608" xr:uid="{00000000-0005-0000-0000-0000D9140000}"/>
    <cellStyle name="쉼표 [0] 2 3 3 51" xfId="2609" xr:uid="{00000000-0005-0000-0000-0000DA140000}"/>
    <cellStyle name="쉼표 [0] 2 3 3 52" xfId="2610" xr:uid="{00000000-0005-0000-0000-0000DB140000}"/>
    <cellStyle name="쉼표 [0] 2 3 3 53" xfId="2611" xr:uid="{00000000-0005-0000-0000-0000DC140000}"/>
    <cellStyle name="쉼표 [0] 2 3 3 54" xfId="2612" xr:uid="{00000000-0005-0000-0000-0000DD140000}"/>
    <cellStyle name="쉼표 [0] 2 3 3 55" xfId="2613" xr:uid="{00000000-0005-0000-0000-0000DE140000}"/>
    <cellStyle name="쉼표 [0] 2 3 3 56" xfId="2614" xr:uid="{00000000-0005-0000-0000-0000DF140000}"/>
    <cellStyle name="쉼표 [0] 2 3 3 57" xfId="2615" xr:uid="{00000000-0005-0000-0000-0000E0140000}"/>
    <cellStyle name="쉼표 [0] 2 3 3 58" xfId="2616" xr:uid="{00000000-0005-0000-0000-0000E1140000}"/>
    <cellStyle name="쉼표 [0] 2 3 3 59" xfId="2617" xr:uid="{00000000-0005-0000-0000-0000E2140000}"/>
    <cellStyle name="쉼표 [0] 2 3 3 6" xfId="2618" xr:uid="{00000000-0005-0000-0000-0000E3140000}"/>
    <cellStyle name="쉼표 [0] 2 3 3 60" xfId="2619" xr:uid="{00000000-0005-0000-0000-0000E4140000}"/>
    <cellStyle name="쉼표 [0] 2 3 3 61" xfId="2620" xr:uid="{00000000-0005-0000-0000-0000E5140000}"/>
    <cellStyle name="쉼표 [0] 2 3 3 62" xfId="2621" xr:uid="{00000000-0005-0000-0000-0000E6140000}"/>
    <cellStyle name="쉼표 [0] 2 3 3 63" xfId="2622" xr:uid="{00000000-0005-0000-0000-0000E7140000}"/>
    <cellStyle name="쉼표 [0] 2 3 3 64" xfId="2623" xr:uid="{00000000-0005-0000-0000-0000E8140000}"/>
    <cellStyle name="쉼표 [0] 2 3 3 65" xfId="2624" xr:uid="{00000000-0005-0000-0000-0000E9140000}"/>
    <cellStyle name="쉼표 [0] 2 3 3 66" xfId="2625" xr:uid="{00000000-0005-0000-0000-0000EA140000}"/>
    <cellStyle name="쉼표 [0] 2 3 3 67" xfId="2626" xr:uid="{00000000-0005-0000-0000-0000EB140000}"/>
    <cellStyle name="쉼표 [0] 2 3 3 68" xfId="2627" xr:uid="{00000000-0005-0000-0000-0000EC140000}"/>
    <cellStyle name="쉼표 [0] 2 3 3 69" xfId="2628" xr:uid="{00000000-0005-0000-0000-0000ED140000}"/>
    <cellStyle name="쉼표 [0] 2 3 3 7" xfId="2629" xr:uid="{00000000-0005-0000-0000-0000EE140000}"/>
    <cellStyle name="쉼표 [0] 2 3 3 70" xfId="2630" xr:uid="{00000000-0005-0000-0000-0000EF140000}"/>
    <cellStyle name="쉼표 [0] 2 3 3 71" xfId="2631" xr:uid="{00000000-0005-0000-0000-0000F0140000}"/>
    <cellStyle name="쉼표 [0] 2 3 3 72" xfId="2632" xr:uid="{00000000-0005-0000-0000-0000F1140000}"/>
    <cellStyle name="쉼표 [0] 2 3 3 73" xfId="2633" xr:uid="{00000000-0005-0000-0000-0000F2140000}"/>
    <cellStyle name="쉼표 [0] 2 3 3 74" xfId="2634" xr:uid="{00000000-0005-0000-0000-0000F3140000}"/>
    <cellStyle name="쉼표 [0] 2 3 3 75" xfId="2635" xr:uid="{00000000-0005-0000-0000-0000F4140000}"/>
    <cellStyle name="쉼표 [0] 2 3 3 76" xfId="2636" xr:uid="{00000000-0005-0000-0000-0000F5140000}"/>
    <cellStyle name="쉼표 [0] 2 3 3 77" xfId="2637" xr:uid="{00000000-0005-0000-0000-0000F6140000}"/>
    <cellStyle name="쉼표 [0] 2 3 3 78" xfId="2638" xr:uid="{00000000-0005-0000-0000-0000F7140000}"/>
    <cellStyle name="쉼표 [0] 2 3 3 79" xfId="2639" xr:uid="{00000000-0005-0000-0000-0000F8140000}"/>
    <cellStyle name="쉼표 [0] 2 3 3 8" xfId="2640" xr:uid="{00000000-0005-0000-0000-0000F9140000}"/>
    <cellStyle name="쉼표 [0] 2 3 3 80" xfId="2641" xr:uid="{00000000-0005-0000-0000-0000FA140000}"/>
    <cellStyle name="쉼표 [0] 2 3 3 81" xfId="2642" xr:uid="{00000000-0005-0000-0000-0000FB140000}"/>
    <cellStyle name="쉼표 [0] 2 3 3 82" xfId="2643" xr:uid="{00000000-0005-0000-0000-0000FC140000}"/>
    <cellStyle name="쉼표 [0] 2 3 3 83" xfId="2644" xr:uid="{00000000-0005-0000-0000-0000FD140000}"/>
    <cellStyle name="쉼표 [0] 2 3 3 84" xfId="2645" xr:uid="{00000000-0005-0000-0000-0000FE140000}"/>
    <cellStyle name="쉼표 [0] 2 3 3 9" xfId="2646" xr:uid="{00000000-0005-0000-0000-0000FF140000}"/>
    <cellStyle name="쉼표 [0] 2 3 30" xfId="2647" xr:uid="{00000000-0005-0000-0000-000000150000}"/>
    <cellStyle name="쉼표 [0] 2 3 31" xfId="2648" xr:uid="{00000000-0005-0000-0000-000001150000}"/>
    <cellStyle name="쉼표 [0] 2 3 32" xfId="2649" xr:uid="{00000000-0005-0000-0000-000002150000}"/>
    <cellStyle name="쉼표 [0] 2 3 33" xfId="2650" xr:uid="{00000000-0005-0000-0000-000003150000}"/>
    <cellStyle name="쉼표 [0] 2 3 34" xfId="2651" xr:uid="{00000000-0005-0000-0000-000004150000}"/>
    <cellStyle name="쉼표 [0] 2 3 35" xfId="2652" xr:uid="{00000000-0005-0000-0000-000005150000}"/>
    <cellStyle name="쉼표 [0] 2 3 36" xfId="2653" xr:uid="{00000000-0005-0000-0000-000006150000}"/>
    <cellStyle name="쉼표 [0] 2 3 37" xfId="2654" xr:uid="{00000000-0005-0000-0000-000007150000}"/>
    <cellStyle name="쉼표 [0] 2 3 38" xfId="2655" xr:uid="{00000000-0005-0000-0000-000008150000}"/>
    <cellStyle name="쉼표 [0] 2 3 39" xfId="2656" xr:uid="{00000000-0005-0000-0000-000009150000}"/>
    <cellStyle name="쉼표 [0] 2 3 4" xfId="18" xr:uid="{00000000-0005-0000-0000-00000A150000}"/>
    <cellStyle name="쉼표 [0] 2 3 4 10" xfId="2657" xr:uid="{00000000-0005-0000-0000-00000B150000}"/>
    <cellStyle name="쉼표 [0] 2 3 4 11" xfId="2658" xr:uid="{00000000-0005-0000-0000-00000C150000}"/>
    <cellStyle name="쉼표 [0] 2 3 4 12" xfId="2659" xr:uid="{00000000-0005-0000-0000-00000D150000}"/>
    <cellStyle name="쉼표 [0] 2 3 4 13" xfId="2660" xr:uid="{00000000-0005-0000-0000-00000E150000}"/>
    <cellStyle name="쉼표 [0] 2 3 4 14" xfId="2661" xr:uid="{00000000-0005-0000-0000-00000F150000}"/>
    <cellStyle name="쉼표 [0] 2 3 4 15" xfId="2662" xr:uid="{00000000-0005-0000-0000-000010150000}"/>
    <cellStyle name="쉼표 [0] 2 3 4 16" xfId="2663" xr:uid="{00000000-0005-0000-0000-000011150000}"/>
    <cellStyle name="쉼표 [0] 2 3 4 17" xfId="2664" xr:uid="{00000000-0005-0000-0000-000012150000}"/>
    <cellStyle name="쉼표 [0] 2 3 4 18" xfId="2665" xr:uid="{00000000-0005-0000-0000-000013150000}"/>
    <cellStyle name="쉼표 [0] 2 3 4 19" xfId="2666" xr:uid="{00000000-0005-0000-0000-000014150000}"/>
    <cellStyle name="쉼표 [0] 2 3 4 2" xfId="2667" xr:uid="{00000000-0005-0000-0000-000015150000}"/>
    <cellStyle name="쉼표 [0] 2 3 4 20" xfId="2668" xr:uid="{00000000-0005-0000-0000-000016150000}"/>
    <cellStyle name="쉼표 [0] 2 3 4 21" xfId="2669" xr:uid="{00000000-0005-0000-0000-000017150000}"/>
    <cellStyle name="쉼표 [0] 2 3 4 22" xfId="2670" xr:uid="{00000000-0005-0000-0000-000018150000}"/>
    <cellStyle name="쉼표 [0] 2 3 4 23" xfId="2671" xr:uid="{00000000-0005-0000-0000-000019150000}"/>
    <cellStyle name="쉼표 [0] 2 3 4 24" xfId="2672" xr:uid="{00000000-0005-0000-0000-00001A150000}"/>
    <cellStyle name="쉼표 [0] 2 3 4 25" xfId="2673" xr:uid="{00000000-0005-0000-0000-00001B150000}"/>
    <cellStyle name="쉼표 [0] 2 3 4 26" xfId="2674" xr:uid="{00000000-0005-0000-0000-00001C150000}"/>
    <cellStyle name="쉼표 [0] 2 3 4 27" xfId="2675" xr:uid="{00000000-0005-0000-0000-00001D150000}"/>
    <cellStyle name="쉼표 [0] 2 3 4 28" xfId="2676" xr:uid="{00000000-0005-0000-0000-00001E150000}"/>
    <cellStyle name="쉼표 [0] 2 3 4 29" xfId="2677" xr:uid="{00000000-0005-0000-0000-00001F150000}"/>
    <cellStyle name="쉼표 [0] 2 3 4 3" xfId="2678" xr:uid="{00000000-0005-0000-0000-000020150000}"/>
    <cellStyle name="쉼표 [0] 2 3 4 30" xfId="2679" xr:uid="{00000000-0005-0000-0000-000021150000}"/>
    <cellStyle name="쉼표 [0] 2 3 4 31" xfId="2680" xr:uid="{00000000-0005-0000-0000-000022150000}"/>
    <cellStyle name="쉼표 [0] 2 3 4 32" xfId="2681" xr:uid="{00000000-0005-0000-0000-000023150000}"/>
    <cellStyle name="쉼표 [0] 2 3 4 33" xfId="2682" xr:uid="{00000000-0005-0000-0000-000024150000}"/>
    <cellStyle name="쉼표 [0] 2 3 4 34" xfId="2683" xr:uid="{00000000-0005-0000-0000-000025150000}"/>
    <cellStyle name="쉼표 [0] 2 3 4 35" xfId="2684" xr:uid="{00000000-0005-0000-0000-000026150000}"/>
    <cellStyle name="쉼표 [0] 2 3 4 36" xfId="2685" xr:uid="{00000000-0005-0000-0000-000027150000}"/>
    <cellStyle name="쉼표 [0] 2 3 4 37" xfId="2686" xr:uid="{00000000-0005-0000-0000-000028150000}"/>
    <cellStyle name="쉼표 [0] 2 3 4 38" xfId="2687" xr:uid="{00000000-0005-0000-0000-000029150000}"/>
    <cellStyle name="쉼표 [0] 2 3 4 39" xfId="2688" xr:uid="{00000000-0005-0000-0000-00002A150000}"/>
    <cellStyle name="쉼표 [0] 2 3 4 4" xfId="2689" xr:uid="{00000000-0005-0000-0000-00002B150000}"/>
    <cellStyle name="쉼표 [0] 2 3 4 40" xfId="2690" xr:uid="{00000000-0005-0000-0000-00002C150000}"/>
    <cellStyle name="쉼표 [0] 2 3 4 41" xfId="2691" xr:uid="{00000000-0005-0000-0000-00002D150000}"/>
    <cellStyle name="쉼표 [0] 2 3 4 42" xfId="2692" xr:uid="{00000000-0005-0000-0000-00002E150000}"/>
    <cellStyle name="쉼표 [0] 2 3 4 43" xfId="2693" xr:uid="{00000000-0005-0000-0000-00002F150000}"/>
    <cellStyle name="쉼표 [0] 2 3 4 44" xfId="2694" xr:uid="{00000000-0005-0000-0000-000030150000}"/>
    <cellStyle name="쉼표 [0] 2 3 4 45" xfId="2695" xr:uid="{00000000-0005-0000-0000-000031150000}"/>
    <cellStyle name="쉼표 [0] 2 3 4 46" xfId="2696" xr:uid="{00000000-0005-0000-0000-000032150000}"/>
    <cellStyle name="쉼표 [0] 2 3 4 47" xfId="2697" xr:uid="{00000000-0005-0000-0000-000033150000}"/>
    <cellStyle name="쉼표 [0] 2 3 4 48" xfId="2698" xr:uid="{00000000-0005-0000-0000-000034150000}"/>
    <cellStyle name="쉼표 [0] 2 3 4 49" xfId="2699" xr:uid="{00000000-0005-0000-0000-000035150000}"/>
    <cellStyle name="쉼표 [0] 2 3 4 5" xfId="2700" xr:uid="{00000000-0005-0000-0000-000036150000}"/>
    <cellStyle name="쉼표 [0] 2 3 4 50" xfId="2701" xr:uid="{00000000-0005-0000-0000-000037150000}"/>
    <cellStyle name="쉼표 [0] 2 3 4 51" xfId="2702" xr:uid="{00000000-0005-0000-0000-000038150000}"/>
    <cellStyle name="쉼표 [0] 2 3 4 52" xfId="2703" xr:uid="{00000000-0005-0000-0000-000039150000}"/>
    <cellStyle name="쉼표 [0] 2 3 4 53" xfId="2704" xr:uid="{00000000-0005-0000-0000-00003A150000}"/>
    <cellStyle name="쉼표 [0] 2 3 4 54" xfId="2705" xr:uid="{00000000-0005-0000-0000-00003B150000}"/>
    <cellStyle name="쉼표 [0] 2 3 4 55" xfId="2706" xr:uid="{00000000-0005-0000-0000-00003C150000}"/>
    <cellStyle name="쉼표 [0] 2 3 4 56" xfId="2707" xr:uid="{00000000-0005-0000-0000-00003D150000}"/>
    <cellStyle name="쉼표 [0] 2 3 4 57" xfId="2708" xr:uid="{00000000-0005-0000-0000-00003E150000}"/>
    <cellStyle name="쉼표 [0] 2 3 4 58" xfId="2709" xr:uid="{00000000-0005-0000-0000-00003F150000}"/>
    <cellStyle name="쉼표 [0] 2 3 4 59" xfId="2710" xr:uid="{00000000-0005-0000-0000-000040150000}"/>
    <cellStyle name="쉼표 [0] 2 3 4 6" xfId="2711" xr:uid="{00000000-0005-0000-0000-000041150000}"/>
    <cellStyle name="쉼표 [0] 2 3 4 60" xfId="2712" xr:uid="{00000000-0005-0000-0000-000042150000}"/>
    <cellStyle name="쉼표 [0] 2 3 4 61" xfId="2713" xr:uid="{00000000-0005-0000-0000-000043150000}"/>
    <cellStyle name="쉼표 [0] 2 3 4 62" xfId="2714" xr:uid="{00000000-0005-0000-0000-000044150000}"/>
    <cellStyle name="쉼표 [0] 2 3 4 63" xfId="2715" xr:uid="{00000000-0005-0000-0000-000045150000}"/>
    <cellStyle name="쉼표 [0] 2 3 4 64" xfId="2716" xr:uid="{00000000-0005-0000-0000-000046150000}"/>
    <cellStyle name="쉼표 [0] 2 3 4 65" xfId="2717" xr:uid="{00000000-0005-0000-0000-000047150000}"/>
    <cellStyle name="쉼표 [0] 2 3 4 66" xfId="2718" xr:uid="{00000000-0005-0000-0000-000048150000}"/>
    <cellStyle name="쉼표 [0] 2 3 4 67" xfId="2719" xr:uid="{00000000-0005-0000-0000-000049150000}"/>
    <cellStyle name="쉼표 [0] 2 3 4 68" xfId="2720" xr:uid="{00000000-0005-0000-0000-00004A150000}"/>
    <cellStyle name="쉼표 [0] 2 3 4 69" xfId="2721" xr:uid="{00000000-0005-0000-0000-00004B150000}"/>
    <cellStyle name="쉼표 [0] 2 3 4 7" xfId="2722" xr:uid="{00000000-0005-0000-0000-00004C150000}"/>
    <cellStyle name="쉼표 [0] 2 3 4 70" xfId="2723" xr:uid="{00000000-0005-0000-0000-00004D150000}"/>
    <cellStyle name="쉼표 [0] 2 3 4 71" xfId="2724" xr:uid="{00000000-0005-0000-0000-00004E150000}"/>
    <cellStyle name="쉼표 [0] 2 3 4 72" xfId="2725" xr:uid="{00000000-0005-0000-0000-00004F150000}"/>
    <cellStyle name="쉼표 [0] 2 3 4 73" xfId="2726" xr:uid="{00000000-0005-0000-0000-000050150000}"/>
    <cellStyle name="쉼표 [0] 2 3 4 74" xfId="2727" xr:uid="{00000000-0005-0000-0000-000051150000}"/>
    <cellStyle name="쉼표 [0] 2 3 4 75" xfId="2728" xr:uid="{00000000-0005-0000-0000-000052150000}"/>
    <cellStyle name="쉼표 [0] 2 3 4 76" xfId="2729" xr:uid="{00000000-0005-0000-0000-000053150000}"/>
    <cellStyle name="쉼표 [0] 2 3 4 77" xfId="2730" xr:uid="{00000000-0005-0000-0000-000054150000}"/>
    <cellStyle name="쉼표 [0] 2 3 4 78" xfId="2731" xr:uid="{00000000-0005-0000-0000-000055150000}"/>
    <cellStyle name="쉼표 [0] 2 3 4 79" xfId="2732" xr:uid="{00000000-0005-0000-0000-000056150000}"/>
    <cellStyle name="쉼표 [0] 2 3 4 8" xfId="2733" xr:uid="{00000000-0005-0000-0000-000057150000}"/>
    <cellStyle name="쉼표 [0] 2 3 4 80" xfId="2734" xr:uid="{00000000-0005-0000-0000-000058150000}"/>
    <cellStyle name="쉼표 [0] 2 3 4 81" xfId="2735" xr:uid="{00000000-0005-0000-0000-000059150000}"/>
    <cellStyle name="쉼표 [0] 2 3 4 82" xfId="2736" xr:uid="{00000000-0005-0000-0000-00005A150000}"/>
    <cellStyle name="쉼표 [0] 2 3 4 83" xfId="2737" xr:uid="{00000000-0005-0000-0000-00005B150000}"/>
    <cellStyle name="쉼표 [0] 2 3 4 84" xfId="2738" xr:uid="{00000000-0005-0000-0000-00005C150000}"/>
    <cellStyle name="쉼표 [0] 2 3 4 9" xfId="2739" xr:uid="{00000000-0005-0000-0000-00005D150000}"/>
    <cellStyle name="쉼표 [0] 2 3 40" xfId="2740" xr:uid="{00000000-0005-0000-0000-00005E150000}"/>
    <cellStyle name="쉼표 [0] 2 3 41" xfId="2741" xr:uid="{00000000-0005-0000-0000-00005F150000}"/>
    <cellStyle name="쉼표 [0] 2 3 42" xfId="2742" xr:uid="{00000000-0005-0000-0000-000060150000}"/>
    <cellStyle name="쉼표 [0] 2 3 43" xfId="2743" xr:uid="{00000000-0005-0000-0000-000061150000}"/>
    <cellStyle name="쉼표 [0] 2 3 44" xfId="2744" xr:uid="{00000000-0005-0000-0000-000062150000}"/>
    <cellStyle name="쉼표 [0] 2 3 45" xfId="2745" xr:uid="{00000000-0005-0000-0000-000063150000}"/>
    <cellStyle name="쉼표 [0] 2 3 46" xfId="2746" xr:uid="{00000000-0005-0000-0000-000064150000}"/>
    <cellStyle name="쉼표 [0] 2 3 47" xfId="2747" xr:uid="{00000000-0005-0000-0000-000065150000}"/>
    <cellStyle name="쉼표 [0] 2 3 48" xfId="2748" xr:uid="{00000000-0005-0000-0000-000066150000}"/>
    <cellStyle name="쉼표 [0] 2 3 49" xfId="2749" xr:uid="{00000000-0005-0000-0000-000067150000}"/>
    <cellStyle name="쉼표 [0] 2 3 5" xfId="19" xr:uid="{00000000-0005-0000-0000-000068150000}"/>
    <cellStyle name="쉼표 [0] 2 3 5 10" xfId="2750" xr:uid="{00000000-0005-0000-0000-000069150000}"/>
    <cellStyle name="쉼표 [0] 2 3 5 11" xfId="2751" xr:uid="{00000000-0005-0000-0000-00006A150000}"/>
    <cellStyle name="쉼표 [0] 2 3 5 12" xfId="2752" xr:uid="{00000000-0005-0000-0000-00006B150000}"/>
    <cellStyle name="쉼표 [0] 2 3 5 13" xfId="2753" xr:uid="{00000000-0005-0000-0000-00006C150000}"/>
    <cellStyle name="쉼표 [0] 2 3 5 14" xfId="2754" xr:uid="{00000000-0005-0000-0000-00006D150000}"/>
    <cellStyle name="쉼표 [0] 2 3 5 15" xfId="2755" xr:uid="{00000000-0005-0000-0000-00006E150000}"/>
    <cellStyle name="쉼표 [0] 2 3 5 16" xfId="2756" xr:uid="{00000000-0005-0000-0000-00006F150000}"/>
    <cellStyle name="쉼표 [0] 2 3 5 17" xfId="2757" xr:uid="{00000000-0005-0000-0000-000070150000}"/>
    <cellStyle name="쉼표 [0] 2 3 5 18" xfId="2758" xr:uid="{00000000-0005-0000-0000-000071150000}"/>
    <cellStyle name="쉼표 [0] 2 3 5 19" xfId="2759" xr:uid="{00000000-0005-0000-0000-000072150000}"/>
    <cellStyle name="쉼표 [0] 2 3 5 2" xfId="2760" xr:uid="{00000000-0005-0000-0000-000073150000}"/>
    <cellStyle name="쉼표 [0] 2 3 5 20" xfId="2761" xr:uid="{00000000-0005-0000-0000-000074150000}"/>
    <cellStyle name="쉼표 [0] 2 3 5 21" xfId="2762" xr:uid="{00000000-0005-0000-0000-000075150000}"/>
    <cellStyle name="쉼표 [0] 2 3 5 22" xfId="2763" xr:uid="{00000000-0005-0000-0000-000076150000}"/>
    <cellStyle name="쉼표 [0] 2 3 5 23" xfId="2764" xr:uid="{00000000-0005-0000-0000-000077150000}"/>
    <cellStyle name="쉼표 [0] 2 3 5 24" xfId="2765" xr:uid="{00000000-0005-0000-0000-000078150000}"/>
    <cellStyle name="쉼표 [0] 2 3 5 25" xfId="2766" xr:uid="{00000000-0005-0000-0000-000079150000}"/>
    <cellStyle name="쉼표 [0] 2 3 5 26" xfId="2767" xr:uid="{00000000-0005-0000-0000-00007A150000}"/>
    <cellStyle name="쉼표 [0] 2 3 5 27" xfId="2768" xr:uid="{00000000-0005-0000-0000-00007B150000}"/>
    <cellStyle name="쉼표 [0] 2 3 5 28" xfId="2769" xr:uid="{00000000-0005-0000-0000-00007C150000}"/>
    <cellStyle name="쉼표 [0] 2 3 5 29" xfId="2770" xr:uid="{00000000-0005-0000-0000-00007D150000}"/>
    <cellStyle name="쉼표 [0] 2 3 5 3" xfId="2771" xr:uid="{00000000-0005-0000-0000-00007E150000}"/>
    <cellStyle name="쉼표 [0] 2 3 5 30" xfId="2772" xr:uid="{00000000-0005-0000-0000-00007F150000}"/>
    <cellStyle name="쉼표 [0] 2 3 5 31" xfId="2773" xr:uid="{00000000-0005-0000-0000-000080150000}"/>
    <cellStyle name="쉼표 [0] 2 3 5 32" xfId="2774" xr:uid="{00000000-0005-0000-0000-000081150000}"/>
    <cellStyle name="쉼표 [0] 2 3 5 33" xfId="2775" xr:uid="{00000000-0005-0000-0000-000082150000}"/>
    <cellStyle name="쉼표 [0] 2 3 5 34" xfId="2776" xr:uid="{00000000-0005-0000-0000-000083150000}"/>
    <cellStyle name="쉼표 [0] 2 3 5 35" xfId="2777" xr:uid="{00000000-0005-0000-0000-000084150000}"/>
    <cellStyle name="쉼표 [0] 2 3 5 36" xfId="2778" xr:uid="{00000000-0005-0000-0000-000085150000}"/>
    <cellStyle name="쉼표 [0] 2 3 5 37" xfId="2779" xr:uid="{00000000-0005-0000-0000-000086150000}"/>
    <cellStyle name="쉼표 [0] 2 3 5 38" xfId="2780" xr:uid="{00000000-0005-0000-0000-000087150000}"/>
    <cellStyle name="쉼표 [0] 2 3 5 39" xfId="2781" xr:uid="{00000000-0005-0000-0000-000088150000}"/>
    <cellStyle name="쉼표 [0] 2 3 5 4" xfId="2782" xr:uid="{00000000-0005-0000-0000-000089150000}"/>
    <cellStyle name="쉼표 [0] 2 3 5 40" xfId="2783" xr:uid="{00000000-0005-0000-0000-00008A150000}"/>
    <cellStyle name="쉼표 [0] 2 3 5 41" xfId="2784" xr:uid="{00000000-0005-0000-0000-00008B150000}"/>
    <cellStyle name="쉼표 [0] 2 3 5 42" xfId="2785" xr:uid="{00000000-0005-0000-0000-00008C150000}"/>
    <cellStyle name="쉼표 [0] 2 3 5 43" xfId="2786" xr:uid="{00000000-0005-0000-0000-00008D150000}"/>
    <cellStyle name="쉼표 [0] 2 3 5 44" xfId="2787" xr:uid="{00000000-0005-0000-0000-00008E150000}"/>
    <cellStyle name="쉼표 [0] 2 3 5 45" xfId="2788" xr:uid="{00000000-0005-0000-0000-00008F150000}"/>
    <cellStyle name="쉼표 [0] 2 3 5 46" xfId="2789" xr:uid="{00000000-0005-0000-0000-000090150000}"/>
    <cellStyle name="쉼표 [0] 2 3 5 47" xfId="2790" xr:uid="{00000000-0005-0000-0000-000091150000}"/>
    <cellStyle name="쉼표 [0] 2 3 5 48" xfId="2791" xr:uid="{00000000-0005-0000-0000-000092150000}"/>
    <cellStyle name="쉼표 [0] 2 3 5 49" xfId="2792" xr:uid="{00000000-0005-0000-0000-000093150000}"/>
    <cellStyle name="쉼표 [0] 2 3 5 5" xfId="2793" xr:uid="{00000000-0005-0000-0000-000094150000}"/>
    <cellStyle name="쉼표 [0] 2 3 5 50" xfId="2794" xr:uid="{00000000-0005-0000-0000-000095150000}"/>
    <cellStyle name="쉼표 [0] 2 3 5 51" xfId="2795" xr:uid="{00000000-0005-0000-0000-000096150000}"/>
    <cellStyle name="쉼표 [0] 2 3 5 52" xfId="2796" xr:uid="{00000000-0005-0000-0000-000097150000}"/>
    <cellStyle name="쉼표 [0] 2 3 5 53" xfId="2797" xr:uid="{00000000-0005-0000-0000-000098150000}"/>
    <cellStyle name="쉼표 [0] 2 3 5 54" xfId="2798" xr:uid="{00000000-0005-0000-0000-000099150000}"/>
    <cellStyle name="쉼표 [0] 2 3 5 55" xfId="2799" xr:uid="{00000000-0005-0000-0000-00009A150000}"/>
    <cellStyle name="쉼표 [0] 2 3 5 56" xfId="2800" xr:uid="{00000000-0005-0000-0000-00009B150000}"/>
    <cellStyle name="쉼표 [0] 2 3 5 57" xfId="2801" xr:uid="{00000000-0005-0000-0000-00009C150000}"/>
    <cellStyle name="쉼표 [0] 2 3 5 58" xfId="2802" xr:uid="{00000000-0005-0000-0000-00009D150000}"/>
    <cellStyle name="쉼표 [0] 2 3 5 59" xfId="2803" xr:uid="{00000000-0005-0000-0000-00009E150000}"/>
    <cellStyle name="쉼표 [0] 2 3 5 6" xfId="2804" xr:uid="{00000000-0005-0000-0000-00009F150000}"/>
    <cellStyle name="쉼표 [0] 2 3 5 60" xfId="2805" xr:uid="{00000000-0005-0000-0000-0000A0150000}"/>
    <cellStyle name="쉼표 [0] 2 3 5 61" xfId="2806" xr:uid="{00000000-0005-0000-0000-0000A1150000}"/>
    <cellStyle name="쉼표 [0] 2 3 5 62" xfId="2807" xr:uid="{00000000-0005-0000-0000-0000A2150000}"/>
    <cellStyle name="쉼표 [0] 2 3 5 63" xfId="2808" xr:uid="{00000000-0005-0000-0000-0000A3150000}"/>
    <cellStyle name="쉼표 [0] 2 3 5 64" xfId="2809" xr:uid="{00000000-0005-0000-0000-0000A4150000}"/>
    <cellStyle name="쉼표 [0] 2 3 5 65" xfId="2810" xr:uid="{00000000-0005-0000-0000-0000A5150000}"/>
    <cellStyle name="쉼표 [0] 2 3 5 66" xfId="2811" xr:uid="{00000000-0005-0000-0000-0000A6150000}"/>
    <cellStyle name="쉼표 [0] 2 3 5 67" xfId="2812" xr:uid="{00000000-0005-0000-0000-0000A7150000}"/>
    <cellStyle name="쉼표 [0] 2 3 5 68" xfId="2813" xr:uid="{00000000-0005-0000-0000-0000A8150000}"/>
    <cellStyle name="쉼표 [0] 2 3 5 69" xfId="2814" xr:uid="{00000000-0005-0000-0000-0000A9150000}"/>
    <cellStyle name="쉼표 [0] 2 3 5 7" xfId="2815" xr:uid="{00000000-0005-0000-0000-0000AA150000}"/>
    <cellStyle name="쉼표 [0] 2 3 5 70" xfId="2816" xr:uid="{00000000-0005-0000-0000-0000AB150000}"/>
    <cellStyle name="쉼표 [0] 2 3 5 71" xfId="2817" xr:uid="{00000000-0005-0000-0000-0000AC150000}"/>
    <cellStyle name="쉼표 [0] 2 3 5 72" xfId="2818" xr:uid="{00000000-0005-0000-0000-0000AD150000}"/>
    <cellStyle name="쉼표 [0] 2 3 5 73" xfId="2819" xr:uid="{00000000-0005-0000-0000-0000AE150000}"/>
    <cellStyle name="쉼표 [0] 2 3 5 74" xfId="2820" xr:uid="{00000000-0005-0000-0000-0000AF150000}"/>
    <cellStyle name="쉼표 [0] 2 3 5 75" xfId="2821" xr:uid="{00000000-0005-0000-0000-0000B0150000}"/>
    <cellStyle name="쉼표 [0] 2 3 5 76" xfId="2822" xr:uid="{00000000-0005-0000-0000-0000B1150000}"/>
    <cellStyle name="쉼표 [0] 2 3 5 77" xfId="2823" xr:uid="{00000000-0005-0000-0000-0000B2150000}"/>
    <cellStyle name="쉼표 [0] 2 3 5 78" xfId="2824" xr:uid="{00000000-0005-0000-0000-0000B3150000}"/>
    <cellStyle name="쉼표 [0] 2 3 5 79" xfId="2825" xr:uid="{00000000-0005-0000-0000-0000B4150000}"/>
    <cellStyle name="쉼표 [0] 2 3 5 8" xfId="2826" xr:uid="{00000000-0005-0000-0000-0000B5150000}"/>
    <cellStyle name="쉼표 [0] 2 3 5 80" xfId="2827" xr:uid="{00000000-0005-0000-0000-0000B6150000}"/>
    <cellStyle name="쉼표 [0] 2 3 5 81" xfId="2828" xr:uid="{00000000-0005-0000-0000-0000B7150000}"/>
    <cellStyle name="쉼표 [0] 2 3 5 82" xfId="2829" xr:uid="{00000000-0005-0000-0000-0000B8150000}"/>
    <cellStyle name="쉼표 [0] 2 3 5 83" xfId="2830" xr:uid="{00000000-0005-0000-0000-0000B9150000}"/>
    <cellStyle name="쉼표 [0] 2 3 5 84" xfId="2831" xr:uid="{00000000-0005-0000-0000-0000BA150000}"/>
    <cellStyle name="쉼표 [0] 2 3 5 9" xfId="2832" xr:uid="{00000000-0005-0000-0000-0000BB150000}"/>
    <cellStyle name="쉼표 [0] 2 3 50" xfId="2833" xr:uid="{00000000-0005-0000-0000-0000BC150000}"/>
    <cellStyle name="쉼표 [0] 2 3 51" xfId="2834" xr:uid="{00000000-0005-0000-0000-0000BD150000}"/>
    <cellStyle name="쉼표 [0] 2 3 52" xfId="2835" xr:uid="{00000000-0005-0000-0000-0000BE150000}"/>
    <cellStyle name="쉼표 [0] 2 3 53" xfId="2836" xr:uid="{00000000-0005-0000-0000-0000BF150000}"/>
    <cellStyle name="쉼표 [0] 2 3 54" xfId="2837" xr:uid="{00000000-0005-0000-0000-0000C0150000}"/>
    <cellStyle name="쉼표 [0] 2 3 55" xfId="2838" xr:uid="{00000000-0005-0000-0000-0000C1150000}"/>
    <cellStyle name="쉼표 [0] 2 3 56" xfId="2839" xr:uid="{00000000-0005-0000-0000-0000C2150000}"/>
    <cellStyle name="쉼표 [0] 2 3 57" xfId="2840" xr:uid="{00000000-0005-0000-0000-0000C3150000}"/>
    <cellStyle name="쉼표 [0] 2 3 58" xfId="2841" xr:uid="{00000000-0005-0000-0000-0000C4150000}"/>
    <cellStyle name="쉼표 [0] 2 3 59" xfId="2842" xr:uid="{00000000-0005-0000-0000-0000C5150000}"/>
    <cellStyle name="쉼표 [0] 2 3 6" xfId="20" xr:uid="{00000000-0005-0000-0000-0000C6150000}"/>
    <cellStyle name="쉼표 [0] 2 3 6 10" xfId="2843" xr:uid="{00000000-0005-0000-0000-0000C7150000}"/>
    <cellStyle name="쉼표 [0] 2 3 6 11" xfId="2844" xr:uid="{00000000-0005-0000-0000-0000C8150000}"/>
    <cellStyle name="쉼표 [0] 2 3 6 12" xfId="2845" xr:uid="{00000000-0005-0000-0000-0000C9150000}"/>
    <cellStyle name="쉼표 [0] 2 3 6 13" xfId="2846" xr:uid="{00000000-0005-0000-0000-0000CA150000}"/>
    <cellStyle name="쉼표 [0] 2 3 6 14" xfId="2847" xr:uid="{00000000-0005-0000-0000-0000CB150000}"/>
    <cellStyle name="쉼표 [0] 2 3 6 15" xfId="2848" xr:uid="{00000000-0005-0000-0000-0000CC150000}"/>
    <cellStyle name="쉼표 [0] 2 3 6 16" xfId="2849" xr:uid="{00000000-0005-0000-0000-0000CD150000}"/>
    <cellStyle name="쉼표 [0] 2 3 6 17" xfId="2850" xr:uid="{00000000-0005-0000-0000-0000CE150000}"/>
    <cellStyle name="쉼표 [0] 2 3 6 18" xfId="2851" xr:uid="{00000000-0005-0000-0000-0000CF150000}"/>
    <cellStyle name="쉼표 [0] 2 3 6 19" xfId="2852" xr:uid="{00000000-0005-0000-0000-0000D0150000}"/>
    <cellStyle name="쉼표 [0] 2 3 6 2" xfId="2853" xr:uid="{00000000-0005-0000-0000-0000D1150000}"/>
    <cellStyle name="쉼표 [0] 2 3 6 20" xfId="2854" xr:uid="{00000000-0005-0000-0000-0000D2150000}"/>
    <cellStyle name="쉼표 [0] 2 3 6 21" xfId="2855" xr:uid="{00000000-0005-0000-0000-0000D3150000}"/>
    <cellStyle name="쉼표 [0] 2 3 6 22" xfId="2856" xr:uid="{00000000-0005-0000-0000-0000D4150000}"/>
    <cellStyle name="쉼표 [0] 2 3 6 23" xfId="2857" xr:uid="{00000000-0005-0000-0000-0000D5150000}"/>
    <cellStyle name="쉼표 [0] 2 3 6 24" xfId="2858" xr:uid="{00000000-0005-0000-0000-0000D6150000}"/>
    <cellStyle name="쉼표 [0] 2 3 6 25" xfId="2859" xr:uid="{00000000-0005-0000-0000-0000D7150000}"/>
    <cellStyle name="쉼표 [0] 2 3 6 26" xfId="2860" xr:uid="{00000000-0005-0000-0000-0000D8150000}"/>
    <cellStyle name="쉼표 [0] 2 3 6 27" xfId="2861" xr:uid="{00000000-0005-0000-0000-0000D9150000}"/>
    <cellStyle name="쉼표 [0] 2 3 6 28" xfId="2862" xr:uid="{00000000-0005-0000-0000-0000DA150000}"/>
    <cellStyle name="쉼표 [0] 2 3 6 29" xfId="2863" xr:uid="{00000000-0005-0000-0000-0000DB150000}"/>
    <cellStyle name="쉼표 [0] 2 3 6 3" xfId="2864" xr:uid="{00000000-0005-0000-0000-0000DC150000}"/>
    <cellStyle name="쉼표 [0] 2 3 6 30" xfId="2865" xr:uid="{00000000-0005-0000-0000-0000DD150000}"/>
    <cellStyle name="쉼표 [0] 2 3 6 31" xfId="2866" xr:uid="{00000000-0005-0000-0000-0000DE150000}"/>
    <cellStyle name="쉼표 [0] 2 3 6 32" xfId="2867" xr:uid="{00000000-0005-0000-0000-0000DF150000}"/>
    <cellStyle name="쉼표 [0] 2 3 6 33" xfId="2868" xr:uid="{00000000-0005-0000-0000-0000E0150000}"/>
    <cellStyle name="쉼표 [0] 2 3 6 34" xfId="2869" xr:uid="{00000000-0005-0000-0000-0000E1150000}"/>
    <cellStyle name="쉼표 [0] 2 3 6 35" xfId="2870" xr:uid="{00000000-0005-0000-0000-0000E2150000}"/>
    <cellStyle name="쉼표 [0] 2 3 6 36" xfId="2871" xr:uid="{00000000-0005-0000-0000-0000E3150000}"/>
    <cellStyle name="쉼표 [0] 2 3 6 37" xfId="2872" xr:uid="{00000000-0005-0000-0000-0000E4150000}"/>
    <cellStyle name="쉼표 [0] 2 3 6 38" xfId="2873" xr:uid="{00000000-0005-0000-0000-0000E5150000}"/>
    <cellStyle name="쉼표 [0] 2 3 6 39" xfId="2874" xr:uid="{00000000-0005-0000-0000-0000E6150000}"/>
    <cellStyle name="쉼표 [0] 2 3 6 4" xfId="2875" xr:uid="{00000000-0005-0000-0000-0000E7150000}"/>
    <cellStyle name="쉼표 [0] 2 3 6 40" xfId="2876" xr:uid="{00000000-0005-0000-0000-0000E8150000}"/>
    <cellStyle name="쉼표 [0] 2 3 6 41" xfId="2877" xr:uid="{00000000-0005-0000-0000-0000E9150000}"/>
    <cellStyle name="쉼표 [0] 2 3 6 42" xfId="2878" xr:uid="{00000000-0005-0000-0000-0000EA150000}"/>
    <cellStyle name="쉼표 [0] 2 3 6 43" xfId="2879" xr:uid="{00000000-0005-0000-0000-0000EB150000}"/>
    <cellStyle name="쉼표 [0] 2 3 6 44" xfId="2880" xr:uid="{00000000-0005-0000-0000-0000EC150000}"/>
    <cellStyle name="쉼표 [0] 2 3 6 45" xfId="2881" xr:uid="{00000000-0005-0000-0000-0000ED150000}"/>
    <cellStyle name="쉼표 [0] 2 3 6 46" xfId="2882" xr:uid="{00000000-0005-0000-0000-0000EE150000}"/>
    <cellStyle name="쉼표 [0] 2 3 6 47" xfId="2883" xr:uid="{00000000-0005-0000-0000-0000EF150000}"/>
    <cellStyle name="쉼표 [0] 2 3 6 48" xfId="2884" xr:uid="{00000000-0005-0000-0000-0000F0150000}"/>
    <cellStyle name="쉼표 [0] 2 3 6 49" xfId="2885" xr:uid="{00000000-0005-0000-0000-0000F1150000}"/>
    <cellStyle name="쉼표 [0] 2 3 6 5" xfId="2886" xr:uid="{00000000-0005-0000-0000-0000F2150000}"/>
    <cellStyle name="쉼표 [0] 2 3 6 50" xfId="2887" xr:uid="{00000000-0005-0000-0000-0000F3150000}"/>
    <cellStyle name="쉼표 [0] 2 3 6 51" xfId="2888" xr:uid="{00000000-0005-0000-0000-0000F4150000}"/>
    <cellStyle name="쉼표 [0] 2 3 6 52" xfId="2889" xr:uid="{00000000-0005-0000-0000-0000F5150000}"/>
    <cellStyle name="쉼표 [0] 2 3 6 53" xfId="2890" xr:uid="{00000000-0005-0000-0000-0000F6150000}"/>
    <cellStyle name="쉼표 [0] 2 3 6 54" xfId="2891" xr:uid="{00000000-0005-0000-0000-0000F7150000}"/>
    <cellStyle name="쉼표 [0] 2 3 6 55" xfId="2892" xr:uid="{00000000-0005-0000-0000-0000F8150000}"/>
    <cellStyle name="쉼표 [0] 2 3 6 56" xfId="2893" xr:uid="{00000000-0005-0000-0000-0000F9150000}"/>
    <cellStyle name="쉼표 [0] 2 3 6 57" xfId="2894" xr:uid="{00000000-0005-0000-0000-0000FA150000}"/>
    <cellStyle name="쉼표 [0] 2 3 6 58" xfId="2895" xr:uid="{00000000-0005-0000-0000-0000FB150000}"/>
    <cellStyle name="쉼표 [0] 2 3 6 59" xfId="2896" xr:uid="{00000000-0005-0000-0000-0000FC150000}"/>
    <cellStyle name="쉼표 [0] 2 3 6 6" xfId="2897" xr:uid="{00000000-0005-0000-0000-0000FD150000}"/>
    <cellStyle name="쉼표 [0] 2 3 6 60" xfId="2898" xr:uid="{00000000-0005-0000-0000-0000FE150000}"/>
    <cellStyle name="쉼표 [0] 2 3 6 61" xfId="2899" xr:uid="{00000000-0005-0000-0000-0000FF150000}"/>
    <cellStyle name="쉼표 [0] 2 3 6 62" xfId="2900" xr:uid="{00000000-0005-0000-0000-000000160000}"/>
    <cellStyle name="쉼표 [0] 2 3 6 63" xfId="2901" xr:uid="{00000000-0005-0000-0000-000001160000}"/>
    <cellStyle name="쉼표 [0] 2 3 6 64" xfId="2902" xr:uid="{00000000-0005-0000-0000-000002160000}"/>
    <cellStyle name="쉼표 [0] 2 3 6 65" xfId="2903" xr:uid="{00000000-0005-0000-0000-000003160000}"/>
    <cellStyle name="쉼표 [0] 2 3 6 66" xfId="2904" xr:uid="{00000000-0005-0000-0000-000004160000}"/>
    <cellStyle name="쉼표 [0] 2 3 6 67" xfId="2905" xr:uid="{00000000-0005-0000-0000-000005160000}"/>
    <cellStyle name="쉼표 [0] 2 3 6 68" xfId="2906" xr:uid="{00000000-0005-0000-0000-000006160000}"/>
    <cellStyle name="쉼표 [0] 2 3 6 69" xfId="2907" xr:uid="{00000000-0005-0000-0000-000007160000}"/>
    <cellStyle name="쉼표 [0] 2 3 6 7" xfId="2908" xr:uid="{00000000-0005-0000-0000-000008160000}"/>
    <cellStyle name="쉼표 [0] 2 3 6 70" xfId="2909" xr:uid="{00000000-0005-0000-0000-000009160000}"/>
    <cellStyle name="쉼표 [0] 2 3 6 71" xfId="2910" xr:uid="{00000000-0005-0000-0000-00000A160000}"/>
    <cellStyle name="쉼표 [0] 2 3 6 72" xfId="2911" xr:uid="{00000000-0005-0000-0000-00000B160000}"/>
    <cellStyle name="쉼표 [0] 2 3 6 73" xfId="2912" xr:uid="{00000000-0005-0000-0000-00000C160000}"/>
    <cellStyle name="쉼표 [0] 2 3 6 74" xfId="2913" xr:uid="{00000000-0005-0000-0000-00000D160000}"/>
    <cellStyle name="쉼표 [0] 2 3 6 75" xfId="2914" xr:uid="{00000000-0005-0000-0000-00000E160000}"/>
    <cellStyle name="쉼표 [0] 2 3 6 76" xfId="2915" xr:uid="{00000000-0005-0000-0000-00000F160000}"/>
    <cellStyle name="쉼표 [0] 2 3 6 77" xfId="2916" xr:uid="{00000000-0005-0000-0000-000010160000}"/>
    <cellStyle name="쉼표 [0] 2 3 6 78" xfId="2917" xr:uid="{00000000-0005-0000-0000-000011160000}"/>
    <cellStyle name="쉼표 [0] 2 3 6 79" xfId="2918" xr:uid="{00000000-0005-0000-0000-000012160000}"/>
    <cellStyle name="쉼표 [0] 2 3 6 8" xfId="2919" xr:uid="{00000000-0005-0000-0000-000013160000}"/>
    <cellStyle name="쉼표 [0] 2 3 6 80" xfId="2920" xr:uid="{00000000-0005-0000-0000-000014160000}"/>
    <cellStyle name="쉼표 [0] 2 3 6 81" xfId="2921" xr:uid="{00000000-0005-0000-0000-000015160000}"/>
    <cellStyle name="쉼표 [0] 2 3 6 82" xfId="2922" xr:uid="{00000000-0005-0000-0000-000016160000}"/>
    <cellStyle name="쉼표 [0] 2 3 6 83" xfId="2923" xr:uid="{00000000-0005-0000-0000-000017160000}"/>
    <cellStyle name="쉼표 [0] 2 3 6 84" xfId="2924" xr:uid="{00000000-0005-0000-0000-000018160000}"/>
    <cellStyle name="쉼표 [0] 2 3 6 9" xfId="2925" xr:uid="{00000000-0005-0000-0000-000019160000}"/>
    <cellStyle name="쉼표 [0] 2 3 60" xfId="2926" xr:uid="{00000000-0005-0000-0000-00001A160000}"/>
    <cellStyle name="쉼표 [0] 2 3 61" xfId="2927" xr:uid="{00000000-0005-0000-0000-00001B160000}"/>
    <cellStyle name="쉼표 [0] 2 3 62" xfId="2928" xr:uid="{00000000-0005-0000-0000-00001C160000}"/>
    <cellStyle name="쉼표 [0] 2 3 63" xfId="2929" xr:uid="{00000000-0005-0000-0000-00001D160000}"/>
    <cellStyle name="쉼표 [0] 2 3 64" xfId="2930" xr:uid="{00000000-0005-0000-0000-00001E160000}"/>
    <cellStyle name="쉼표 [0] 2 3 65" xfId="2931" xr:uid="{00000000-0005-0000-0000-00001F160000}"/>
    <cellStyle name="쉼표 [0] 2 3 66" xfId="2932" xr:uid="{00000000-0005-0000-0000-000020160000}"/>
    <cellStyle name="쉼표 [0] 2 3 67" xfId="2933" xr:uid="{00000000-0005-0000-0000-000021160000}"/>
    <cellStyle name="쉼표 [0] 2 3 68" xfId="2934" xr:uid="{00000000-0005-0000-0000-000022160000}"/>
    <cellStyle name="쉼표 [0] 2 3 69" xfId="2935" xr:uid="{00000000-0005-0000-0000-000023160000}"/>
    <cellStyle name="쉼표 [0] 2 3 7" xfId="21" xr:uid="{00000000-0005-0000-0000-000024160000}"/>
    <cellStyle name="쉼표 [0] 2 3 7 10" xfId="2936" xr:uid="{00000000-0005-0000-0000-000025160000}"/>
    <cellStyle name="쉼표 [0] 2 3 7 11" xfId="2937" xr:uid="{00000000-0005-0000-0000-000026160000}"/>
    <cellStyle name="쉼표 [0] 2 3 7 12" xfId="2938" xr:uid="{00000000-0005-0000-0000-000027160000}"/>
    <cellStyle name="쉼표 [0] 2 3 7 13" xfId="2939" xr:uid="{00000000-0005-0000-0000-000028160000}"/>
    <cellStyle name="쉼표 [0] 2 3 7 14" xfId="2940" xr:uid="{00000000-0005-0000-0000-000029160000}"/>
    <cellStyle name="쉼표 [0] 2 3 7 15" xfId="2941" xr:uid="{00000000-0005-0000-0000-00002A160000}"/>
    <cellStyle name="쉼표 [0] 2 3 7 16" xfId="2942" xr:uid="{00000000-0005-0000-0000-00002B160000}"/>
    <cellStyle name="쉼표 [0] 2 3 7 17" xfId="2943" xr:uid="{00000000-0005-0000-0000-00002C160000}"/>
    <cellStyle name="쉼표 [0] 2 3 7 18" xfId="2944" xr:uid="{00000000-0005-0000-0000-00002D160000}"/>
    <cellStyle name="쉼표 [0] 2 3 7 19" xfId="2945" xr:uid="{00000000-0005-0000-0000-00002E160000}"/>
    <cellStyle name="쉼표 [0] 2 3 7 2" xfId="2946" xr:uid="{00000000-0005-0000-0000-00002F160000}"/>
    <cellStyle name="쉼표 [0] 2 3 7 20" xfId="2947" xr:uid="{00000000-0005-0000-0000-000030160000}"/>
    <cellStyle name="쉼표 [0] 2 3 7 21" xfId="2948" xr:uid="{00000000-0005-0000-0000-000031160000}"/>
    <cellStyle name="쉼표 [0] 2 3 7 22" xfId="2949" xr:uid="{00000000-0005-0000-0000-000032160000}"/>
    <cellStyle name="쉼표 [0] 2 3 7 23" xfId="2950" xr:uid="{00000000-0005-0000-0000-000033160000}"/>
    <cellStyle name="쉼표 [0] 2 3 7 24" xfId="2951" xr:uid="{00000000-0005-0000-0000-000034160000}"/>
    <cellStyle name="쉼표 [0] 2 3 7 25" xfId="2952" xr:uid="{00000000-0005-0000-0000-000035160000}"/>
    <cellStyle name="쉼표 [0] 2 3 7 26" xfId="2953" xr:uid="{00000000-0005-0000-0000-000036160000}"/>
    <cellStyle name="쉼표 [0] 2 3 7 27" xfId="2954" xr:uid="{00000000-0005-0000-0000-000037160000}"/>
    <cellStyle name="쉼표 [0] 2 3 7 28" xfId="2955" xr:uid="{00000000-0005-0000-0000-000038160000}"/>
    <cellStyle name="쉼표 [0] 2 3 7 29" xfId="2956" xr:uid="{00000000-0005-0000-0000-000039160000}"/>
    <cellStyle name="쉼표 [0] 2 3 7 3" xfId="2957" xr:uid="{00000000-0005-0000-0000-00003A160000}"/>
    <cellStyle name="쉼표 [0] 2 3 7 30" xfId="2958" xr:uid="{00000000-0005-0000-0000-00003B160000}"/>
    <cellStyle name="쉼표 [0] 2 3 7 31" xfId="2959" xr:uid="{00000000-0005-0000-0000-00003C160000}"/>
    <cellStyle name="쉼표 [0] 2 3 7 32" xfId="2960" xr:uid="{00000000-0005-0000-0000-00003D160000}"/>
    <cellStyle name="쉼표 [0] 2 3 7 33" xfId="2961" xr:uid="{00000000-0005-0000-0000-00003E160000}"/>
    <cellStyle name="쉼표 [0] 2 3 7 34" xfId="2962" xr:uid="{00000000-0005-0000-0000-00003F160000}"/>
    <cellStyle name="쉼표 [0] 2 3 7 35" xfId="2963" xr:uid="{00000000-0005-0000-0000-000040160000}"/>
    <cellStyle name="쉼표 [0] 2 3 7 36" xfId="2964" xr:uid="{00000000-0005-0000-0000-000041160000}"/>
    <cellStyle name="쉼표 [0] 2 3 7 37" xfId="2965" xr:uid="{00000000-0005-0000-0000-000042160000}"/>
    <cellStyle name="쉼표 [0] 2 3 7 38" xfId="2966" xr:uid="{00000000-0005-0000-0000-000043160000}"/>
    <cellStyle name="쉼표 [0] 2 3 7 39" xfId="2967" xr:uid="{00000000-0005-0000-0000-000044160000}"/>
    <cellStyle name="쉼표 [0] 2 3 7 4" xfId="2968" xr:uid="{00000000-0005-0000-0000-000045160000}"/>
    <cellStyle name="쉼표 [0] 2 3 7 40" xfId="2969" xr:uid="{00000000-0005-0000-0000-000046160000}"/>
    <cellStyle name="쉼표 [0] 2 3 7 41" xfId="2970" xr:uid="{00000000-0005-0000-0000-000047160000}"/>
    <cellStyle name="쉼표 [0] 2 3 7 42" xfId="2971" xr:uid="{00000000-0005-0000-0000-000048160000}"/>
    <cellStyle name="쉼표 [0] 2 3 7 43" xfId="2972" xr:uid="{00000000-0005-0000-0000-000049160000}"/>
    <cellStyle name="쉼표 [0] 2 3 7 44" xfId="2973" xr:uid="{00000000-0005-0000-0000-00004A160000}"/>
    <cellStyle name="쉼표 [0] 2 3 7 45" xfId="2974" xr:uid="{00000000-0005-0000-0000-00004B160000}"/>
    <cellStyle name="쉼표 [0] 2 3 7 46" xfId="2975" xr:uid="{00000000-0005-0000-0000-00004C160000}"/>
    <cellStyle name="쉼표 [0] 2 3 7 47" xfId="2976" xr:uid="{00000000-0005-0000-0000-00004D160000}"/>
    <cellStyle name="쉼표 [0] 2 3 7 48" xfId="2977" xr:uid="{00000000-0005-0000-0000-00004E160000}"/>
    <cellStyle name="쉼표 [0] 2 3 7 49" xfId="2978" xr:uid="{00000000-0005-0000-0000-00004F160000}"/>
    <cellStyle name="쉼표 [0] 2 3 7 5" xfId="2979" xr:uid="{00000000-0005-0000-0000-000050160000}"/>
    <cellStyle name="쉼표 [0] 2 3 7 50" xfId="2980" xr:uid="{00000000-0005-0000-0000-000051160000}"/>
    <cellStyle name="쉼표 [0] 2 3 7 51" xfId="2981" xr:uid="{00000000-0005-0000-0000-000052160000}"/>
    <cellStyle name="쉼표 [0] 2 3 7 52" xfId="2982" xr:uid="{00000000-0005-0000-0000-000053160000}"/>
    <cellStyle name="쉼표 [0] 2 3 7 53" xfId="2983" xr:uid="{00000000-0005-0000-0000-000054160000}"/>
    <cellStyle name="쉼표 [0] 2 3 7 54" xfId="2984" xr:uid="{00000000-0005-0000-0000-000055160000}"/>
    <cellStyle name="쉼표 [0] 2 3 7 55" xfId="2985" xr:uid="{00000000-0005-0000-0000-000056160000}"/>
    <cellStyle name="쉼표 [0] 2 3 7 56" xfId="2986" xr:uid="{00000000-0005-0000-0000-000057160000}"/>
    <cellStyle name="쉼표 [0] 2 3 7 57" xfId="2987" xr:uid="{00000000-0005-0000-0000-000058160000}"/>
    <cellStyle name="쉼표 [0] 2 3 7 58" xfId="2988" xr:uid="{00000000-0005-0000-0000-000059160000}"/>
    <cellStyle name="쉼표 [0] 2 3 7 59" xfId="2989" xr:uid="{00000000-0005-0000-0000-00005A160000}"/>
    <cellStyle name="쉼표 [0] 2 3 7 6" xfId="2990" xr:uid="{00000000-0005-0000-0000-00005B160000}"/>
    <cellStyle name="쉼표 [0] 2 3 7 60" xfId="2991" xr:uid="{00000000-0005-0000-0000-00005C160000}"/>
    <cellStyle name="쉼표 [0] 2 3 7 61" xfId="2992" xr:uid="{00000000-0005-0000-0000-00005D160000}"/>
    <cellStyle name="쉼표 [0] 2 3 7 62" xfId="2993" xr:uid="{00000000-0005-0000-0000-00005E160000}"/>
    <cellStyle name="쉼표 [0] 2 3 7 63" xfId="2994" xr:uid="{00000000-0005-0000-0000-00005F160000}"/>
    <cellStyle name="쉼표 [0] 2 3 7 64" xfId="2995" xr:uid="{00000000-0005-0000-0000-000060160000}"/>
    <cellStyle name="쉼표 [0] 2 3 7 65" xfId="2996" xr:uid="{00000000-0005-0000-0000-000061160000}"/>
    <cellStyle name="쉼표 [0] 2 3 7 66" xfId="2997" xr:uid="{00000000-0005-0000-0000-000062160000}"/>
    <cellStyle name="쉼표 [0] 2 3 7 67" xfId="2998" xr:uid="{00000000-0005-0000-0000-000063160000}"/>
    <cellStyle name="쉼표 [0] 2 3 7 68" xfId="2999" xr:uid="{00000000-0005-0000-0000-000064160000}"/>
    <cellStyle name="쉼표 [0] 2 3 7 69" xfId="3000" xr:uid="{00000000-0005-0000-0000-000065160000}"/>
    <cellStyle name="쉼표 [0] 2 3 7 7" xfId="3001" xr:uid="{00000000-0005-0000-0000-000066160000}"/>
    <cellStyle name="쉼표 [0] 2 3 7 70" xfId="3002" xr:uid="{00000000-0005-0000-0000-000067160000}"/>
    <cellStyle name="쉼표 [0] 2 3 7 71" xfId="3003" xr:uid="{00000000-0005-0000-0000-000068160000}"/>
    <cellStyle name="쉼표 [0] 2 3 7 72" xfId="3004" xr:uid="{00000000-0005-0000-0000-000069160000}"/>
    <cellStyle name="쉼표 [0] 2 3 7 73" xfId="3005" xr:uid="{00000000-0005-0000-0000-00006A160000}"/>
    <cellStyle name="쉼표 [0] 2 3 7 74" xfId="3006" xr:uid="{00000000-0005-0000-0000-00006B160000}"/>
    <cellStyle name="쉼표 [0] 2 3 7 75" xfId="3007" xr:uid="{00000000-0005-0000-0000-00006C160000}"/>
    <cellStyle name="쉼표 [0] 2 3 7 76" xfId="3008" xr:uid="{00000000-0005-0000-0000-00006D160000}"/>
    <cellStyle name="쉼표 [0] 2 3 7 77" xfId="3009" xr:uid="{00000000-0005-0000-0000-00006E160000}"/>
    <cellStyle name="쉼표 [0] 2 3 7 78" xfId="3010" xr:uid="{00000000-0005-0000-0000-00006F160000}"/>
    <cellStyle name="쉼표 [0] 2 3 7 79" xfId="3011" xr:uid="{00000000-0005-0000-0000-000070160000}"/>
    <cellStyle name="쉼표 [0] 2 3 7 8" xfId="3012" xr:uid="{00000000-0005-0000-0000-000071160000}"/>
    <cellStyle name="쉼표 [0] 2 3 7 80" xfId="3013" xr:uid="{00000000-0005-0000-0000-000072160000}"/>
    <cellStyle name="쉼표 [0] 2 3 7 81" xfId="3014" xr:uid="{00000000-0005-0000-0000-000073160000}"/>
    <cellStyle name="쉼표 [0] 2 3 7 82" xfId="3015" xr:uid="{00000000-0005-0000-0000-000074160000}"/>
    <cellStyle name="쉼표 [0] 2 3 7 83" xfId="3016" xr:uid="{00000000-0005-0000-0000-000075160000}"/>
    <cellStyle name="쉼표 [0] 2 3 7 84" xfId="3017" xr:uid="{00000000-0005-0000-0000-000076160000}"/>
    <cellStyle name="쉼표 [0] 2 3 7 9" xfId="3018" xr:uid="{00000000-0005-0000-0000-000077160000}"/>
    <cellStyle name="쉼표 [0] 2 3 70" xfId="3019" xr:uid="{00000000-0005-0000-0000-000078160000}"/>
    <cellStyle name="쉼표 [0] 2 3 71" xfId="3020" xr:uid="{00000000-0005-0000-0000-000079160000}"/>
    <cellStyle name="쉼표 [0] 2 3 72" xfId="3021" xr:uid="{00000000-0005-0000-0000-00007A160000}"/>
    <cellStyle name="쉼표 [0] 2 3 73" xfId="3022" xr:uid="{00000000-0005-0000-0000-00007B160000}"/>
    <cellStyle name="쉼표 [0] 2 3 74" xfId="3023" xr:uid="{00000000-0005-0000-0000-00007C160000}"/>
    <cellStyle name="쉼표 [0] 2 3 75" xfId="3024" xr:uid="{00000000-0005-0000-0000-00007D160000}"/>
    <cellStyle name="쉼표 [0] 2 3 76" xfId="3025" xr:uid="{00000000-0005-0000-0000-00007E160000}"/>
    <cellStyle name="쉼표 [0] 2 3 77" xfId="3026" xr:uid="{00000000-0005-0000-0000-00007F160000}"/>
    <cellStyle name="쉼표 [0] 2 3 78" xfId="3027" xr:uid="{00000000-0005-0000-0000-000080160000}"/>
    <cellStyle name="쉼표 [0] 2 3 79" xfId="3028" xr:uid="{00000000-0005-0000-0000-000081160000}"/>
    <cellStyle name="쉼표 [0] 2 3 8" xfId="22" xr:uid="{00000000-0005-0000-0000-000082160000}"/>
    <cellStyle name="쉼표 [0] 2 3 8 10" xfId="3029" xr:uid="{00000000-0005-0000-0000-000083160000}"/>
    <cellStyle name="쉼표 [0] 2 3 8 11" xfId="3030" xr:uid="{00000000-0005-0000-0000-000084160000}"/>
    <cellStyle name="쉼표 [0] 2 3 8 12" xfId="3031" xr:uid="{00000000-0005-0000-0000-000085160000}"/>
    <cellStyle name="쉼표 [0] 2 3 8 13" xfId="3032" xr:uid="{00000000-0005-0000-0000-000086160000}"/>
    <cellStyle name="쉼표 [0] 2 3 8 14" xfId="3033" xr:uid="{00000000-0005-0000-0000-000087160000}"/>
    <cellStyle name="쉼표 [0] 2 3 8 15" xfId="3034" xr:uid="{00000000-0005-0000-0000-000088160000}"/>
    <cellStyle name="쉼표 [0] 2 3 8 16" xfId="3035" xr:uid="{00000000-0005-0000-0000-000089160000}"/>
    <cellStyle name="쉼표 [0] 2 3 8 17" xfId="3036" xr:uid="{00000000-0005-0000-0000-00008A160000}"/>
    <cellStyle name="쉼표 [0] 2 3 8 18" xfId="3037" xr:uid="{00000000-0005-0000-0000-00008B160000}"/>
    <cellStyle name="쉼표 [0] 2 3 8 19" xfId="3038" xr:uid="{00000000-0005-0000-0000-00008C160000}"/>
    <cellStyle name="쉼표 [0] 2 3 8 2" xfId="3039" xr:uid="{00000000-0005-0000-0000-00008D160000}"/>
    <cellStyle name="쉼표 [0] 2 3 8 20" xfId="3040" xr:uid="{00000000-0005-0000-0000-00008E160000}"/>
    <cellStyle name="쉼표 [0] 2 3 8 21" xfId="3041" xr:uid="{00000000-0005-0000-0000-00008F160000}"/>
    <cellStyle name="쉼표 [0] 2 3 8 22" xfId="3042" xr:uid="{00000000-0005-0000-0000-000090160000}"/>
    <cellStyle name="쉼표 [0] 2 3 8 23" xfId="3043" xr:uid="{00000000-0005-0000-0000-000091160000}"/>
    <cellStyle name="쉼표 [0] 2 3 8 24" xfId="3044" xr:uid="{00000000-0005-0000-0000-000092160000}"/>
    <cellStyle name="쉼표 [0] 2 3 8 25" xfId="3045" xr:uid="{00000000-0005-0000-0000-000093160000}"/>
    <cellStyle name="쉼표 [0] 2 3 8 26" xfId="3046" xr:uid="{00000000-0005-0000-0000-000094160000}"/>
    <cellStyle name="쉼표 [0] 2 3 8 27" xfId="3047" xr:uid="{00000000-0005-0000-0000-000095160000}"/>
    <cellStyle name="쉼표 [0] 2 3 8 28" xfId="3048" xr:uid="{00000000-0005-0000-0000-000096160000}"/>
    <cellStyle name="쉼표 [0] 2 3 8 29" xfId="3049" xr:uid="{00000000-0005-0000-0000-000097160000}"/>
    <cellStyle name="쉼표 [0] 2 3 8 3" xfId="3050" xr:uid="{00000000-0005-0000-0000-000098160000}"/>
    <cellStyle name="쉼표 [0] 2 3 8 30" xfId="3051" xr:uid="{00000000-0005-0000-0000-000099160000}"/>
    <cellStyle name="쉼표 [0] 2 3 8 31" xfId="3052" xr:uid="{00000000-0005-0000-0000-00009A160000}"/>
    <cellStyle name="쉼표 [0] 2 3 8 32" xfId="3053" xr:uid="{00000000-0005-0000-0000-00009B160000}"/>
    <cellStyle name="쉼표 [0] 2 3 8 33" xfId="3054" xr:uid="{00000000-0005-0000-0000-00009C160000}"/>
    <cellStyle name="쉼표 [0] 2 3 8 34" xfId="3055" xr:uid="{00000000-0005-0000-0000-00009D160000}"/>
    <cellStyle name="쉼표 [0] 2 3 8 35" xfId="3056" xr:uid="{00000000-0005-0000-0000-00009E160000}"/>
    <cellStyle name="쉼표 [0] 2 3 8 36" xfId="3057" xr:uid="{00000000-0005-0000-0000-00009F160000}"/>
    <cellStyle name="쉼표 [0] 2 3 8 37" xfId="3058" xr:uid="{00000000-0005-0000-0000-0000A0160000}"/>
    <cellStyle name="쉼표 [0] 2 3 8 38" xfId="3059" xr:uid="{00000000-0005-0000-0000-0000A1160000}"/>
    <cellStyle name="쉼표 [0] 2 3 8 39" xfId="3060" xr:uid="{00000000-0005-0000-0000-0000A2160000}"/>
    <cellStyle name="쉼표 [0] 2 3 8 4" xfId="3061" xr:uid="{00000000-0005-0000-0000-0000A3160000}"/>
    <cellStyle name="쉼표 [0] 2 3 8 40" xfId="3062" xr:uid="{00000000-0005-0000-0000-0000A4160000}"/>
    <cellStyle name="쉼표 [0] 2 3 8 41" xfId="3063" xr:uid="{00000000-0005-0000-0000-0000A5160000}"/>
    <cellStyle name="쉼표 [0] 2 3 8 42" xfId="3064" xr:uid="{00000000-0005-0000-0000-0000A6160000}"/>
    <cellStyle name="쉼표 [0] 2 3 8 43" xfId="3065" xr:uid="{00000000-0005-0000-0000-0000A7160000}"/>
    <cellStyle name="쉼표 [0] 2 3 8 44" xfId="3066" xr:uid="{00000000-0005-0000-0000-0000A8160000}"/>
    <cellStyle name="쉼표 [0] 2 3 8 45" xfId="3067" xr:uid="{00000000-0005-0000-0000-0000A9160000}"/>
    <cellStyle name="쉼표 [0] 2 3 8 46" xfId="3068" xr:uid="{00000000-0005-0000-0000-0000AA160000}"/>
    <cellStyle name="쉼표 [0] 2 3 8 47" xfId="3069" xr:uid="{00000000-0005-0000-0000-0000AB160000}"/>
    <cellStyle name="쉼표 [0] 2 3 8 48" xfId="3070" xr:uid="{00000000-0005-0000-0000-0000AC160000}"/>
    <cellStyle name="쉼표 [0] 2 3 8 49" xfId="3071" xr:uid="{00000000-0005-0000-0000-0000AD160000}"/>
    <cellStyle name="쉼표 [0] 2 3 8 5" xfId="3072" xr:uid="{00000000-0005-0000-0000-0000AE160000}"/>
    <cellStyle name="쉼표 [0] 2 3 8 50" xfId="3073" xr:uid="{00000000-0005-0000-0000-0000AF160000}"/>
    <cellStyle name="쉼표 [0] 2 3 8 51" xfId="3074" xr:uid="{00000000-0005-0000-0000-0000B0160000}"/>
    <cellStyle name="쉼표 [0] 2 3 8 52" xfId="3075" xr:uid="{00000000-0005-0000-0000-0000B1160000}"/>
    <cellStyle name="쉼표 [0] 2 3 8 53" xfId="3076" xr:uid="{00000000-0005-0000-0000-0000B2160000}"/>
    <cellStyle name="쉼표 [0] 2 3 8 54" xfId="3077" xr:uid="{00000000-0005-0000-0000-0000B3160000}"/>
    <cellStyle name="쉼표 [0] 2 3 8 55" xfId="3078" xr:uid="{00000000-0005-0000-0000-0000B4160000}"/>
    <cellStyle name="쉼표 [0] 2 3 8 56" xfId="3079" xr:uid="{00000000-0005-0000-0000-0000B5160000}"/>
    <cellStyle name="쉼표 [0] 2 3 8 57" xfId="3080" xr:uid="{00000000-0005-0000-0000-0000B6160000}"/>
    <cellStyle name="쉼표 [0] 2 3 8 58" xfId="3081" xr:uid="{00000000-0005-0000-0000-0000B7160000}"/>
    <cellStyle name="쉼표 [0] 2 3 8 59" xfId="3082" xr:uid="{00000000-0005-0000-0000-0000B8160000}"/>
    <cellStyle name="쉼표 [0] 2 3 8 6" xfId="3083" xr:uid="{00000000-0005-0000-0000-0000B9160000}"/>
    <cellStyle name="쉼표 [0] 2 3 8 60" xfId="3084" xr:uid="{00000000-0005-0000-0000-0000BA160000}"/>
    <cellStyle name="쉼표 [0] 2 3 8 61" xfId="3085" xr:uid="{00000000-0005-0000-0000-0000BB160000}"/>
    <cellStyle name="쉼표 [0] 2 3 8 62" xfId="3086" xr:uid="{00000000-0005-0000-0000-0000BC160000}"/>
    <cellStyle name="쉼표 [0] 2 3 8 63" xfId="3087" xr:uid="{00000000-0005-0000-0000-0000BD160000}"/>
    <cellStyle name="쉼표 [0] 2 3 8 64" xfId="3088" xr:uid="{00000000-0005-0000-0000-0000BE160000}"/>
    <cellStyle name="쉼표 [0] 2 3 8 65" xfId="3089" xr:uid="{00000000-0005-0000-0000-0000BF160000}"/>
    <cellStyle name="쉼표 [0] 2 3 8 66" xfId="3090" xr:uid="{00000000-0005-0000-0000-0000C0160000}"/>
    <cellStyle name="쉼표 [0] 2 3 8 67" xfId="3091" xr:uid="{00000000-0005-0000-0000-0000C1160000}"/>
    <cellStyle name="쉼표 [0] 2 3 8 68" xfId="3092" xr:uid="{00000000-0005-0000-0000-0000C2160000}"/>
    <cellStyle name="쉼표 [0] 2 3 8 69" xfId="3093" xr:uid="{00000000-0005-0000-0000-0000C3160000}"/>
    <cellStyle name="쉼표 [0] 2 3 8 7" xfId="3094" xr:uid="{00000000-0005-0000-0000-0000C4160000}"/>
    <cellStyle name="쉼표 [0] 2 3 8 70" xfId="3095" xr:uid="{00000000-0005-0000-0000-0000C5160000}"/>
    <cellStyle name="쉼표 [0] 2 3 8 71" xfId="3096" xr:uid="{00000000-0005-0000-0000-0000C6160000}"/>
    <cellStyle name="쉼표 [0] 2 3 8 72" xfId="3097" xr:uid="{00000000-0005-0000-0000-0000C7160000}"/>
    <cellStyle name="쉼표 [0] 2 3 8 73" xfId="3098" xr:uid="{00000000-0005-0000-0000-0000C8160000}"/>
    <cellStyle name="쉼표 [0] 2 3 8 74" xfId="3099" xr:uid="{00000000-0005-0000-0000-0000C9160000}"/>
    <cellStyle name="쉼표 [0] 2 3 8 75" xfId="3100" xr:uid="{00000000-0005-0000-0000-0000CA160000}"/>
    <cellStyle name="쉼표 [0] 2 3 8 76" xfId="3101" xr:uid="{00000000-0005-0000-0000-0000CB160000}"/>
    <cellStyle name="쉼표 [0] 2 3 8 77" xfId="3102" xr:uid="{00000000-0005-0000-0000-0000CC160000}"/>
    <cellStyle name="쉼표 [0] 2 3 8 78" xfId="3103" xr:uid="{00000000-0005-0000-0000-0000CD160000}"/>
    <cellStyle name="쉼표 [0] 2 3 8 79" xfId="3104" xr:uid="{00000000-0005-0000-0000-0000CE160000}"/>
    <cellStyle name="쉼표 [0] 2 3 8 8" xfId="3105" xr:uid="{00000000-0005-0000-0000-0000CF160000}"/>
    <cellStyle name="쉼표 [0] 2 3 8 80" xfId="3106" xr:uid="{00000000-0005-0000-0000-0000D0160000}"/>
    <cellStyle name="쉼표 [0] 2 3 8 81" xfId="3107" xr:uid="{00000000-0005-0000-0000-0000D1160000}"/>
    <cellStyle name="쉼표 [0] 2 3 8 82" xfId="3108" xr:uid="{00000000-0005-0000-0000-0000D2160000}"/>
    <cellStyle name="쉼표 [0] 2 3 8 83" xfId="3109" xr:uid="{00000000-0005-0000-0000-0000D3160000}"/>
    <cellStyle name="쉼표 [0] 2 3 8 84" xfId="3110" xr:uid="{00000000-0005-0000-0000-0000D4160000}"/>
    <cellStyle name="쉼표 [0] 2 3 8 9" xfId="3111" xr:uid="{00000000-0005-0000-0000-0000D5160000}"/>
    <cellStyle name="쉼표 [0] 2 3 80" xfId="3112" xr:uid="{00000000-0005-0000-0000-0000D6160000}"/>
    <cellStyle name="쉼표 [0] 2 3 81" xfId="3113" xr:uid="{00000000-0005-0000-0000-0000D7160000}"/>
    <cellStyle name="쉼표 [0] 2 3 82" xfId="3114" xr:uid="{00000000-0005-0000-0000-0000D8160000}"/>
    <cellStyle name="쉼표 [0] 2 3 83" xfId="3115" xr:uid="{00000000-0005-0000-0000-0000D9160000}"/>
    <cellStyle name="쉼표 [0] 2 3 84" xfId="3116" xr:uid="{00000000-0005-0000-0000-0000DA160000}"/>
    <cellStyle name="쉼표 [0] 2 3 85" xfId="3117" xr:uid="{00000000-0005-0000-0000-0000DB160000}"/>
    <cellStyle name="쉼표 [0] 2 3 86" xfId="3118" xr:uid="{00000000-0005-0000-0000-0000DC160000}"/>
    <cellStyle name="쉼표 [0] 2 3 87" xfId="3119" xr:uid="{00000000-0005-0000-0000-0000DD160000}"/>
    <cellStyle name="쉼표 [0] 2 3 88" xfId="3120" xr:uid="{00000000-0005-0000-0000-0000DE160000}"/>
    <cellStyle name="쉼표 [0] 2 3 89" xfId="3121" xr:uid="{00000000-0005-0000-0000-0000DF160000}"/>
    <cellStyle name="쉼표 [0] 2 3 9" xfId="3122" xr:uid="{00000000-0005-0000-0000-0000E0160000}"/>
    <cellStyle name="쉼표 [0] 2 3 90" xfId="3123" xr:uid="{00000000-0005-0000-0000-0000E1160000}"/>
    <cellStyle name="쉼표 [0] 2 3 91" xfId="3124" xr:uid="{00000000-0005-0000-0000-0000E2160000}"/>
    <cellStyle name="쉼표 [0] 2 30" xfId="3125" xr:uid="{00000000-0005-0000-0000-0000E3160000}"/>
    <cellStyle name="쉼표 [0] 2 31" xfId="3126" xr:uid="{00000000-0005-0000-0000-0000E4160000}"/>
    <cellStyle name="쉼표 [0] 2 32" xfId="3127" xr:uid="{00000000-0005-0000-0000-0000E5160000}"/>
    <cellStyle name="쉼표 [0] 2 33" xfId="3128" xr:uid="{00000000-0005-0000-0000-0000E6160000}"/>
    <cellStyle name="쉼표 [0] 2 34" xfId="3129" xr:uid="{00000000-0005-0000-0000-0000E7160000}"/>
    <cellStyle name="쉼표 [0] 2 35" xfId="3130" xr:uid="{00000000-0005-0000-0000-0000E8160000}"/>
    <cellStyle name="쉼표 [0] 2 36" xfId="3131" xr:uid="{00000000-0005-0000-0000-0000E9160000}"/>
    <cellStyle name="쉼표 [0] 2 37" xfId="3132" xr:uid="{00000000-0005-0000-0000-0000EA160000}"/>
    <cellStyle name="쉼표 [0] 2 38" xfId="3133" xr:uid="{00000000-0005-0000-0000-0000EB160000}"/>
    <cellStyle name="쉼표 [0] 2 39" xfId="3134" xr:uid="{00000000-0005-0000-0000-0000EC160000}"/>
    <cellStyle name="쉼표 [0] 2 4" xfId="23" xr:uid="{00000000-0005-0000-0000-0000ED160000}"/>
    <cellStyle name="쉼표 [0] 2 4 10" xfId="3135" xr:uid="{00000000-0005-0000-0000-0000EE160000}"/>
    <cellStyle name="쉼표 [0] 2 4 11" xfId="3136" xr:uid="{00000000-0005-0000-0000-0000EF160000}"/>
    <cellStyle name="쉼표 [0] 2 4 12" xfId="3137" xr:uid="{00000000-0005-0000-0000-0000F0160000}"/>
    <cellStyle name="쉼표 [0] 2 4 13" xfId="3138" xr:uid="{00000000-0005-0000-0000-0000F1160000}"/>
    <cellStyle name="쉼표 [0] 2 4 14" xfId="3139" xr:uid="{00000000-0005-0000-0000-0000F2160000}"/>
    <cellStyle name="쉼표 [0] 2 4 15" xfId="3140" xr:uid="{00000000-0005-0000-0000-0000F3160000}"/>
    <cellStyle name="쉼표 [0] 2 4 16" xfId="3141" xr:uid="{00000000-0005-0000-0000-0000F4160000}"/>
    <cellStyle name="쉼표 [0] 2 4 17" xfId="3142" xr:uid="{00000000-0005-0000-0000-0000F5160000}"/>
    <cellStyle name="쉼표 [0] 2 4 18" xfId="3143" xr:uid="{00000000-0005-0000-0000-0000F6160000}"/>
    <cellStyle name="쉼표 [0] 2 4 19" xfId="3144" xr:uid="{00000000-0005-0000-0000-0000F7160000}"/>
    <cellStyle name="쉼표 [0] 2 4 2" xfId="24" xr:uid="{00000000-0005-0000-0000-0000F8160000}"/>
    <cellStyle name="쉼표 [0] 2 4 2 10" xfId="3145" xr:uid="{00000000-0005-0000-0000-0000F9160000}"/>
    <cellStyle name="쉼표 [0] 2 4 2 11" xfId="3146" xr:uid="{00000000-0005-0000-0000-0000FA160000}"/>
    <cellStyle name="쉼표 [0] 2 4 2 12" xfId="3147" xr:uid="{00000000-0005-0000-0000-0000FB160000}"/>
    <cellStyle name="쉼표 [0] 2 4 2 13" xfId="3148" xr:uid="{00000000-0005-0000-0000-0000FC160000}"/>
    <cellStyle name="쉼표 [0] 2 4 2 14" xfId="3149" xr:uid="{00000000-0005-0000-0000-0000FD160000}"/>
    <cellStyle name="쉼표 [0] 2 4 2 15" xfId="3150" xr:uid="{00000000-0005-0000-0000-0000FE160000}"/>
    <cellStyle name="쉼표 [0] 2 4 2 16" xfId="3151" xr:uid="{00000000-0005-0000-0000-0000FF160000}"/>
    <cellStyle name="쉼표 [0] 2 4 2 17" xfId="3152" xr:uid="{00000000-0005-0000-0000-000000170000}"/>
    <cellStyle name="쉼표 [0] 2 4 2 18" xfId="3153" xr:uid="{00000000-0005-0000-0000-000001170000}"/>
    <cellStyle name="쉼표 [0] 2 4 2 19" xfId="3154" xr:uid="{00000000-0005-0000-0000-000002170000}"/>
    <cellStyle name="쉼표 [0] 2 4 2 2" xfId="3155" xr:uid="{00000000-0005-0000-0000-000003170000}"/>
    <cellStyle name="쉼표 [0] 2 4 2 20" xfId="3156" xr:uid="{00000000-0005-0000-0000-000004170000}"/>
    <cellStyle name="쉼표 [0] 2 4 2 21" xfId="3157" xr:uid="{00000000-0005-0000-0000-000005170000}"/>
    <cellStyle name="쉼표 [0] 2 4 2 22" xfId="3158" xr:uid="{00000000-0005-0000-0000-000006170000}"/>
    <cellStyle name="쉼표 [0] 2 4 2 23" xfId="3159" xr:uid="{00000000-0005-0000-0000-000007170000}"/>
    <cellStyle name="쉼표 [0] 2 4 2 24" xfId="3160" xr:uid="{00000000-0005-0000-0000-000008170000}"/>
    <cellStyle name="쉼표 [0] 2 4 2 25" xfId="3161" xr:uid="{00000000-0005-0000-0000-000009170000}"/>
    <cellStyle name="쉼표 [0] 2 4 2 26" xfId="3162" xr:uid="{00000000-0005-0000-0000-00000A170000}"/>
    <cellStyle name="쉼표 [0] 2 4 2 27" xfId="3163" xr:uid="{00000000-0005-0000-0000-00000B170000}"/>
    <cellStyle name="쉼표 [0] 2 4 2 28" xfId="3164" xr:uid="{00000000-0005-0000-0000-00000C170000}"/>
    <cellStyle name="쉼표 [0] 2 4 2 29" xfId="3165" xr:uid="{00000000-0005-0000-0000-00000D170000}"/>
    <cellStyle name="쉼표 [0] 2 4 2 3" xfId="3166" xr:uid="{00000000-0005-0000-0000-00000E170000}"/>
    <cellStyle name="쉼표 [0] 2 4 2 30" xfId="3167" xr:uid="{00000000-0005-0000-0000-00000F170000}"/>
    <cellStyle name="쉼표 [0] 2 4 2 31" xfId="3168" xr:uid="{00000000-0005-0000-0000-000010170000}"/>
    <cellStyle name="쉼표 [0] 2 4 2 32" xfId="3169" xr:uid="{00000000-0005-0000-0000-000011170000}"/>
    <cellStyle name="쉼표 [0] 2 4 2 33" xfId="3170" xr:uid="{00000000-0005-0000-0000-000012170000}"/>
    <cellStyle name="쉼표 [0] 2 4 2 34" xfId="3171" xr:uid="{00000000-0005-0000-0000-000013170000}"/>
    <cellStyle name="쉼표 [0] 2 4 2 35" xfId="3172" xr:uid="{00000000-0005-0000-0000-000014170000}"/>
    <cellStyle name="쉼표 [0] 2 4 2 36" xfId="3173" xr:uid="{00000000-0005-0000-0000-000015170000}"/>
    <cellStyle name="쉼표 [0] 2 4 2 37" xfId="3174" xr:uid="{00000000-0005-0000-0000-000016170000}"/>
    <cellStyle name="쉼표 [0] 2 4 2 38" xfId="3175" xr:uid="{00000000-0005-0000-0000-000017170000}"/>
    <cellStyle name="쉼표 [0] 2 4 2 39" xfId="3176" xr:uid="{00000000-0005-0000-0000-000018170000}"/>
    <cellStyle name="쉼표 [0] 2 4 2 4" xfId="3177" xr:uid="{00000000-0005-0000-0000-000019170000}"/>
    <cellStyle name="쉼표 [0] 2 4 2 40" xfId="3178" xr:uid="{00000000-0005-0000-0000-00001A170000}"/>
    <cellStyle name="쉼표 [0] 2 4 2 41" xfId="3179" xr:uid="{00000000-0005-0000-0000-00001B170000}"/>
    <cellStyle name="쉼표 [0] 2 4 2 42" xfId="3180" xr:uid="{00000000-0005-0000-0000-00001C170000}"/>
    <cellStyle name="쉼표 [0] 2 4 2 43" xfId="3181" xr:uid="{00000000-0005-0000-0000-00001D170000}"/>
    <cellStyle name="쉼표 [0] 2 4 2 44" xfId="3182" xr:uid="{00000000-0005-0000-0000-00001E170000}"/>
    <cellStyle name="쉼표 [0] 2 4 2 45" xfId="3183" xr:uid="{00000000-0005-0000-0000-00001F170000}"/>
    <cellStyle name="쉼표 [0] 2 4 2 46" xfId="3184" xr:uid="{00000000-0005-0000-0000-000020170000}"/>
    <cellStyle name="쉼표 [0] 2 4 2 47" xfId="3185" xr:uid="{00000000-0005-0000-0000-000021170000}"/>
    <cellStyle name="쉼표 [0] 2 4 2 48" xfId="3186" xr:uid="{00000000-0005-0000-0000-000022170000}"/>
    <cellStyle name="쉼표 [0] 2 4 2 49" xfId="3187" xr:uid="{00000000-0005-0000-0000-000023170000}"/>
    <cellStyle name="쉼표 [0] 2 4 2 5" xfId="3188" xr:uid="{00000000-0005-0000-0000-000024170000}"/>
    <cellStyle name="쉼표 [0] 2 4 2 50" xfId="3189" xr:uid="{00000000-0005-0000-0000-000025170000}"/>
    <cellStyle name="쉼표 [0] 2 4 2 51" xfId="3190" xr:uid="{00000000-0005-0000-0000-000026170000}"/>
    <cellStyle name="쉼표 [0] 2 4 2 52" xfId="3191" xr:uid="{00000000-0005-0000-0000-000027170000}"/>
    <cellStyle name="쉼표 [0] 2 4 2 53" xfId="3192" xr:uid="{00000000-0005-0000-0000-000028170000}"/>
    <cellStyle name="쉼표 [0] 2 4 2 54" xfId="3193" xr:uid="{00000000-0005-0000-0000-000029170000}"/>
    <cellStyle name="쉼표 [0] 2 4 2 55" xfId="3194" xr:uid="{00000000-0005-0000-0000-00002A170000}"/>
    <cellStyle name="쉼표 [0] 2 4 2 56" xfId="3195" xr:uid="{00000000-0005-0000-0000-00002B170000}"/>
    <cellStyle name="쉼표 [0] 2 4 2 57" xfId="3196" xr:uid="{00000000-0005-0000-0000-00002C170000}"/>
    <cellStyle name="쉼표 [0] 2 4 2 58" xfId="3197" xr:uid="{00000000-0005-0000-0000-00002D170000}"/>
    <cellStyle name="쉼표 [0] 2 4 2 59" xfId="3198" xr:uid="{00000000-0005-0000-0000-00002E170000}"/>
    <cellStyle name="쉼표 [0] 2 4 2 6" xfId="3199" xr:uid="{00000000-0005-0000-0000-00002F170000}"/>
    <cellStyle name="쉼표 [0] 2 4 2 60" xfId="3200" xr:uid="{00000000-0005-0000-0000-000030170000}"/>
    <cellStyle name="쉼표 [0] 2 4 2 61" xfId="3201" xr:uid="{00000000-0005-0000-0000-000031170000}"/>
    <cellStyle name="쉼표 [0] 2 4 2 62" xfId="3202" xr:uid="{00000000-0005-0000-0000-000032170000}"/>
    <cellStyle name="쉼표 [0] 2 4 2 63" xfId="3203" xr:uid="{00000000-0005-0000-0000-000033170000}"/>
    <cellStyle name="쉼표 [0] 2 4 2 64" xfId="3204" xr:uid="{00000000-0005-0000-0000-000034170000}"/>
    <cellStyle name="쉼표 [0] 2 4 2 65" xfId="3205" xr:uid="{00000000-0005-0000-0000-000035170000}"/>
    <cellStyle name="쉼표 [0] 2 4 2 66" xfId="3206" xr:uid="{00000000-0005-0000-0000-000036170000}"/>
    <cellStyle name="쉼표 [0] 2 4 2 67" xfId="3207" xr:uid="{00000000-0005-0000-0000-000037170000}"/>
    <cellStyle name="쉼표 [0] 2 4 2 68" xfId="3208" xr:uid="{00000000-0005-0000-0000-000038170000}"/>
    <cellStyle name="쉼표 [0] 2 4 2 69" xfId="3209" xr:uid="{00000000-0005-0000-0000-000039170000}"/>
    <cellStyle name="쉼표 [0] 2 4 2 7" xfId="3210" xr:uid="{00000000-0005-0000-0000-00003A170000}"/>
    <cellStyle name="쉼표 [0] 2 4 2 70" xfId="3211" xr:uid="{00000000-0005-0000-0000-00003B170000}"/>
    <cellStyle name="쉼표 [0] 2 4 2 71" xfId="3212" xr:uid="{00000000-0005-0000-0000-00003C170000}"/>
    <cellStyle name="쉼표 [0] 2 4 2 72" xfId="3213" xr:uid="{00000000-0005-0000-0000-00003D170000}"/>
    <cellStyle name="쉼표 [0] 2 4 2 73" xfId="3214" xr:uid="{00000000-0005-0000-0000-00003E170000}"/>
    <cellStyle name="쉼표 [0] 2 4 2 74" xfId="3215" xr:uid="{00000000-0005-0000-0000-00003F170000}"/>
    <cellStyle name="쉼표 [0] 2 4 2 75" xfId="3216" xr:uid="{00000000-0005-0000-0000-000040170000}"/>
    <cellStyle name="쉼표 [0] 2 4 2 76" xfId="3217" xr:uid="{00000000-0005-0000-0000-000041170000}"/>
    <cellStyle name="쉼표 [0] 2 4 2 77" xfId="3218" xr:uid="{00000000-0005-0000-0000-000042170000}"/>
    <cellStyle name="쉼표 [0] 2 4 2 78" xfId="3219" xr:uid="{00000000-0005-0000-0000-000043170000}"/>
    <cellStyle name="쉼표 [0] 2 4 2 79" xfId="3220" xr:uid="{00000000-0005-0000-0000-000044170000}"/>
    <cellStyle name="쉼표 [0] 2 4 2 8" xfId="3221" xr:uid="{00000000-0005-0000-0000-000045170000}"/>
    <cellStyle name="쉼표 [0] 2 4 2 80" xfId="3222" xr:uid="{00000000-0005-0000-0000-000046170000}"/>
    <cellStyle name="쉼표 [0] 2 4 2 81" xfId="3223" xr:uid="{00000000-0005-0000-0000-000047170000}"/>
    <cellStyle name="쉼표 [0] 2 4 2 82" xfId="3224" xr:uid="{00000000-0005-0000-0000-000048170000}"/>
    <cellStyle name="쉼표 [0] 2 4 2 83" xfId="3225" xr:uid="{00000000-0005-0000-0000-000049170000}"/>
    <cellStyle name="쉼표 [0] 2 4 2 84" xfId="3226" xr:uid="{00000000-0005-0000-0000-00004A170000}"/>
    <cellStyle name="쉼표 [0] 2 4 2 9" xfId="3227" xr:uid="{00000000-0005-0000-0000-00004B170000}"/>
    <cellStyle name="쉼표 [0] 2 4 20" xfId="3228" xr:uid="{00000000-0005-0000-0000-00004C170000}"/>
    <cellStyle name="쉼표 [0] 2 4 21" xfId="3229" xr:uid="{00000000-0005-0000-0000-00004D170000}"/>
    <cellStyle name="쉼표 [0] 2 4 22" xfId="3230" xr:uid="{00000000-0005-0000-0000-00004E170000}"/>
    <cellStyle name="쉼표 [0] 2 4 23" xfId="3231" xr:uid="{00000000-0005-0000-0000-00004F170000}"/>
    <cellStyle name="쉼표 [0] 2 4 24" xfId="3232" xr:uid="{00000000-0005-0000-0000-000050170000}"/>
    <cellStyle name="쉼표 [0] 2 4 25" xfId="3233" xr:uid="{00000000-0005-0000-0000-000051170000}"/>
    <cellStyle name="쉼표 [0] 2 4 26" xfId="3234" xr:uid="{00000000-0005-0000-0000-000052170000}"/>
    <cellStyle name="쉼표 [0] 2 4 27" xfId="3235" xr:uid="{00000000-0005-0000-0000-000053170000}"/>
    <cellStyle name="쉼표 [0] 2 4 28" xfId="3236" xr:uid="{00000000-0005-0000-0000-000054170000}"/>
    <cellStyle name="쉼표 [0] 2 4 29" xfId="3237" xr:uid="{00000000-0005-0000-0000-000055170000}"/>
    <cellStyle name="쉼표 [0] 2 4 3" xfId="25" xr:uid="{00000000-0005-0000-0000-000056170000}"/>
    <cellStyle name="쉼표 [0] 2 4 3 10" xfId="3238" xr:uid="{00000000-0005-0000-0000-000057170000}"/>
    <cellStyle name="쉼표 [0] 2 4 3 11" xfId="3239" xr:uid="{00000000-0005-0000-0000-000058170000}"/>
    <cellStyle name="쉼표 [0] 2 4 3 12" xfId="3240" xr:uid="{00000000-0005-0000-0000-000059170000}"/>
    <cellStyle name="쉼표 [0] 2 4 3 13" xfId="3241" xr:uid="{00000000-0005-0000-0000-00005A170000}"/>
    <cellStyle name="쉼표 [0] 2 4 3 14" xfId="3242" xr:uid="{00000000-0005-0000-0000-00005B170000}"/>
    <cellStyle name="쉼표 [0] 2 4 3 15" xfId="3243" xr:uid="{00000000-0005-0000-0000-00005C170000}"/>
    <cellStyle name="쉼표 [0] 2 4 3 16" xfId="3244" xr:uid="{00000000-0005-0000-0000-00005D170000}"/>
    <cellStyle name="쉼표 [0] 2 4 3 17" xfId="3245" xr:uid="{00000000-0005-0000-0000-00005E170000}"/>
    <cellStyle name="쉼표 [0] 2 4 3 18" xfId="3246" xr:uid="{00000000-0005-0000-0000-00005F170000}"/>
    <cellStyle name="쉼표 [0] 2 4 3 19" xfId="3247" xr:uid="{00000000-0005-0000-0000-000060170000}"/>
    <cellStyle name="쉼표 [0] 2 4 3 2" xfId="3248" xr:uid="{00000000-0005-0000-0000-000061170000}"/>
    <cellStyle name="쉼표 [0] 2 4 3 20" xfId="3249" xr:uid="{00000000-0005-0000-0000-000062170000}"/>
    <cellStyle name="쉼표 [0] 2 4 3 21" xfId="3250" xr:uid="{00000000-0005-0000-0000-000063170000}"/>
    <cellStyle name="쉼표 [0] 2 4 3 22" xfId="3251" xr:uid="{00000000-0005-0000-0000-000064170000}"/>
    <cellStyle name="쉼표 [0] 2 4 3 23" xfId="3252" xr:uid="{00000000-0005-0000-0000-000065170000}"/>
    <cellStyle name="쉼표 [0] 2 4 3 24" xfId="3253" xr:uid="{00000000-0005-0000-0000-000066170000}"/>
    <cellStyle name="쉼표 [0] 2 4 3 25" xfId="3254" xr:uid="{00000000-0005-0000-0000-000067170000}"/>
    <cellStyle name="쉼표 [0] 2 4 3 26" xfId="3255" xr:uid="{00000000-0005-0000-0000-000068170000}"/>
    <cellStyle name="쉼표 [0] 2 4 3 27" xfId="3256" xr:uid="{00000000-0005-0000-0000-000069170000}"/>
    <cellStyle name="쉼표 [0] 2 4 3 28" xfId="3257" xr:uid="{00000000-0005-0000-0000-00006A170000}"/>
    <cellStyle name="쉼표 [0] 2 4 3 29" xfId="3258" xr:uid="{00000000-0005-0000-0000-00006B170000}"/>
    <cellStyle name="쉼표 [0] 2 4 3 3" xfId="3259" xr:uid="{00000000-0005-0000-0000-00006C170000}"/>
    <cellStyle name="쉼표 [0] 2 4 3 30" xfId="3260" xr:uid="{00000000-0005-0000-0000-00006D170000}"/>
    <cellStyle name="쉼표 [0] 2 4 3 31" xfId="3261" xr:uid="{00000000-0005-0000-0000-00006E170000}"/>
    <cellStyle name="쉼표 [0] 2 4 3 32" xfId="3262" xr:uid="{00000000-0005-0000-0000-00006F170000}"/>
    <cellStyle name="쉼표 [0] 2 4 3 33" xfId="3263" xr:uid="{00000000-0005-0000-0000-000070170000}"/>
    <cellStyle name="쉼표 [0] 2 4 3 34" xfId="3264" xr:uid="{00000000-0005-0000-0000-000071170000}"/>
    <cellStyle name="쉼표 [0] 2 4 3 35" xfId="3265" xr:uid="{00000000-0005-0000-0000-000072170000}"/>
    <cellStyle name="쉼표 [0] 2 4 3 36" xfId="3266" xr:uid="{00000000-0005-0000-0000-000073170000}"/>
    <cellStyle name="쉼표 [0] 2 4 3 37" xfId="3267" xr:uid="{00000000-0005-0000-0000-000074170000}"/>
    <cellStyle name="쉼표 [0] 2 4 3 38" xfId="3268" xr:uid="{00000000-0005-0000-0000-000075170000}"/>
    <cellStyle name="쉼표 [0] 2 4 3 39" xfId="3269" xr:uid="{00000000-0005-0000-0000-000076170000}"/>
    <cellStyle name="쉼표 [0] 2 4 3 4" xfId="3270" xr:uid="{00000000-0005-0000-0000-000077170000}"/>
    <cellStyle name="쉼표 [0] 2 4 3 40" xfId="3271" xr:uid="{00000000-0005-0000-0000-000078170000}"/>
    <cellStyle name="쉼표 [0] 2 4 3 41" xfId="3272" xr:uid="{00000000-0005-0000-0000-000079170000}"/>
    <cellStyle name="쉼표 [0] 2 4 3 42" xfId="3273" xr:uid="{00000000-0005-0000-0000-00007A170000}"/>
    <cellStyle name="쉼표 [0] 2 4 3 43" xfId="3274" xr:uid="{00000000-0005-0000-0000-00007B170000}"/>
    <cellStyle name="쉼표 [0] 2 4 3 44" xfId="3275" xr:uid="{00000000-0005-0000-0000-00007C170000}"/>
    <cellStyle name="쉼표 [0] 2 4 3 45" xfId="3276" xr:uid="{00000000-0005-0000-0000-00007D170000}"/>
    <cellStyle name="쉼표 [0] 2 4 3 46" xfId="3277" xr:uid="{00000000-0005-0000-0000-00007E170000}"/>
    <cellStyle name="쉼표 [0] 2 4 3 47" xfId="3278" xr:uid="{00000000-0005-0000-0000-00007F170000}"/>
    <cellStyle name="쉼표 [0] 2 4 3 48" xfId="3279" xr:uid="{00000000-0005-0000-0000-000080170000}"/>
    <cellStyle name="쉼표 [0] 2 4 3 49" xfId="3280" xr:uid="{00000000-0005-0000-0000-000081170000}"/>
    <cellStyle name="쉼표 [0] 2 4 3 5" xfId="3281" xr:uid="{00000000-0005-0000-0000-000082170000}"/>
    <cellStyle name="쉼표 [0] 2 4 3 50" xfId="3282" xr:uid="{00000000-0005-0000-0000-000083170000}"/>
    <cellStyle name="쉼표 [0] 2 4 3 51" xfId="3283" xr:uid="{00000000-0005-0000-0000-000084170000}"/>
    <cellStyle name="쉼표 [0] 2 4 3 52" xfId="3284" xr:uid="{00000000-0005-0000-0000-000085170000}"/>
    <cellStyle name="쉼표 [0] 2 4 3 53" xfId="3285" xr:uid="{00000000-0005-0000-0000-000086170000}"/>
    <cellStyle name="쉼표 [0] 2 4 3 54" xfId="3286" xr:uid="{00000000-0005-0000-0000-000087170000}"/>
    <cellStyle name="쉼표 [0] 2 4 3 55" xfId="3287" xr:uid="{00000000-0005-0000-0000-000088170000}"/>
    <cellStyle name="쉼표 [0] 2 4 3 56" xfId="3288" xr:uid="{00000000-0005-0000-0000-000089170000}"/>
    <cellStyle name="쉼표 [0] 2 4 3 57" xfId="3289" xr:uid="{00000000-0005-0000-0000-00008A170000}"/>
    <cellStyle name="쉼표 [0] 2 4 3 58" xfId="3290" xr:uid="{00000000-0005-0000-0000-00008B170000}"/>
    <cellStyle name="쉼표 [0] 2 4 3 59" xfId="3291" xr:uid="{00000000-0005-0000-0000-00008C170000}"/>
    <cellStyle name="쉼표 [0] 2 4 3 6" xfId="3292" xr:uid="{00000000-0005-0000-0000-00008D170000}"/>
    <cellStyle name="쉼표 [0] 2 4 3 60" xfId="3293" xr:uid="{00000000-0005-0000-0000-00008E170000}"/>
    <cellStyle name="쉼표 [0] 2 4 3 61" xfId="3294" xr:uid="{00000000-0005-0000-0000-00008F170000}"/>
    <cellStyle name="쉼표 [0] 2 4 3 62" xfId="3295" xr:uid="{00000000-0005-0000-0000-000090170000}"/>
    <cellStyle name="쉼표 [0] 2 4 3 63" xfId="3296" xr:uid="{00000000-0005-0000-0000-000091170000}"/>
    <cellStyle name="쉼표 [0] 2 4 3 64" xfId="3297" xr:uid="{00000000-0005-0000-0000-000092170000}"/>
    <cellStyle name="쉼표 [0] 2 4 3 65" xfId="3298" xr:uid="{00000000-0005-0000-0000-000093170000}"/>
    <cellStyle name="쉼표 [0] 2 4 3 66" xfId="3299" xr:uid="{00000000-0005-0000-0000-000094170000}"/>
    <cellStyle name="쉼표 [0] 2 4 3 67" xfId="3300" xr:uid="{00000000-0005-0000-0000-000095170000}"/>
    <cellStyle name="쉼표 [0] 2 4 3 68" xfId="3301" xr:uid="{00000000-0005-0000-0000-000096170000}"/>
    <cellStyle name="쉼표 [0] 2 4 3 69" xfId="3302" xr:uid="{00000000-0005-0000-0000-000097170000}"/>
    <cellStyle name="쉼표 [0] 2 4 3 7" xfId="3303" xr:uid="{00000000-0005-0000-0000-000098170000}"/>
    <cellStyle name="쉼표 [0] 2 4 3 70" xfId="3304" xr:uid="{00000000-0005-0000-0000-000099170000}"/>
    <cellStyle name="쉼표 [0] 2 4 3 71" xfId="3305" xr:uid="{00000000-0005-0000-0000-00009A170000}"/>
    <cellStyle name="쉼표 [0] 2 4 3 72" xfId="3306" xr:uid="{00000000-0005-0000-0000-00009B170000}"/>
    <cellStyle name="쉼표 [0] 2 4 3 73" xfId="3307" xr:uid="{00000000-0005-0000-0000-00009C170000}"/>
    <cellStyle name="쉼표 [0] 2 4 3 74" xfId="3308" xr:uid="{00000000-0005-0000-0000-00009D170000}"/>
    <cellStyle name="쉼표 [0] 2 4 3 75" xfId="3309" xr:uid="{00000000-0005-0000-0000-00009E170000}"/>
    <cellStyle name="쉼표 [0] 2 4 3 76" xfId="3310" xr:uid="{00000000-0005-0000-0000-00009F170000}"/>
    <cellStyle name="쉼표 [0] 2 4 3 77" xfId="3311" xr:uid="{00000000-0005-0000-0000-0000A0170000}"/>
    <cellStyle name="쉼표 [0] 2 4 3 78" xfId="3312" xr:uid="{00000000-0005-0000-0000-0000A1170000}"/>
    <cellStyle name="쉼표 [0] 2 4 3 79" xfId="3313" xr:uid="{00000000-0005-0000-0000-0000A2170000}"/>
    <cellStyle name="쉼표 [0] 2 4 3 8" xfId="3314" xr:uid="{00000000-0005-0000-0000-0000A3170000}"/>
    <cellStyle name="쉼표 [0] 2 4 3 80" xfId="3315" xr:uid="{00000000-0005-0000-0000-0000A4170000}"/>
    <cellStyle name="쉼표 [0] 2 4 3 81" xfId="3316" xr:uid="{00000000-0005-0000-0000-0000A5170000}"/>
    <cellStyle name="쉼표 [0] 2 4 3 82" xfId="3317" xr:uid="{00000000-0005-0000-0000-0000A6170000}"/>
    <cellStyle name="쉼표 [0] 2 4 3 83" xfId="3318" xr:uid="{00000000-0005-0000-0000-0000A7170000}"/>
    <cellStyle name="쉼표 [0] 2 4 3 84" xfId="3319" xr:uid="{00000000-0005-0000-0000-0000A8170000}"/>
    <cellStyle name="쉼표 [0] 2 4 3 9" xfId="3320" xr:uid="{00000000-0005-0000-0000-0000A9170000}"/>
    <cellStyle name="쉼표 [0] 2 4 30" xfId="3321" xr:uid="{00000000-0005-0000-0000-0000AA170000}"/>
    <cellStyle name="쉼표 [0] 2 4 31" xfId="3322" xr:uid="{00000000-0005-0000-0000-0000AB170000}"/>
    <cellStyle name="쉼표 [0] 2 4 32" xfId="3323" xr:uid="{00000000-0005-0000-0000-0000AC170000}"/>
    <cellStyle name="쉼표 [0] 2 4 33" xfId="3324" xr:uid="{00000000-0005-0000-0000-0000AD170000}"/>
    <cellStyle name="쉼표 [0] 2 4 34" xfId="3325" xr:uid="{00000000-0005-0000-0000-0000AE170000}"/>
    <cellStyle name="쉼표 [0] 2 4 35" xfId="3326" xr:uid="{00000000-0005-0000-0000-0000AF170000}"/>
    <cellStyle name="쉼표 [0] 2 4 36" xfId="3327" xr:uid="{00000000-0005-0000-0000-0000B0170000}"/>
    <cellStyle name="쉼표 [0] 2 4 37" xfId="3328" xr:uid="{00000000-0005-0000-0000-0000B1170000}"/>
    <cellStyle name="쉼표 [0] 2 4 38" xfId="3329" xr:uid="{00000000-0005-0000-0000-0000B2170000}"/>
    <cellStyle name="쉼표 [0] 2 4 39" xfId="3330" xr:uid="{00000000-0005-0000-0000-0000B3170000}"/>
    <cellStyle name="쉼표 [0] 2 4 4" xfId="26" xr:uid="{00000000-0005-0000-0000-0000B4170000}"/>
    <cellStyle name="쉼표 [0] 2 4 4 10" xfId="3331" xr:uid="{00000000-0005-0000-0000-0000B5170000}"/>
    <cellStyle name="쉼표 [0] 2 4 4 11" xfId="3332" xr:uid="{00000000-0005-0000-0000-0000B6170000}"/>
    <cellStyle name="쉼표 [0] 2 4 4 12" xfId="3333" xr:uid="{00000000-0005-0000-0000-0000B7170000}"/>
    <cellStyle name="쉼표 [0] 2 4 4 13" xfId="3334" xr:uid="{00000000-0005-0000-0000-0000B8170000}"/>
    <cellStyle name="쉼표 [0] 2 4 4 14" xfId="3335" xr:uid="{00000000-0005-0000-0000-0000B9170000}"/>
    <cellStyle name="쉼표 [0] 2 4 4 15" xfId="3336" xr:uid="{00000000-0005-0000-0000-0000BA170000}"/>
    <cellStyle name="쉼표 [0] 2 4 4 16" xfId="3337" xr:uid="{00000000-0005-0000-0000-0000BB170000}"/>
    <cellStyle name="쉼표 [0] 2 4 4 17" xfId="3338" xr:uid="{00000000-0005-0000-0000-0000BC170000}"/>
    <cellStyle name="쉼표 [0] 2 4 4 18" xfId="3339" xr:uid="{00000000-0005-0000-0000-0000BD170000}"/>
    <cellStyle name="쉼표 [0] 2 4 4 19" xfId="3340" xr:uid="{00000000-0005-0000-0000-0000BE170000}"/>
    <cellStyle name="쉼표 [0] 2 4 4 2" xfId="3341" xr:uid="{00000000-0005-0000-0000-0000BF170000}"/>
    <cellStyle name="쉼표 [0] 2 4 4 20" xfId="3342" xr:uid="{00000000-0005-0000-0000-0000C0170000}"/>
    <cellStyle name="쉼표 [0] 2 4 4 21" xfId="3343" xr:uid="{00000000-0005-0000-0000-0000C1170000}"/>
    <cellStyle name="쉼표 [0] 2 4 4 22" xfId="3344" xr:uid="{00000000-0005-0000-0000-0000C2170000}"/>
    <cellStyle name="쉼표 [0] 2 4 4 23" xfId="3345" xr:uid="{00000000-0005-0000-0000-0000C3170000}"/>
    <cellStyle name="쉼표 [0] 2 4 4 24" xfId="3346" xr:uid="{00000000-0005-0000-0000-0000C4170000}"/>
    <cellStyle name="쉼표 [0] 2 4 4 25" xfId="3347" xr:uid="{00000000-0005-0000-0000-0000C5170000}"/>
    <cellStyle name="쉼표 [0] 2 4 4 26" xfId="3348" xr:uid="{00000000-0005-0000-0000-0000C6170000}"/>
    <cellStyle name="쉼표 [0] 2 4 4 27" xfId="3349" xr:uid="{00000000-0005-0000-0000-0000C7170000}"/>
    <cellStyle name="쉼표 [0] 2 4 4 28" xfId="3350" xr:uid="{00000000-0005-0000-0000-0000C8170000}"/>
    <cellStyle name="쉼표 [0] 2 4 4 29" xfId="3351" xr:uid="{00000000-0005-0000-0000-0000C9170000}"/>
    <cellStyle name="쉼표 [0] 2 4 4 3" xfId="3352" xr:uid="{00000000-0005-0000-0000-0000CA170000}"/>
    <cellStyle name="쉼표 [0] 2 4 4 30" xfId="3353" xr:uid="{00000000-0005-0000-0000-0000CB170000}"/>
    <cellStyle name="쉼표 [0] 2 4 4 31" xfId="3354" xr:uid="{00000000-0005-0000-0000-0000CC170000}"/>
    <cellStyle name="쉼표 [0] 2 4 4 32" xfId="3355" xr:uid="{00000000-0005-0000-0000-0000CD170000}"/>
    <cellStyle name="쉼표 [0] 2 4 4 33" xfId="3356" xr:uid="{00000000-0005-0000-0000-0000CE170000}"/>
    <cellStyle name="쉼표 [0] 2 4 4 34" xfId="3357" xr:uid="{00000000-0005-0000-0000-0000CF170000}"/>
    <cellStyle name="쉼표 [0] 2 4 4 35" xfId="3358" xr:uid="{00000000-0005-0000-0000-0000D0170000}"/>
    <cellStyle name="쉼표 [0] 2 4 4 36" xfId="3359" xr:uid="{00000000-0005-0000-0000-0000D1170000}"/>
    <cellStyle name="쉼표 [0] 2 4 4 37" xfId="3360" xr:uid="{00000000-0005-0000-0000-0000D2170000}"/>
    <cellStyle name="쉼표 [0] 2 4 4 38" xfId="3361" xr:uid="{00000000-0005-0000-0000-0000D3170000}"/>
    <cellStyle name="쉼표 [0] 2 4 4 39" xfId="3362" xr:uid="{00000000-0005-0000-0000-0000D4170000}"/>
    <cellStyle name="쉼표 [0] 2 4 4 4" xfId="3363" xr:uid="{00000000-0005-0000-0000-0000D5170000}"/>
    <cellStyle name="쉼표 [0] 2 4 4 40" xfId="3364" xr:uid="{00000000-0005-0000-0000-0000D6170000}"/>
    <cellStyle name="쉼표 [0] 2 4 4 41" xfId="3365" xr:uid="{00000000-0005-0000-0000-0000D7170000}"/>
    <cellStyle name="쉼표 [0] 2 4 4 42" xfId="3366" xr:uid="{00000000-0005-0000-0000-0000D8170000}"/>
    <cellStyle name="쉼표 [0] 2 4 4 43" xfId="3367" xr:uid="{00000000-0005-0000-0000-0000D9170000}"/>
    <cellStyle name="쉼표 [0] 2 4 4 44" xfId="3368" xr:uid="{00000000-0005-0000-0000-0000DA170000}"/>
    <cellStyle name="쉼표 [0] 2 4 4 45" xfId="3369" xr:uid="{00000000-0005-0000-0000-0000DB170000}"/>
    <cellStyle name="쉼표 [0] 2 4 4 46" xfId="3370" xr:uid="{00000000-0005-0000-0000-0000DC170000}"/>
    <cellStyle name="쉼표 [0] 2 4 4 47" xfId="3371" xr:uid="{00000000-0005-0000-0000-0000DD170000}"/>
    <cellStyle name="쉼표 [0] 2 4 4 48" xfId="3372" xr:uid="{00000000-0005-0000-0000-0000DE170000}"/>
    <cellStyle name="쉼표 [0] 2 4 4 49" xfId="3373" xr:uid="{00000000-0005-0000-0000-0000DF170000}"/>
    <cellStyle name="쉼표 [0] 2 4 4 5" xfId="3374" xr:uid="{00000000-0005-0000-0000-0000E0170000}"/>
    <cellStyle name="쉼표 [0] 2 4 4 50" xfId="3375" xr:uid="{00000000-0005-0000-0000-0000E1170000}"/>
    <cellStyle name="쉼표 [0] 2 4 4 51" xfId="3376" xr:uid="{00000000-0005-0000-0000-0000E2170000}"/>
    <cellStyle name="쉼표 [0] 2 4 4 52" xfId="3377" xr:uid="{00000000-0005-0000-0000-0000E3170000}"/>
    <cellStyle name="쉼표 [0] 2 4 4 53" xfId="3378" xr:uid="{00000000-0005-0000-0000-0000E4170000}"/>
    <cellStyle name="쉼표 [0] 2 4 4 54" xfId="3379" xr:uid="{00000000-0005-0000-0000-0000E5170000}"/>
    <cellStyle name="쉼표 [0] 2 4 4 55" xfId="3380" xr:uid="{00000000-0005-0000-0000-0000E6170000}"/>
    <cellStyle name="쉼표 [0] 2 4 4 56" xfId="3381" xr:uid="{00000000-0005-0000-0000-0000E7170000}"/>
    <cellStyle name="쉼표 [0] 2 4 4 57" xfId="3382" xr:uid="{00000000-0005-0000-0000-0000E8170000}"/>
    <cellStyle name="쉼표 [0] 2 4 4 58" xfId="3383" xr:uid="{00000000-0005-0000-0000-0000E9170000}"/>
    <cellStyle name="쉼표 [0] 2 4 4 59" xfId="3384" xr:uid="{00000000-0005-0000-0000-0000EA170000}"/>
    <cellStyle name="쉼표 [0] 2 4 4 6" xfId="3385" xr:uid="{00000000-0005-0000-0000-0000EB170000}"/>
    <cellStyle name="쉼표 [0] 2 4 4 60" xfId="3386" xr:uid="{00000000-0005-0000-0000-0000EC170000}"/>
    <cellStyle name="쉼표 [0] 2 4 4 61" xfId="3387" xr:uid="{00000000-0005-0000-0000-0000ED170000}"/>
    <cellStyle name="쉼표 [0] 2 4 4 62" xfId="3388" xr:uid="{00000000-0005-0000-0000-0000EE170000}"/>
    <cellStyle name="쉼표 [0] 2 4 4 63" xfId="3389" xr:uid="{00000000-0005-0000-0000-0000EF170000}"/>
    <cellStyle name="쉼표 [0] 2 4 4 64" xfId="3390" xr:uid="{00000000-0005-0000-0000-0000F0170000}"/>
    <cellStyle name="쉼표 [0] 2 4 4 65" xfId="3391" xr:uid="{00000000-0005-0000-0000-0000F1170000}"/>
    <cellStyle name="쉼표 [0] 2 4 4 66" xfId="3392" xr:uid="{00000000-0005-0000-0000-0000F2170000}"/>
    <cellStyle name="쉼표 [0] 2 4 4 67" xfId="3393" xr:uid="{00000000-0005-0000-0000-0000F3170000}"/>
    <cellStyle name="쉼표 [0] 2 4 4 68" xfId="3394" xr:uid="{00000000-0005-0000-0000-0000F4170000}"/>
    <cellStyle name="쉼표 [0] 2 4 4 69" xfId="3395" xr:uid="{00000000-0005-0000-0000-0000F5170000}"/>
    <cellStyle name="쉼표 [0] 2 4 4 7" xfId="3396" xr:uid="{00000000-0005-0000-0000-0000F6170000}"/>
    <cellStyle name="쉼표 [0] 2 4 4 70" xfId="3397" xr:uid="{00000000-0005-0000-0000-0000F7170000}"/>
    <cellStyle name="쉼표 [0] 2 4 4 71" xfId="3398" xr:uid="{00000000-0005-0000-0000-0000F8170000}"/>
    <cellStyle name="쉼표 [0] 2 4 4 72" xfId="3399" xr:uid="{00000000-0005-0000-0000-0000F9170000}"/>
    <cellStyle name="쉼표 [0] 2 4 4 73" xfId="3400" xr:uid="{00000000-0005-0000-0000-0000FA170000}"/>
    <cellStyle name="쉼표 [0] 2 4 4 74" xfId="3401" xr:uid="{00000000-0005-0000-0000-0000FB170000}"/>
    <cellStyle name="쉼표 [0] 2 4 4 75" xfId="3402" xr:uid="{00000000-0005-0000-0000-0000FC170000}"/>
    <cellStyle name="쉼표 [0] 2 4 4 76" xfId="3403" xr:uid="{00000000-0005-0000-0000-0000FD170000}"/>
    <cellStyle name="쉼표 [0] 2 4 4 77" xfId="3404" xr:uid="{00000000-0005-0000-0000-0000FE170000}"/>
    <cellStyle name="쉼표 [0] 2 4 4 78" xfId="3405" xr:uid="{00000000-0005-0000-0000-0000FF170000}"/>
    <cellStyle name="쉼표 [0] 2 4 4 79" xfId="3406" xr:uid="{00000000-0005-0000-0000-000000180000}"/>
    <cellStyle name="쉼표 [0] 2 4 4 8" xfId="3407" xr:uid="{00000000-0005-0000-0000-000001180000}"/>
    <cellStyle name="쉼표 [0] 2 4 4 80" xfId="3408" xr:uid="{00000000-0005-0000-0000-000002180000}"/>
    <cellStyle name="쉼표 [0] 2 4 4 81" xfId="3409" xr:uid="{00000000-0005-0000-0000-000003180000}"/>
    <cellStyle name="쉼표 [0] 2 4 4 82" xfId="3410" xr:uid="{00000000-0005-0000-0000-000004180000}"/>
    <cellStyle name="쉼표 [0] 2 4 4 83" xfId="3411" xr:uid="{00000000-0005-0000-0000-000005180000}"/>
    <cellStyle name="쉼표 [0] 2 4 4 84" xfId="3412" xr:uid="{00000000-0005-0000-0000-000006180000}"/>
    <cellStyle name="쉼표 [0] 2 4 4 9" xfId="3413" xr:uid="{00000000-0005-0000-0000-000007180000}"/>
    <cellStyle name="쉼표 [0] 2 4 40" xfId="3414" xr:uid="{00000000-0005-0000-0000-000008180000}"/>
    <cellStyle name="쉼표 [0] 2 4 41" xfId="3415" xr:uid="{00000000-0005-0000-0000-000009180000}"/>
    <cellStyle name="쉼표 [0] 2 4 42" xfId="3416" xr:uid="{00000000-0005-0000-0000-00000A180000}"/>
    <cellStyle name="쉼표 [0] 2 4 43" xfId="3417" xr:uid="{00000000-0005-0000-0000-00000B180000}"/>
    <cellStyle name="쉼표 [0] 2 4 44" xfId="3418" xr:uid="{00000000-0005-0000-0000-00000C180000}"/>
    <cellStyle name="쉼표 [0] 2 4 45" xfId="3419" xr:uid="{00000000-0005-0000-0000-00000D180000}"/>
    <cellStyle name="쉼표 [0] 2 4 46" xfId="3420" xr:uid="{00000000-0005-0000-0000-00000E180000}"/>
    <cellStyle name="쉼표 [0] 2 4 47" xfId="3421" xr:uid="{00000000-0005-0000-0000-00000F180000}"/>
    <cellStyle name="쉼표 [0] 2 4 48" xfId="3422" xr:uid="{00000000-0005-0000-0000-000010180000}"/>
    <cellStyle name="쉼표 [0] 2 4 49" xfId="3423" xr:uid="{00000000-0005-0000-0000-000011180000}"/>
    <cellStyle name="쉼표 [0] 2 4 5" xfId="27" xr:uid="{00000000-0005-0000-0000-000012180000}"/>
    <cellStyle name="쉼표 [0] 2 4 5 10" xfId="3424" xr:uid="{00000000-0005-0000-0000-000013180000}"/>
    <cellStyle name="쉼표 [0] 2 4 5 11" xfId="3425" xr:uid="{00000000-0005-0000-0000-000014180000}"/>
    <cellStyle name="쉼표 [0] 2 4 5 12" xfId="3426" xr:uid="{00000000-0005-0000-0000-000015180000}"/>
    <cellStyle name="쉼표 [0] 2 4 5 13" xfId="3427" xr:uid="{00000000-0005-0000-0000-000016180000}"/>
    <cellStyle name="쉼표 [0] 2 4 5 14" xfId="3428" xr:uid="{00000000-0005-0000-0000-000017180000}"/>
    <cellStyle name="쉼표 [0] 2 4 5 15" xfId="3429" xr:uid="{00000000-0005-0000-0000-000018180000}"/>
    <cellStyle name="쉼표 [0] 2 4 5 16" xfId="3430" xr:uid="{00000000-0005-0000-0000-000019180000}"/>
    <cellStyle name="쉼표 [0] 2 4 5 17" xfId="3431" xr:uid="{00000000-0005-0000-0000-00001A180000}"/>
    <cellStyle name="쉼표 [0] 2 4 5 18" xfId="3432" xr:uid="{00000000-0005-0000-0000-00001B180000}"/>
    <cellStyle name="쉼표 [0] 2 4 5 19" xfId="3433" xr:uid="{00000000-0005-0000-0000-00001C180000}"/>
    <cellStyle name="쉼표 [0] 2 4 5 2" xfId="3434" xr:uid="{00000000-0005-0000-0000-00001D180000}"/>
    <cellStyle name="쉼표 [0] 2 4 5 20" xfId="3435" xr:uid="{00000000-0005-0000-0000-00001E180000}"/>
    <cellStyle name="쉼표 [0] 2 4 5 21" xfId="3436" xr:uid="{00000000-0005-0000-0000-00001F180000}"/>
    <cellStyle name="쉼표 [0] 2 4 5 22" xfId="3437" xr:uid="{00000000-0005-0000-0000-000020180000}"/>
    <cellStyle name="쉼표 [0] 2 4 5 23" xfId="3438" xr:uid="{00000000-0005-0000-0000-000021180000}"/>
    <cellStyle name="쉼표 [0] 2 4 5 24" xfId="3439" xr:uid="{00000000-0005-0000-0000-000022180000}"/>
    <cellStyle name="쉼표 [0] 2 4 5 25" xfId="3440" xr:uid="{00000000-0005-0000-0000-000023180000}"/>
    <cellStyle name="쉼표 [0] 2 4 5 26" xfId="3441" xr:uid="{00000000-0005-0000-0000-000024180000}"/>
    <cellStyle name="쉼표 [0] 2 4 5 27" xfId="3442" xr:uid="{00000000-0005-0000-0000-000025180000}"/>
    <cellStyle name="쉼표 [0] 2 4 5 28" xfId="3443" xr:uid="{00000000-0005-0000-0000-000026180000}"/>
    <cellStyle name="쉼표 [0] 2 4 5 29" xfId="3444" xr:uid="{00000000-0005-0000-0000-000027180000}"/>
    <cellStyle name="쉼표 [0] 2 4 5 3" xfId="3445" xr:uid="{00000000-0005-0000-0000-000028180000}"/>
    <cellStyle name="쉼표 [0] 2 4 5 30" xfId="3446" xr:uid="{00000000-0005-0000-0000-000029180000}"/>
    <cellStyle name="쉼표 [0] 2 4 5 31" xfId="3447" xr:uid="{00000000-0005-0000-0000-00002A180000}"/>
    <cellStyle name="쉼표 [0] 2 4 5 32" xfId="3448" xr:uid="{00000000-0005-0000-0000-00002B180000}"/>
    <cellStyle name="쉼표 [0] 2 4 5 33" xfId="3449" xr:uid="{00000000-0005-0000-0000-00002C180000}"/>
    <cellStyle name="쉼표 [0] 2 4 5 34" xfId="3450" xr:uid="{00000000-0005-0000-0000-00002D180000}"/>
    <cellStyle name="쉼표 [0] 2 4 5 35" xfId="3451" xr:uid="{00000000-0005-0000-0000-00002E180000}"/>
    <cellStyle name="쉼표 [0] 2 4 5 36" xfId="3452" xr:uid="{00000000-0005-0000-0000-00002F180000}"/>
    <cellStyle name="쉼표 [0] 2 4 5 37" xfId="3453" xr:uid="{00000000-0005-0000-0000-000030180000}"/>
    <cellStyle name="쉼표 [0] 2 4 5 38" xfId="3454" xr:uid="{00000000-0005-0000-0000-000031180000}"/>
    <cellStyle name="쉼표 [0] 2 4 5 39" xfId="3455" xr:uid="{00000000-0005-0000-0000-000032180000}"/>
    <cellStyle name="쉼표 [0] 2 4 5 4" xfId="3456" xr:uid="{00000000-0005-0000-0000-000033180000}"/>
    <cellStyle name="쉼표 [0] 2 4 5 40" xfId="3457" xr:uid="{00000000-0005-0000-0000-000034180000}"/>
    <cellStyle name="쉼표 [0] 2 4 5 41" xfId="3458" xr:uid="{00000000-0005-0000-0000-000035180000}"/>
    <cellStyle name="쉼표 [0] 2 4 5 42" xfId="3459" xr:uid="{00000000-0005-0000-0000-000036180000}"/>
    <cellStyle name="쉼표 [0] 2 4 5 43" xfId="3460" xr:uid="{00000000-0005-0000-0000-000037180000}"/>
    <cellStyle name="쉼표 [0] 2 4 5 44" xfId="3461" xr:uid="{00000000-0005-0000-0000-000038180000}"/>
    <cellStyle name="쉼표 [0] 2 4 5 45" xfId="3462" xr:uid="{00000000-0005-0000-0000-000039180000}"/>
    <cellStyle name="쉼표 [0] 2 4 5 46" xfId="3463" xr:uid="{00000000-0005-0000-0000-00003A180000}"/>
    <cellStyle name="쉼표 [0] 2 4 5 47" xfId="3464" xr:uid="{00000000-0005-0000-0000-00003B180000}"/>
    <cellStyle name="쉼표 [0] 2 4 5 48" xfId="3465" xr:uid="{00000000-0005-0000-0000-00003C180000}"/>
    <cellStyle name="쉼표 [0] 2 4 5 49" xfId="3466" xr:uid="{00000000-0005-0000-0000-00003D180000}"/>
    <cellStyle name="쉼표 [0] 2 4 5 5" xfId="3467" xr:uid="{00000000-0005-0000-0000-00003E180000}"/>
    <cellStyle name="쉼표 [0] 2 4 5 50" xfId="3468" xr:uid="{00000000-0005-0000-0000-00003F180000}"/>
    <cellStyle name="쉼표 [0] 2 4 5 51" xfId="3469" xr:uid="{00000000-0005-0000-0000-000040180000}"/>
    <cellStyle name="쉼표 [0] 2 4 5 52" xfId="3470" xr:uid="{00000000-0005-0000-0000-000041180000}"/>
    <cellStyle name="쉼표 [0] 2 4 5 53" xfId="3471" xr:uid="{00000000-0005-0000-0000-000042180000}"/>
    <cellStyle name="쉼표 [0] 2 4 5 54" xfId="3472" xr:uid="{00000000-0005-0000-0000-000043180000}"/>
    <cellStyle name="쉼표 [0] 2 4 5 55" xfId="3473" xr:uid="{00000000-0005-0000-0000-000044180000}"/>
    <cellStyle name="쉼표 [0] 2 4 5 56" xfId="3474" xr:uid="{00000000-0005-0000-0000-000045180000}"/>
    <cellStyle name="쉼표 [0] 2 4 5 57" xfId="3475" xr:uid="{00000000-0005-0000-0000-000046180000}"/>
    <cellStyle name="쉼표 [0] 2 4 5 58" xfId="3476" xr:uid="{00000000-0005-0000-0000-000047180000}"/>
    <cellStyle name="쉼표 [0] 2 4 5 59" xfId="3477" xr:uid="{00000000-0005-0000-0000-000048180000}"/>
    <cellStyle name="쉼표 [0] 2 4 5 6" xfId="3478" xr:uid="{00000000-0005-0000-0000-000049180000}"/>
    <cellStyle name="쉼표 [0] 2 4 5 60" xfId="3479" xr:uid="{00000000-0005-0000-0000-00004A180000}"/>
    <cellStyle name="쉼표 [0] 2 4 5 61" xfId="3480" xr:uid="{00000000-0005-0000-0000-00004B180000}"/>
    <cellStyle name="쉼표 [0] 2 4 5 62" xfId="3481" xr:uid="{00000000-0005-0000-0000-00004C180000}"/>
    <cellStyle name="쉼표 [0] 2 4 5 63" xfId="3482" xr:uid="{00000000-0005-0000-0000-00004D180000}"/>
    <cellStyle name="쉼표 [0] 2 4 5 64" xfId="3483" xr:uid="{00000000-0005-0000-0000-00004E180000}"/>
    <cellStyle name="쉼표 [0] 2 4 5 65" xfId="3484" xr:uid="{00000000-0005-0000-0000-00004F180000}"/>
    <cellStyle name="쉼표 [0] 2 4 5 66" xfId="3485" xr:uid="{00000000-0005-0000-0000-000050180000}"/>
    <cellStyle name="쉼표 [0] 2 4 5 67" xfId="3486" xr:uid="{00000000-0005-0000-0000-000051180000}"/>
    <cellStyle name="쉼표 [0] 2 4 5 68" xfId="3487" xr:uid="{00000000-0005-0000-0000-000052180000}"/>
    <cellStyle name="쉼표 [0] 2 4 5 69" xfId="3488" xr:uid="{00000000-0005-0000-0000-000053180000}"/>
    <cellStyle name="쉼표 [0] 2 4 5 7" xfId="3489" xr:uid="{00000000-0005-0000-0000-000054180000}"/>
    <cellStyle name="쉼표 [0] 2 4 5 70" xfId="3490" xr:uid="{00000000-0005-0000-0000-000055180000}"/>
    <cellStyle name="쉼표 [0] 2 4 5 71" xfId="3491" xr:uid="{00000000-0005-0000-0000-000056180000}"/>
    <cellStyle name="쉼표 [0] 2 4 5 72" xfId="3492" xr:uid="{00000000-0005-0000-0000-000057180000}"/>
    <cellStyle name="쉼표 [0] 2 4 5 73" xfId="3493" xr:uid="{00000000-0005-0000-0000-000058180000}"/>
    <cellStyle name="쉼표 [0] 2 4 5 74" xfId="3494" xr:uid="{00000000-0005-0000-0000-000059180000}"/>
    <cellStyle name="쉼표 [0] 2 4 5 75" xfId="3495" xr:uid="{00000000-0005-0000-0000-00005A180000}"/>
    <cellStyle name="쉼표 [0] 2 4 5 76" xfId="3496" xr:uid="{00000000-0005-0000-0000-00005B180000}"/>
    <cellStyle name="쉼표 [0] 2 4 5 77" xfId="3497" xr:uid="{00000000-0005-0000-0000-00005C180000}"/>
    <cellStyle name="쉼표 [0] 2 4 5 78" xfId="3498" xr:uid="{00000000-0005-0000-0000-00005D180000}"/>
    <cellStyle name="쉼표 [0] 2 4 5 79" xfId="3499" xr:uid="{00000000-0005-0000-0000-00005E180000}"/>
    <cellStyle name="쉼표 [0] 2 4 5 8" xfId="3500" xr:uid="{00000000-0005-0000-0000-00005F180000}"/>
    <cellStyle name="쉼표 [0] 2 4 5 80" xfId="3501" xr:uid="{00000000-0005-0000-0000-000060180000}"/>
    <cellStyle name="쉼표 [0] 2 4 5 81" xfId="3502" xr:uid="{00000000-0005-0000-0000-000061180000}"/>
    <cellStyle name="쉼표 [0] 2 4 5 82" xfId="3503" xr:uid="{00000000-0005-0000-0000-000062180000}"/>
    <cellStyle name="쉼표 [0] 2 4 5 83" xfId="3504" xr:uid="{00000000-0005-0000-0000-000063180000}"/>
    <cellStyle name="쉼표 [0] 2 4 5 84" xfId="3505" xr:uid="{00000000-0005-0000-0000-000064180000}"/>
    <cellStyle name="쉼표 [0] 2 4 5 9" xfId="3506" xr:uid="{00000000-0005-0000-0000-000065180000}"/>
    <cellStyle name="쉼표 [0] 2 4 50" xfId="3507" xr:uid="{00000000-0005-0000-0000-000066180000}"/>
    <cellStyle name="쉼표 [0] 2 4 51" xfId="3508" xr:uid="{00000000-0005-0000-0000-000067180000}"/>
    <cellStyle name="쉼표 [0] 2 4 52" xfId="3509" xr:uid="{00000000-0005-0000-0000-000068180000}"/>
    <cellStyle name="쉼표 [0] 2 4 53" xfId="3510" xr:uid="{00000000-0005-0000-0000-000069180000}"/>
    <cellStyle name="쉼표 [0] 2 4 54" xfId="3511" xr:uid="{00000000-0005-0000-0000-00006A180000}"/>
    <cellStyle name="쉼표 [0] 2 4 55" xfId="3512" xr:uid="{00000000-0005-0000-0000-00006B180000}"/>
    <cellStyle name="쉼표 [0] 2 4 56" xfId="3513" xr:uid="{00000000-0005-0000-0000-00006C180000}"/>
    <cellStyle name="쉼표 [0] 2 4 57" xfId="3514" xr:uid="{00000000-0005-0000-0000-00006D180000}"/>
    <cellStyle name="쉼표 [0] 2 4 58" xfId="3515" xr:uid="{00000000-0005-0000-0000-00006E180000}"/>
    <cellStyle name="쉼표 [0] 2 4 59" xfId="3516" xr:uid="{00000000-0005-0000-0000-00006F180000}"/>
    <cellStyle name="쉼표 [0] 2 4 6" xfId="28" xr:uid="{00000000-0005-0000-0000-000070180000}"/>
    <cellStyle name="쉼표 [0] 2 4 6 10" xfId="3517" xr:uid="{00000000-0005-0000-0000-000071180000}"/>
    <cellStyle name="쉼표 [0] 2 4 6 11" xfId="3518" xr:uid="{00000000-0005-0000-0000-000072180000}"/>
    <cellStyle name="쉼표 [0] 2 4 6 12" xfId="3519" xr:uid="{00000000-0005-0000-0000-000073180000}"/>
    <cellStyle name="쉼표 [0] 2 4 6 13" xfId="3520" xr:uid="{00000000-0005-0000-0000-000074180000}"/>
    <cellStyle name="쉼표 [0] 2 4 6 14" xfId="3521" xr:uid="{00000000-0005-0000-0000-000075180000}"/>
    <cellStyle name="쉼표 [0] 2 4 6 15" xfId="3522" xr:uid="{00000000-0005-0000-0000-000076180000}"/>
    <cellStyle name="쉼표 [0] 2 4 6 16" xfId="3523" xr:uid="{00000000-0005-0000-0000-000077180000}"/>
    <cellStyle name="쉼표 [0] 2 4 6 17" xfId="3524" xr:uid="{00000000-0005-0000-0000-000078180000}"/>
    <cellStyle name="쉼표 [0] 2 4 6 18" xfId="3525" xr:uid="{00000000-0005-0000-0000-000079180000}"/>
    <cellStyle name="쉼표 [0] 2 4 6 19" xfId="3526" xr:uid="{00000000-0005-0000-0000-00007A180000}"/>
    <cellStyle name="쉼표 [0] 2 4 6 2" xfId="3527" xr:uid="{00000000-0005-0000-0000-00007B180000}"/>
    <cellStyle name="쉼표 [0] 2 4 6 20" xfId="3528" xr:uid="{00000000-0005-0000-0000-00007C180000}"/>
    <cellStyle name="쉼표 [0] 2 4 6 21" xfId="3529" xr:uid="{00000000-0005-0000-0000-00007D180000}"/>
    <cellStyle name="쉼표 [0] 2 4 6 22" xfId="3530" xr:uid="{00000000-0005-0000-0000-00007E180000}"/>
    <cellStyle name="쉼표 [0] 2 4 6 23" xfId="3531" xr:uid="{00000000-0005-0000-0000-00007F180000}"/>
    <cellStyle name="쉼표 [0] 2 4 6 24" xfId="3532" xr:uid="{00000000-0005-0000-0000-000080180000}"/>
    <cellStyle name="쉼표 [0] 2 4 6 25" xfId="3533" xr:uid="{00000000-0005-0000-0000-000081180000}"/>
    <cellStyle name="쉼표 [0] 2 4 6 26" xfId="3534" xr:uid="{00000000-0005-0000-0000-000082180000}"/>
    <cellStyle name="쉼표 [0] 2 4 6 27" xfId="3535" xr:uid="{00000000-0005-0000-0000-000083180000}"/>
    <cellStyle name="쉼표 [0] 2 4 6 28" xfId="3536" xr:uid="{00000000-0005-0000-0000-000084180000}"/>
    <cellStyle name="쉼표 [0] 2 4 6 29" xfId="3537" xr:uid="{00000000-0005-0000-0000-000085180000}"/>
    <cellStyle name="쉼표 [0] 2 4 6 3" xfId="3538" xr:uid="{00000000-0005-0000-0000-000086180000}"/>
    <cellStyle name="쉼표 [0] 2 4 6 30" xfId="3539" xr:uid="{00000000-0005-0000-0000-000087180000}"/>
    <cellStyle name="쉼표 [0] 2 4 6 31" xfId="3540" xr:uid="{00000000-0005-0000-0000-000088180000}"/>
    <cellStyle name="쉼표 [0] 2 4 6 32" xfId="3541" xr:uid="{00000000-0005-0000-0000-000089180000}"/>
    <cellStyle name="쉼표 [0] 2 4 6 33" xfId="3542" xr:uid="{00000000-0005-0000-0000-00008A180000}"/>
    <cellStyle name="쉼표 [0] 2 4 6 34" xfId="3543" xr:uid="{00000000-0005-0000-0000-00008B180000}"/>
    <cellStyle name="쉼표 [0] 2 4 6 35" xfId="3544" xr:uid="{00000000-0005-0000-0000-00008C180000}"/>
    <cellStyle name="쉼표 [0] 2 4 6 36" xfId="3545" xr:uid="{00000000-0005-0000-0000-00008D180000}"/>
    <cellStyle name="쉼표 [0] 2 4 6 37" xfId="3546" xr:uid="{00000000-0005-0000-0000-00008E180000}"/>
    <cellStyle name="쉼표 [0] 2 4 6 38" xfId="3547" xr:uid="{00000000-0005-0000-0000-00008F180000}"/>
    <cellStyle name="쉼표 [0] 2 4 6 39" xfId="3548" xr:uid="{00000000-0005-0000-0000-000090180000}"/>
    <cellStyle name="쉼표 [0] 2 4 6 4" xfId="3549" xr:uid="{00000000-0005-0000-0000-000091180000}"/>
    <cellStyle name="쉼표 [0] 2 4 6 40" xfId="3550" xr:uid="{00000000-0005-0000-0000-000092180000}"/>
    <cellStyle name="쉼표 [0] 2 4 6 41" xfId="3551" xr:uid="{00000000-0005-0000-0000-000093180000}"/>
    <cellStyle name="쉼표 [0] 2 4 6 42" xfId="3552" xr:uid="{00000000-0005-0000-0000-000094180000}"/>
    <cellStyle name="쉼표 [0] 2 4 6 43" xfId="3553" xr:uid="{00000000-0005-0000-0000-000095180000}"/>
    <cellStyle name="쉼표 [0] 2 4 6 44" xfId="3554" xr:uid="{00000000-0005-0000-0000-000096180000}"/>
    <cellStyle name="쉼표 [0] 2 4 6 45" xfId="3555" xr:uid="{00000000-0005-0000-0000-000097180000}"/>
    <cellStyle name="쉼표 [0] 2 4 6 46" xfId="3556" xr:uid="{00000000-0005-0000-0000-000098180000}"/>
    <cellStyle name="쉼표 [0] 2 4 6 47" xfId="3557" xr:uid="{00000000-0005-0000-0000-000099180000}"/>
    <cellStyle name="쉼표 [0] 2 4 6 48" xfId="3558" xr:uid="{00000000-0005-0000-0000-00009A180000}"/>
    <cellStyle name="쉼표 [0] 2 4 6 49" xfId="3559" xr:uid="{00000000-0005-0000-0000-00009B180000}"/>
    <cellStyle name="쉼표 [0] 2 4 6 5" xfId="3560" xr:uid="{00000000-0005-0000-0000-00009C180000}"/>
    <cellStyle name="쉼표 [0] 2 4 6 50" xfId="3561" xr:uid="{00000000-0005-0000-0000-00009D180000}"/>
    <cellStyle name="쉼표 [0] 2 4 6 51" xfId="3562" xr:uid="{00000000-0005-0000-0000-00009E180000}"/>
    <cellStyle name="쉼표 [0] 2 4 6 52" xfId="3563" xr:uid="{00000000-0005-0000-0000-00009F180000}"/>
    <cellStyle name="쉼표 [0] 2 4 6 53" xfId="3564" xr:uid="{00000000-0005-0000-0000-0000A0180000}"/>
    <cellStyle name="쉼표 [0] 2 4 6 54" xfId="3565" xr:uid="{00000000-0005-0000-0000-0000A1180000}"/>
    <cellStyle name="쉼표 [0] 2 4 6 55" xfId="3566" xr:uid="{00000000-0005-0000-0000-0000A2180000}"/>
    <cellStyle name="쉼표 [0] 2 4 6 56" xfId="3567" xr:uid="{00000000-0005-0000-0000-0000A3180000}"/>
    <cellStyle name="쉼표 [0] 2 4 6 57" xfId="3568" xr:uid="{00000000-0005-0000-0000-0000A4180000}"/>
    <cellStyle name="쉼표 [0] 2 4 6 58" xfId="3569" xr:uid="{00000000-0005-0000-0000-0000A5180000}"/>
    <cellStyle name="쉼표 [0] 2 4 6 59" xfId="3570" xr:uid="{00000000-0005-0000-0000-0000A6180000}"/>
    <cellStyle name="쉼표 [0] 2 4 6 6" xfId="3571" xr:uid="{00000000-0005-0000-0000-0000A7180000}"/>
    <cellStyle name="쉼표 [0] 2 4 6 60" xfId="3572" xr:uid="{00000000-0005-0000-0000-0000A8180000}"/>
    <cellStyle name="쉼표 [0] 2 4 6 61" xfId="3573" xr:uid="{00000000-0005-0000-0000-0000A9180000}"/>
    <cellStyle name="쉼표 [0] 2 4 6 62" xfId="3574" xr:uid="{00000000-0005-0000-0000-0000AA180000}"/>
    <cellStyle name="쉼표 [0] 2 4 6 63" xfId="3575" xr:uid="{00000000-0005-0000-0000-0000AB180000}"/>
    <cellStyle name="쉼표 [0] 2 4 6 64" xfId="3576" xr:uid="{00000000-0005-0000-0000-0000AC180000}"/>
    <cellStyle name="쉼표 [0] 2 4 6 65" xfId="3577" xr:uid="{00000000-0005-0000-0000-0000AD180000}"/>
    <cellStyle name="쉼표 [0] 2 4 6 66" xfId="3578" xr:uid="{00000000-0005-0000-0000-0000AE180000}"/>
    <cellStyle name="쉼표 [0] 2 4 6 67" xfId="3579" xr:uid="{00000000-0005-0000-0000-0000AF180000}"/>
    <cellStyle name="쉼표 [0] 2 4 6 68" xfId="3580" xr:uid="{00000000-0005-0000-0000-0000B0180000}"/>
    <cellStyle name="쉼표 [0] 2 4 6 69" xfId="3581" xr:uid="{00000000-0005-0000-0000-0000B1180000}"/>
    <cellStyle name="쉼표 [0] 2 4 6 7" xfId="3582" xr:uid="{00000000-0005-0000-0000-0000B2180000}"/>
    <cellStyle name="쉼표 [0] 2 4 6 70" xfId="3583" xr:uid="{00000000-0005-0000-0000-0000B3180000}"/>
    <cellStyle name="쉼표 [0] 2 4 6 71" xfId="3584" xr:uid="{00000000-0005-0000-0000-0000B4180000}"/>
    <cellStyle name="쉼표 [0] 2 4 6 72" xfId="3585" xr:uid="{00000000-0005-0000-0000-0000B5180000}"/>
    <cellStyle name="쉼표 [0] 2 4 6 73" xfId="3586" xr:uid="{00000000-0005-0000-0000-0000B6180000}"/>
    <cellStyle name="쉼표 [0] 2 4 6 74" xfId="3587" xr:uid="{00000000-0005-0000-0000-0000B7180000}"/>
    <cellStyle name="쉼표 [0] 2 4 6 75" xfId="3588" xr:uid="{00000000-0005-0000-0000-0000B8180000}"/>
    <cellStyle name="쉼표 [0] 2 4 6 76" xfId="3589" xr:uid="{00000000-0005-0000-0000-0000B9180000}"/>
    <cellStyle name="쉼표 [0] 2 4 6 77" xfId="3590" xr:uid="{00000000-0005-0000-0000-0000BA180000}"/>
    <cellStyle name="쉼표 [0] 2 4 6 78" xfId="3591" xr:uid="{00000000-0005-0000-0000-0000BB180000}"/>
    <cellStyle name="쉼표 [0] 2 4 6 79" xfId="3592" xr:uid="{00000000-0005-0000-0000-0000BC180000}"/>
    <cellStyle name="쉼표 [0] 2 4 6 8" xfId="3593" xr:uid="{00000000-0005-0000-0000-0000BD180000}"/>
    <cellStyle name="쉼표 [0] 2 4 6 80" xfId="3594" xr:uid="{00000000-0005-0000-0000-0000BE180000}"/>
    <cellStyle name="쉼표 [0] 2 4 6 81" xfId="3595" xr:uid="{00000000-0005-0000-0000-0000BF180000}"/>
    <cellStyle name="쉼표 [0] 2 4 6 82" xfId="3596" xr:uid="{00000000-0005-0000-0000-0000C0180000}"/>
    <cellStyle name="쉼표 [0] 2 4 6 83" xfId="3597" xr:uid="{00000000-0005-0000-0000-0000C1180000}"/>
    <cellStyle name="쉼표 [0] 2 4 6 84" xfId="3598" xr:uid="{00000000-0005-0000-0000-0000C2180000}"/>
    <cellStyle name="쉼표 [0] 2 4 6 9" xfId="3599" xr:uid="{00000000-0005-0000-0000-0000C3180000}"/>
    <cellStyle name="쉼표 [0] 2 4 60" xfId="3600" xr:uid="{00000000-0005-0000-0000-0000C4180000}"/>
    <cellStyle name="쉼표 [0] 2 4 61" xfId="3601" xr:uid="{00000000-0005-0000-0000-0000C5180000}"/>
    <cellStyle name="쉼표 [0] 2 4 62" xfId="3602" xr:uid="{00000000-0005-0000-0000-0000C6180000}"/>
    <cellStyle name="쉼표 [0] 2 4 63" xfId="3603" xr:uid="{00000000-0005-0000-0000-0000C7180000}"/>
    <cellStyle name="쉼표 [0] 2 4 64" xfId="3604" xr:uid="{00000000-0005-0000-0000-0000C8180000}"/>
    <cellStyle name="쉼표 [0] 2 4 65" xfId="3605" xr:uid="{00000000-0005-0000-0000-0000C9180000}"/>
    <cellStyle name="쉼표 [0] 2 4 66" xfId="3606" xr:uid="{00000000-0005-0000-0000-0000CA180000}"/>
    <cellStyle name="쉼표 [0] 2 4 67" xfId="3607" xr:uid="{00000000-0005-0000-0000-0000CB180000}"/>
    <cellStyle name="쉼표 [0] 2 4 68" xfId="3608" xr:uid="{00000000-0005-0000-0000-0000CC180000}"/>
    <cellStyle name="쉼표 [0] 2 4 69" xfId="3609" xr:uid="{00000000-0005-0000-0000-0000CD180000}"/>
    <cellStyle name="쉼표 [0] 2 4 7" xfId="29" xr:uid="{00000000-0005-0000-0000-0000CE180000}"/>
    <cellStyle name="쉼표 [0] 2 4 7 10" xfId="3610" xr:uid="{00000000-0005-0000-0000-0000CF180000}"/>
    <cellStyle name="쉼표 [0] 2 4 7 11" xfId="3611" xr:uid="{00000000-0005-0000-0000-0000D0180000}"/>
    <cellStyle name="쉼표 [0] 2 4 7 12" xfId="3612" xr:uid="{00000000-0005-0000-0000-0000D1180000}"/>
    <cellStyle name="쉼표 [0] 2 4 7 13" xfId="3613" xr:uid="{00000000-0005-0000-0000-0000D2180000}"/>
    <cellStyle name="쉼표 [0] 2 4 7 14" xfId="3614" xr:uid="{00000000-0005-0000-0000-0000D3180000}"/>
    <cellStyle name="쉼표 [0] 2 4 7 15" xfId="3615" xr:uid="{00000000-0005-0000-0000-0000D4180000}"/>
    <cellStyle name="쉼표 [0] 2 4 7 16" xfId="3616" xr:uid="{00000000-0005-0000-0000-0000D5180000}"/>
    <cellStyle name="쉼표 [0] 2 4 7 17" xfId="3617" xr:uid="{00000000-0005-0000-0000-0000D6180000}"/>
    <cellStyle name="쉼표 [0] 2 4 7 18" xfId="3618" xr:uid="{00000000-0005-0000-0000-0000D7180000}"/>
    <cellStyle name="쉼표 [0] 2 4 7 19" xfId="3619" xr:uid="{00000000-0005-0000-0000-0000D8180000}"/>
    <cellStyle name="쉼표 [0] 2 4 7 2" xfId="3620" xr:uid="{00000000-0005-0000-0000-0000D9180000}"/>
    <cellStyle name="쉼표 [0] 2 4 7 20" xfId="3621" xr:uid="{00000000-0005-0000-0000-0000DA180000}"/>
    <cellStyle name="쉼표 [0] 2 4 7 21" xfId="3622" xr:uid="{00000000-0005-0000-0000-0000DB180000}"/>
    <cellStyle name="쉼표 [0] 2 4 7 22" xfId="3623" xr:uid="{00000000-0005-0000-0000-0000DC180000}"/>
    <cellStyle name="쉼표 [0] 2 4 7 23" xfId="3624" xr:uid="{00000000-0005-0000-0000-0000DD180000}"/>
    <cellStyle name="쉼표 [0] 2 4 7 24" xfId="3625" xr:uid="{00000000-0005-0000-0000-0000DE180000}"/>
    <cellStyle name="쉼표 [0] 2 4 7 25" xfId="3626" xr:uid="{00000000-0005-0000-0000-0000DF180000}"/>
    <cellStyle name="쉼표 [0] 2 4 7 26" xfId="3627" xr:uid="{00000000-0005-0000-0000-0000E0180000}"/>
    <cellStyle name="쉼표 [0] 2 4 7 27" xfId="3628" xr:uid="{00000000-0005-0000-0000-0000E1180000}"/>
    <cellStyle name="쉼표 [0] 2 4 7 28" xfId="3629" xr:uid="{00000000-0005-0000-0000-0000E2180000}"/>
    <cellStyle name="쉼표 [0] 2 4 7 29" xfId="3630" xr:uid="{00000000-0005-0000-0000-0000E3180000}"/>
    <cellStyle name="쉼표 [0] 2 4 7 3" xfId="3631" xr:uid="{00000000-0005-0000-0000-0000E4180000}"/>
    <cellStyle name="쉼표 [0] 2 4 7 30" xfId="3632" xr:uid="{00000000-0005-0000-0000-0000E5180000}"/>
    <cellStyle name="쉼표 [0] 2 4 7 31" xfId="3633" xr:uid="{00000000-0005-0000-0000-0000E6180000}"/>
    <cellStyle name="쉼표 [0] 2 4 7 32" xfId="3634" xr:uid="{00000000-0005-0000-0000-0000E7180000}"/>
    <cellStyle name="쉼표 [0] 2 4 7 33" xfId="3635" xr:uid="{00000000-0005-0000-0000-0000E8180000}"/>
    <cellStyle name="쉼표 [0] 2 4 7 34" xfId="3636" xr:uid="{00000000-0005-0000-0000-0000E9180000}"/>
    <cellStyle name="쉼표 [0] 2 4 7 35" xfId="3637" xr:uid="{00000000-0005-0000-0000-0000EA180000}"/>
    <cellStyle name="쉼표 [0] 2 4 7 36" xfId="3638" xr:uid="{00000000-0005-0000-0000-0000EB180000}"/>
    <cellStyle name="쉼표 [0] 2 4 7 37" xfId="3639" xr:uid="{00000000-0005-0000-0000-0000EC180000}"/>
    <cellStyle name="쉼표 [0] 2 4 7 38" xfId="3640" xr:uid="{00000000-0005-0000-0000-0000ED180000}"/>
    <cellStyle name="쉼표 [0] 2 4 7 39" xfId="3641" xr:uid="{00000000-0005-0000-0000-0000EE180000}"/>
    <cellStyle name="쉼표 [0] 2 4 7 4" xfId="3642" xr:uid="{00000000-0005-0000-0000-0000EF180000}"/>
    <cellStyle name="쉼표 [0] 2 4 7 40" xfId="3643" xr:uid="{00000000-0005-0000-0000-0000F0180000}"/>
    <cellStyle name="쉼표 [0] 2 4 7 41" xfId="3644" xr:uid="{00000000-0005-0000-0000-0000F1180000}"/>
    <cellStyle name="쉼표 [0] 2 4 7 42" xfId="3645" xr:uid="{00000000-0005-0000-0000-0000F2180000}"/>
    <cellStyle name="쉼표 [0] 2 4 7 43" xfId="3646" xr:uid="{00000000-0005-0000-0000-0000F3180000}"/>
    <cellStyle name="쉼표 [0] 2 4 7 44" xfId="3647" xr:uid="{00000000-0005-0000-0000-0000F4180000}"/>
    <cellStyle name="쉼표 [0] 2 4 7 45" xfId="3648" xr:uid="{00000000-0005-0000-0000-0000F5180000}"/>
    <cellStyle name="쉼표 [0] 2 4 7 46" xfId="3649" xr:uid="{00000000-0005-0000-0000-0000F6180000}"/>
    <cellStyle name="쉼표 [0] 2 4 7 47" xfId="3650" xr:uid="{00000000-0005-0000-0000-0000F7180000}"/>
    <cellStyle name="쉼표 [0] 2 4 7 48" xfId="3651" xr:uid="{00000000-0005-0000-0000-0000F8180000}"/>
    <cellStyle name="쉼표 [0] 2 4 7 49" xfId="3652" xr:uid="{00000000-0005-0000-0000-0000F9180000}"/>
    <cellStyle name="쉼표 [0] 2 4 7 5" xfId="3653" xr:uid="{00000000-0005-0000-0000-0000FA180000}"/>
    <cellStyle name="쉼표 [0] 2 4 7 50" xfId="3654" xr:uid="{00000000-0005-0000-0000-0000FB180000}"/>
    <cellStyle name="쉼표 [0] 2 4 7 51" xfId="3655" xr:uid="{00000000-0005-0000-0000-0000FC180000}"/>
    <cellStyle name="쉼표 [0] 2 4 7 52" xfId="3656" xr:uid="{00000000-0005-0000-0000-0000FD180000}"/>
    <cellStyle name="쉼표 [0] 2 4 7 53" xfId="3657" xr:uid="{00000000-0005-0000-0000-0000FE180000}"/>
    <cellStyle name="쉼표 [0] 2 4 7 54" xfId="3658" xr:uid="{00000000-0005-0000-0000-0000FF180000}"/>
    <cellStyle name="쉼표 [0] 2 4 7 55" xfId="3659" xr:uid="{00000000-0005-0000-0000-000000190000}"/>
    <cellStyle name="쉼표 [0] 2 4 7 56" xfId="3660" xr:uid="{00000000-0005-0000-0000-000001190000}"/>
    <cellStyle name="쉼표 [0] 2 4 7 57" xfId="3661" xr:uid="{00000000-0005-0000-0000-000002190000}"/>
    <cellStyle name="쉼표 [0] 2 4 7 58" xfId="3662" xr:uid="{00000000-0005-0000-0000-000003190000}"/>
    <cellStyle name="쉼표 [0] 2 4 7 59" xfId="3663" xr:uid="{00000000-0005-0000-0000-000004190000}"/>
    <cellStyle name="쉼표 [0] 2 4 7 6" xfId="3664" xr:uid="{00000000-0005-0000-0000-000005190000}"/>
    <cellStyle name="쉼표 [0] 2 4 7 60" xfId="3665" xr:uid="{00000000-0005-0000-0000-000006190000}"/>
    <cellStyle name="쉼표 [0] 2 4 7 61" xfId="3666" xr:uid="{00000000-0005-0000-0000-000007190000}"/>
    <cellStyle name="쉼표 [0] 2 4 7 62" xfId="3667" xr:uid="{00000000-0005-0000-0000-000008190000}"/>
    <cellStyle name="쉼표 [0] 2 4 7 63" xfId="3668" xr:uid="{00000000-0005-0000-0000-000009190000}"/>
    <cellStyle name="쉼표 [0] 2 4 7 64" xfId="3669" xr:uid="{00000000-0005-0000-0000-00000A190000}"/>
    <cellStyle name="쉼표 [0] 2 4 7 65" xfId="3670" xr:uid="{00000000-0005-0000-0000-00000B190000}"/>
    <cellStyle name="쉼표 [0] 2 4 7 66" xfId="3671" xr:uid="{00000000-0005-0000-0000-00000C190000}"/>
    <cellStyle name="쉼표 [0] 2 4 7 67" xfId="3672" xr:uid="{00000000-0005-0000-0000-00000D190000}"/>
    <cellStyle name="쉼표 [0] 2 4 7 68" xfId="3673" xr:uid="{00000000-0005-0000-0000-00000E190000}"/>
    <cellStyle name="쉼표 [0] 2 4 7 69" xfId="3674" xr:uid="{00000000-0005-0000-0000-00000F190000}"/>
    <cellStyle name="쉼표 [0] 2 4 7 7" xfId="3675" xr:uid="{00000000-0005-0000-0000-000010190000}"/>
    <cellStyle name="쉼표 [0] 2 4 7 70" xfId="3676" xr:uid="{00000000-0005-0000-0000-000011190000}"/>
    <cellStyle name="쉼표 [0] 2 4 7 71" xfId="3677" xr:uid="{00000000-0005-0000-0000-000012190000}"/>
    <cellStyle name="쉼표 [0] 2 4 7 72" xfId="3678" xr:uid="{00000000-0005-0000-0000-000013190000}"/>
    <cellStyle name="쉼표 [0] 2 4 7 73" xfId="3679" xr:uid="{00000000-0005-0000-0000-000014190000}"/>
    <cellStyle name="쉼표 [0] 2 4 7 74" xfId="3680" xr:uid="{00000000-0005-0000-0000-000015190000}"/>
    <cellStyle name="쉼표 [0] 2 4 7 75" xfId="3681" xr:uid="{00000000-0005-0000-0000-000016190000}"/>
    <cellStyle name="쉼표 [0] 2 4 7 76" xfId="3682" xr:uid="{00000000-0005-0000-0000-000017190000}"/>
    <cellStyle name="쉼표 [0] 2 4 7 77" xfId="3683" xr:uid="{00000000-0005-0000-0000-000018190000}"/>
    <cellStyle name="쉼표 [0] 2 4 7 78" xfId="3684" xr:uid="{00000000-0005-0000-0000-000019190000}"/>
    <cellStyle name="쉼표 [0] 2 4 7 79" xfId="3685" xr:uid="{00000000-0005-0000-0000-00001A190000}"/>
    <cellStyle name="쉼표 [0] 2 4 7 8" xfId="3686" xr:uid="{00000000-0005-0000-0000-00001B190000}"/>
    <cellStyle name="쉼표 [0] 2 4 7 80" xfId="3687" xr:uid="{00000000-0005-0000-0000-00001C190000}"/>
    <cellStyle name="쉼표 [0] 2 4 7 81" xfId="3688" xr:uid="{00000000-0005-0000-0000-00001D190000}"/>
    <cellStyle name="쉼표 [0] 2 4 7 82" xfId="3689" xr:uid="{00000000-0005-0000-0000-00001E190000}"/>
    <cellStyle name="쉼표 [0] 2 4 7 83" xfId="3690" xr:uid="{00000000-0005-0000-0000-00001F190000}"/>
    <cellStyle name="쉼표 [0] 2 4 7 84" xfId="3691" xr:uid="{00000000-0005-0000-0000-000020190000}"/>
    <cellStyle name="쉼표 [0] 2 4 7 9" xfId="3692" xr:uid="{00000000-0005-0000-0000-000021190000}"/>
    <cellStyle name="쉼표 [0] 2 4 70" xfId="3693" xr:uid="{00000000-0005-0000-0000-000022190000}"/>
    <cellStyle name="쉼표 [0] 2 4 71" xfId="3694" xr:uid="{00000000-0005-0000-0000-000023190000}"/>
    <cellStyle name="쉼표 [0] 2 4 72" xfId="3695" xr:uid="{00000000-0005-0000-0000-000024190000}"/>
    <cellStyle name="쉼표 [0] 2 4 73" xfId="3696" xr:uid="{00000000-0005-0000-0000-000025190000}"/>
    <cellStyle name="쉼표 [0] 2 4 74" xfId="3697" xr:uid="{00000000-0005-0000-0000-000026190000}"/>
    <cellStyle name="쉼표 [0] 2 4 75" xfId="3698" xr:uid="{00000000-0005-0000-0000-000027190000}"/>
    <cellStyle name="쉼표 [0] 2 4 76" xfId="3699" xr:uid="{00000000-0005-0000-0000-000028190000}"/>
    <cellStyle name="쉼표 [0] 2 4 77" xfId="3700" xr:uid="{00000000-0005-0000-0000-000029190000}"/>
    <cellStyle name="쉼표 [0] 2 4 78" xfId="3701" xr:uid="{00000000-0005-0000-0000-00002A190000}"/>
    <cellStyle name="쉼표 [0] 2 4 79" xfId="3702" xr:uid="{00000000-0005-0000-0000-00002B190000}"/>
    <cellStyle name="쉼표 [0] 2 4 8" xfId="30" xr:uid="{00000000-0005-0000-0000-00002C190000}"/>
    <cellStyle name="쉼표 [0] 2 4 8 10" xfId="3703" xr:uid="{00000000-0005-0000-0000-00002D190000}"/>
    <cellStyle name="쉼표 [0] 2 4 8 11" xfId="3704" xr:uid="{00000000-0005-0000-0000-00002E190000}"/>
    <cellStyle name="쉼표 [0] 2 4 8 12" xfId="3705" xr:uid="{00000000-0005-0000-0000-00002F190000}"/>
    <cellStyle name="쉼표 [0] 2 4 8 13" xfId="3706" xr:uid="{00000000-0005-0000-0000-000030190000}"/>
    <cellStyle name="쉼표 [0] 2 4 8 14" xfId="3707" xr:uid="{00000000-0005-0000-0000-000031190000}"/>
    <cellStyle name="쉼표 [0] 2 4 8 15" xfId="3708" xr:uid="{00000000-0005-0000-0000-000032190000}"/>
    <cellStyle name="쉼표 [0] 2 4 8 16" xfId="3709" xr:uid="{00000000-0005-0000-0000-000033190000}"/>
    <cellStyle name="쉼표 [0] 2 4 8 17" xfId="3710" xr:uid="{00000000-0005-0000-0000-000034190000}"/>
    <cellStyle name="쉼표 [0] 2 4 8 18" xfId="3711" xr:uid="{00000000-0005-0000-0000-000035190000}"/>
    <cellStyle name="쉼표 [0] 2 4 8 19" xfId="3712" xr:uid="{00000000-0005-0000-0000-000036190000}"/>
    <cellStyle name="쉼표 [0] 2 4 8 2" xfId="3713" xr:uid="{00000000-0005-0000-0000-000037190000}"/>
    <cellStyle name="쉼표 [0] 2 4 8 20" xfId="3714" xr:uid="{00000000-0005-0000-0000-000038190000}"/>
    <cellStyle name="쉼표 [0] 2 4 8 21" xfId="3715" xr:uid="{00000000-0005-0000-0000-000039190000}"/>
    <cellStyle name="쉼표 [0] 2 4 8 22" xfId="3716" xr:uid="{00000000-0005-0000-0000-00003A190000}"/>
    <cellStyle name="쉼표 [0] 2 4 8 23" xfId="3717" xr:uid="{00000000-0005-0000-0000-00003B190000}"/>
    <cellStyle name="쉼표 [0] 2 4 8 24" xfId="3718" xr:uid="{00000000-0005-0000-0000-00003C190000}"/>
    <cellStyle name="쉼표 [0] 2 4 8 25" xfId="3719" xr:uid="{00000000-0005-0000-0000-00003D190000}"/>
    <cellStyle name="쉼표 [0] 2 4 8 26" xfId="3720" xr:uid="{00000000-0005-0000-0000-00003E190000}"/>
    <cellStyle name="쉼표 [0] 2 4 8 27" xfId="3721" xr:uid="{00000000-0005-0000-0000-00003F190000}"/>
    <cellStyle name="쉼표 [0] 2 4 8 28" xfId="3722" xr:uid="{00000000-0005-0000-0000-000040190000}"/>
    <cellStyle name="쉼표 [0] 2 4 8 29" xfId="3723" xr:uid="{00000000-0005-0000-0000-000041190000}"/>
    <cellStyle name="쉼표 [0] 2 4 8 3" xfId="3724" xr:uid="{00000000-0005-0000-0000-000042190000}"/>
    <cellStyle name="쉼표 [0] 2 4 8 30" xfId="3725" xr:uid="{00000000-0005-0000-0000-000043190000}"/>
    <cellStyle name="쉼표 [0] 2 4 8 31" xfId="3726" xr:uid="{00000000-0005-0000-0000-000044190000}"/>
    <cellStyle name="쉼표 [0] 2 4 8 32" xfId="3727" xr:uid="{00000000-0005-0000-0000-000045190000}"/>
    <cellStyle name="쉼표 [0] 2 4 8 33" xfId="3728" xr:uid="{00000000-0005-0000-0000-000046190000}"/>
    <cellStyle name="쉼표 [0] 2 4 8 34" xfId="3729" xr:uid="{00000000-0005-0000-0000-000047190000}"/>
    <cellStyle name="쉼표 [0] 2 4 8 35" xfId="3730" xr:uid="{00000000-0005-0000-0000-000048190000}"/>
    <cellStyle name="쉼표 [0] 2 4 8 36" xfId="3731" xr:uid="{00000000-0005-0000-0000-000049190000}"/>
    <cellStyle name="쉼표 [0] 2 4 8 37" xfId="3732" xr:uid="{00000000-0005-0000-0000-00004A190000}"/>
    <cellStyle name="쉼표 [0] 2 4 8 38" xfId="3733" xr:uid="{00000000-0005-0000-0000-00004B190000}"/>
    <cellStyle name="쉼표 [0] 2 4 8 39" xfId="3734" xr:uid="{00000000-0005-0000-0000-00004C190000}"/>
    <cellStyle name="쉼표 [0] 2 4 8 4" xfId="3735" xr:uid="{00000000-0005-0000-0000-00004D190000}"/>
    <cellStyle name="쉼표 [0] 2 4 8 40" xfId="3736" xr:uid="{00000000-0005-0000-0000-00004E190000}"/>
    <cellStyle name="쉼표 [0] 2 4 8 41" xfId="3737" xr:uid="{00000000-0005-0000-0000-00004F190000}"/>
    <cellStyle name="쉼표 [0] 2 4 8 42" xfId="3738" xr:uid="{00000000-0005-0000-0000-000050190000}"/>
    <cellStyle name="쉼표 [0] 2 4 8 43" xfId="3739" xr:uid="{00000000-0005-0000-0000-000051190000}"/>
    <cellStyle name="쉼표 [0] 2 4 8 44" xfId="3740" xr:uid="{00000000-0005-0000-0000-000052190000}"/>
    <cellStyle name="쉼표 [0] 2 4 8 45" xfId="3741" xr:uid="{00000000-0005-0000-0000-000053190000}"/>
    <cellStyle name="쉼표 [0] 2 4 8 46" xfId="3742" xr:uid="{00000000-0005-0000-0000-000054190000}"/>
    <cellStyle name="쉼표 [0] 2 4 8 47" xfId="3743" xr:uid="{00000000-0005-0000-0000-000055190000}"/>
    <cellStyle name="쉼표 [0] 2 4 8 48" xfId="3744" xr:uid="{00000000-0005-0000-0000-000056190000}"/>
    <cellStyle name="쉼표 [0] 2 4 8 49" xfId="3745" xr:uid="{00000000-0005-0000-0000-000057190000}"/>
    <cellStyle name="쉼표 [0] 2 4 8 5" xfId="3746" xr:uid="{00000000-0005-0000-0000-000058190000}"/>
    <cellStyle name="쉼표 [0] 2 4 8 50" xfId="3747" xr:uid="{00000000-0005-0000-0000-000059190000}"/>
    <cellStyle name="쉼표 [0] 2 4 8 51" xfId="3748" xr:uid="{00000000-0005-0000-0000-00005A190000}"/>
    <cellStyle name="쉼표 [0] 2 4 8 52" xfId="3749" xr:uid="{00000000-0005-0000-0000-00005B190000}"/>
    <cellStyle name="쉼표 [0] 2 4 8 53" xfId="3750" xr:uid="{00000000-0005-0000-0000-00005C190000}"/>
    <cellStyle name="쉼표 [0] 2 4 8 54" xfId="3751" xr:uid="{00000000-0005-0000-0000-00005D190000}"/>
    <cellStyle name="쉼표 [0] 2 4 8 55" xfId="3752" xr:uid="{00000000-0005-0000-0000-00005E190000}"/>
    <cellStyle name="쉼표 [0] 2 4 8 56" xfId="3753" xr:uid="{00000000-0005-0000-0000-00005F190000}"/>
    <cellStyle name="쉼표 [0] 2 4 8 57" xfId="3754" xr:uid="{00000000-0005-0000-0000-000060190000}"/>
    <cellStyle name="쉼표 [0] 2 4 8 58" xfId="3755" xr:uid="{00000000-0005-0000-0000-000061190000}"/>
    <cellStyle name="쉼표 [0] 2 4 8 59" xfId="3756" xr:uid="{00000000-0005-0000-0000-000062190000}"/>
    <cellStyle name="쉼표 [0] 2 4 8 6" xfId="3757" xr:uid="{00000000-0005-0000-0000-000063190000}"/>
    <cellStyle name="쉼표 [0] 2 4 8 60" xfId="3758" xr:uid="{00000000-0005-0000-0000-000064190000}"/>
    <cellStyle name="쉼표 [0] 2 4 8 61" xfId="3759" xr:uid="{00000000-0005-0000-0000-000065190000}"/>
    <cellStyle name="쉼표 [0] 2 4 8 62" xfId="3760" xr:uid="{00000000-0005-0000-0000-000066190000}"/>
    <cellStyle name="쉼표 [0] 2 4 8 63" xfId="3761" xr:uid="{00000000-0005-0000-0000-000067190000}"/>
    <cellStyle name="쉼표 [0] 2 4 8 64" xfId="3762" xr:uid="{00000000-0005-0000-0000-000068190000}"/>
    <cellStyle name="쉼표 [0] 2 4 8 65" xfId="3763" xr:uid="{00000000-0005-0000-0000-000069190000}"/>
    <cellStyle name="쉼표 [0] 2 4 8 66" xfId="3764" xr:uid="{00000000-0005-0000-0000-00006A190000}"/>
    <cellStyle name="쉼표 [0] 2 4 8 67" xfId="3765" xr:uid="{00000000-0005-0000-0000-00006B190000}"/>
    <cellStyle name="쉼표 [0] 2 4 8 68" xfId="3766" xr:uid="{00000000-0005-0000-0000-00006C190000}"/>
    <cellStyle name="쉼표 [0] 2 4 8 69" xfId="3767" xr:uid="{00000000-0005-0000-0000-00006D190000}"/>
    <cellStyle name="쉼표 [0] 2 4 8 7" xfId="3768" xr:uid="{00000000-0005-0000-0000-00006E190000}"/>
    <cellStyle name="쉼표 [0] 2 4 8 70" xfId="3769" xr:uid="{00000000-0005-0000-0000-00006F190000}"/>
    <cellStyle name="쉼표 [0] 2 4 8 71" xfId="3770" xr:uid="{00000000-0005-0000-0000-000070190000}"/>
    <cellStyle name="쉼표 [0] 2 4 8 72" xfId="3771" xr:uid="{00000000-0005-0000-0000-000071190000}"/>
    <cellStyle name="쉼표 [0] 2 4 8 73" xfId="3772" xr:uid="{00000000-0005-0000-0000-000072190000}"/>
    <cellStyle name="쉼표 [0] 2 4 8 74" xfId="3773" xr:uid="{00000000-0005-0000-0000-000073190000}"/>
    <cellStyle name="쉼표 [0] 2 4 8 75" xfId="3774" xr:uid="{00000000-0005-0000-0000-000074190000}"/>
    <cellStyle name="쉼표 [0] 2 4 8 76" xfId="3775" xr:uid="{00000000-0005-0000-0000-000075190000}"/>
    <cellStyle name="쉼표 [0] 2 4 8 77" xfId="3776" xr:uid="{00000000-0005-0000-0000-000076190000}"/>
    <cellStyle name="쉼표 [0] 2 4 8 78" xfId="3777" xr:uid="{00000000-0005-0000-0000-000077190000}"/>
    <cellStyle name="쉼표 [0] 2 4 8 79" xfId="3778" xr:uid="{00000000-0005-0000-0000-000078190000}"/>
    <cellStyle name="쉼표 [0] 2 4 8 8" xfId="3779" xr:uid="{00000000-0005-0000-0000-000079190000}"/>
    <cellStyle name="쉼표 [0] 2 4 8 80" xfId="3780" xr:uid="{00000000-0005-0000-0000-00007A190000}"/>
    <cellStyle name="쉼표 [0] 2 4 8 81" xfId="3781" xr:uid="{00000000-0005-0000-0000-00007B190000}"/>
    <cellStyle name="쉼표 [0] 2 4 8 82" xfId="3782" xr:uid="{00000000-0005-0000-0000-00007C190000}"/>
    <cellStyle name="쉼표 [0] 2 4 8 83" xfId="3783" xr:uid="{00000000-0005-0000-0000-00007D190000}"/>
    <cellStyle name="쉼표 [0] 2 4 8 84" xfId="3784" xr:uid="{00000000-0005-0000-0000-00007E190000}"/>
    <cellStyle name="쉼표 [0] 2 4 8 9" xfId="3785" xr:uid="{00000000-0005-0000-0000-00007F190000}"/>
    <cellStyle name="쉼표 [0] 2 4 80" xfId="3786" xr:uid="{00000000-0005-0000-0000-000080190000}"/>
    <cellStyle name="쉼표 [0] 2 4 81" xfId="3787" xr:uid="{00000000-0005-0000-0000-000081190000}"/>
    <cellStyle name="쉼표 [0] 2 4 82" xfId="3788" xr:uid="{00000000-0005-0000-0000-000082190000}"/>
    <cellStyle name="쉼표 [0] 2 4 83" xfId="3789" xr:uid="{00000000-0005-0000-0000-000083190000}"/>
    <cellStyle name="쉼표 [0] 2 4 84" xfId="3790" xr:uid="{00000000-0005-0000-0000-000084190000}"/>
    <cellStyle name="쉼표 [0] 2 4 85" xfId="3791" xr:uid="{00000000-0005-0000-0000-000085190000}"/>
    <cellStyle name="쉼표 [0] 2 4 86" xfId="3792" xr:uid="{00000000-0005-0000-0000-000086190000}"/>
    <cellStyle name="쉼표 [0] 2 4 87" xfId="3793" xr:uid="{00000000-0005-0000-0000-000087190000}"/>
    <cellStyle name="쉼표 [0] 2 4 88" xfId="3794" xr:uid="{00000000-0005-0000-0000-000088190000}"/>
    <cellStyle name="쉼표 [0] 2 4 89" xfId="3795" xr:uid="{00000000-0005-0000-0000-000089190000}"/>
    <cellStyle name="쉼표 [0] 2 4 9" xfId="3796" xr:uid="{00000000-0005-0000-0000-00008A190000}"/>
    <cellStyle name="쉼표 [0] 2 4 90" xfId="3797" xr:uid="{00000000-0005-0000-0000-00008B190000}"/>
    <cellStyle name="쉼표 [0] 2 4 91" xfId="3798" xr:uid="{00000000-0005-0000-0000-00008C190000}"/>
    <cellStyle name="쉼표 [0] 2 40" xfId="3799" xr:uid="{00000000-0005-0000-0000-00008D190000}"/>
    <cellStyle name="쉼표 [0] 2 41" xfId="3800" xr:uid="{00000000-0005-0000-0000-00008E190000}"/>
    <cellStyle name="쉼표 [0] 2 42" xfId="3801" xr:uid="{00000000-0005-0000-0000-00008F190000}"/>
    <cellStyle name="쉼표 [0] 2 43" xfId="3802" xr:uid="{00000000-0005-0000-0000-000090190000}"/>
    <cellStyle name="쉼표 [0] 2 44" xfId="3803" xr:uid="{00000000-0005-0000-0000-000091190000}"/>
    <cellStyle name="쉼표 [0] 2 45" xfId="3804" xr:uid="{00000000-0005-0000-0000-000092190000}"/>
    <cellStyle name="쉼표 [0] 2 46" xfId="3805" xr:uid="{00000000-0005-0000-0000-000093190000}"/>
    <cellStyle name="쉼표 [0] 2 47" xfId="3806" xr:uid="{00000000-0005-0000-0000-000094190000}"/>
    <cellStyle name="쉼표 [0] 2 48" xfId="3807" xr:uid="{00000000-0005-0000-0000-000095190000}"/>
    <cellStyle name="쉼표 [0] 2 49" xfId="3808" xr:uid="{00000000-0005-0000-0000-000096190000}"/>
    <cellStyle name="쉼표 [0] 2 5" xfId="31" xr:uid="{00000000-0005-0000-0000-000097190000}"/>
    <cellStyle name="쉼표 [0] 2 5 10" xfId="3809" xr:uid="{00000000-0005-0000-0000-000098190000}"/>
    <cellStyle name="쉼표 [0] 2 5 11" xfId="3810" xr:uid="{00000000-0005-0000-0000-000099190000}"/>
    <cellStyle name="쉼표 [0] 2 5 12" xfId="3811" xr:uid="{00000000-0005-0000-0000-00009A190000}"/>
    <cellStyle name="쉼표 [0] 2 5 13" xfId="3812" xr:uid="{00000000-0005-0000-0000-00009B190000}"/>
    <cellStyle name="쉼표 [0] 2 5 14" xfId="3813" xr:uid="{00000000-0005-0000-0000-00009C190000}"/>
    <cellStyle name="쉼표 [0] 2 5 15" xfId="3814" xr:uid="{00000000-0005-0000-0000-00009D190000}"/>
    <cellStyle name="쉼표 [0] 2 5 16" xfId="3815" xr:uid="{00000000-0005-0000-0000-00009E190000}"/>
    <cellStyle name="쉼표 [0] 2 5 17" xfId="3816" xr:uid="{00000000-0005-0000-0000-00009F190000}"/>
    <cellStyle name="쉼표 [0] 2 5 18" xfId="3817" xr:uid="{00000000-0005-0000-0000-0000A0190000}"/>
    <cellStyle name="쉼표 [0] 2 5 19" xfId="3818" xr:uid="{00000000-0005-0000-0000-0000A1190000}"/>
    <cellStyle name="쉼표 [0] 2 5 2" xfId="32" xr:uid="{00000000-0005-0000-0000-0000A2190000}"/>
    <cellStyle name="쉼표 [0] 2 5 2 10" xfId="3819" xr:uid="{00000000-0005-0000-0000-0000A3190000}"/>
    <cellStyle name="쉼표 [0] 2 5 2 11" xfId="3820" xr:uid="{00000000-0005-0000-0000-0000A4190000}"/>
    <cellStyle name="쉼표 [0] 2 5 2 12" xfId="3821" xr:uid="{00000000-0005-0000-0000-0000A5190000}"/>
    <cellStyle name="쉼표 [0] 2 5 2 13" xfId="3822" xr:uid="{00000000-0005-0000-0000-0000A6190000}"/>
    <cellStyle name="쉼표 [0] 2 5 2 14" xfId="3823" xr:uid="{00000000-0005-0000-0000-0000A7190000}"/>
    <cellStyle name="쉼표 [0] 2 5 2 15" xfId="3824" xr:uid="{00000000-0005-0000-0000-0000A8190000}"/>
    <cellStyle name="쉼표 [0] 2 5 2 16" xfId="3825" xr:uid="{00000000-0005-0000-0000-0000A9190000}"/>
    <cellStyle name="쉼표 [0] 2 5 2 17" xfId="3826" xr:uid="{00000000-0005-0000-0000-0000AA190000}"/>
    <cellStyle name="쉼표 [0] 2 5 2 18" xfId="3827" xr:uid="{00000000-0005-0000-0000-0000AB190000}"/>
    <cellStyle name="쉼표 [0] 2 5 2 19" xfId="3828" xr:uid="{00000000-0005-0000-0000-0000AC190000}"/>
    <cellStyle name="쉼표 [0] 2 5 2 2" xfId="3829" xr:uid="{00000000-0005-0000-0000-0000AD190000}"/>
    <cellStyle name="쉼표 [0] 2 5 2 20" xfId="3830" xr:uid="{00000000-0005-0000-0000-0000AE190000}"/>
    <cellStyle name="쉼표 [0] 2 5 2 21" xfId="3831" xr:uid="{00000000-0005-0000-0000-0000AF190000}"/>
    <cellStyle name="쉼표 [0] 2 5 2 22" xfId="3832" xr:uid="{00000000-0005-0000-0000-0000B0190000}"/>
    <cellStyle name="쉼표 [0] 2 5 2 23" xfId="3833" xr:uid="{00000000-0005-0000-0000-0000B1190000}"/>
    <cellStyle name="쉼표 [0] 2 5 2 24" xfId="3834" xr:uid="{00000000-0005-0000-0000-0000B2190000}"/>
    <cellStyle name="쉼표 [0] 2 5 2 25" xfId="3835" xr:uid="{00000000-0005-0000-0000-0000B3190000}"/>
    <cellStyle name="쉼표 [0] 2 5 2 26" xfId="3836" xr:uid="{00000000-0005-0000-0000-0000B4190000}"/>
    <cellStyle name="쉼표 [0] 2 5 2 27" xfId="3837" xr:uid="{00000000-0005-0000-0000-0000B5190000}"/>
    <cellStyle name="쉼표 [0] 2 5 2 28" xfId="3838" xr:uid="{00000000-0005-0000-0000-0000B6190000}"/>
    <cellStyle name="쉼표 [0] 2 5 2 29" xfId="3839" xr:uid="{00000000-0005-0000-0000-0000B7190000}"/>
    <cellStyle name="쉼표 [0] 2 5 2 3" xfId="3840" xr:uid="{00000000-0005-0000-0000-0000B8190000}"/>
    <cellStyle name="쉼표 [0] 2 5 2 30" xfId="3841" xr:uid="{00000000-0005-0000-0000-0000B9190000}"/>
    <cellStyle name="쉼표 [0] 2 5 2 31" xfId="3842" xr:uid="{00000000-0005-0000-0000-0000BA190000}"/>
    <cellStyle name="쉼표 [0] 2 5 2 32" xfId="3843" xr:uid="{00000000-0005-0000-0000-0000BB190000}"/>
    <cellStyle name="쉼표 [0] 2 5 2 33" xfId="3844" xr:uid="{00000000-0005-0000-0000-0000BC190000}"/>
    <cellStyle name="쉼표 [0] 2 5 2 34" xfId="3845" xr:uid="{00000000-0005-0000-0000-0000BD190000}"/>
    <cellStyle name="쉼표 [0] 2 5 2 35" xfId="3846" xr:uid="{00000000-0005-0000-0000-0000BE190000}"/>
    <cellStyle name="쉼표 [0] 2 5 2 36" xfId="3847" xr:uid="{00000000-0005-0000-0000-0000BF190000}"/>
    <cellStyle name="쉼표 [0] 2 5 2 37" xfId="3848" xr:uid="{00000000-0005-0000-0000-0000C0190000}"/>
    <cellStyle name="쉼표 [0] 2 5 2 38" xfId="3849" xr:uid="{00000000-0005-0000-0000-0000C1190000}"/>
    <cellStyle name="쉼표 [0] 2 5 2 39" xfId="3850" xr:uid="{00000000-0005-0000-0000-0000C2190000}"/>
    <cellStyle name="쉼표 [0] 2 5 2 4" xfId="3851" xr:uid="{00000000-0005-0000-0000-0000C3190000}"/>
    <cellStyle name="쉼표 [0] 2 5 2 40" xfId="3852" xr:uid="{00000000-0005-0000-0000-0000C4190000}"/>
    <cellStyle name="쉼표 [0] 2 5 2 41" xfId="3853" xr:uid="{00000000-0005-0000-0000-0000C5190000}"/>
    <cellStyle name="쉼표 [0] 2 5 2 42" xfId="3854" xr:uid="{00000000-0005-0000-0000-0000C6190000}"/>
    <cellStyle name="쉼표 [0] 2 5 2 43" xfId="3855" xr:uid="{00000000-0005-0000-0000-0000C7190000}"/>
    <cellStyle name="쉼표 [0] 2 5 2 44" xfId="3856" xr:uid="{00000000-0005-0000-0000-0000C8190000}"/>
    <cellStyle name="쉼표 [0] 2 5 2 45" xfId="3857" xr:uid="{00000000-0005-0000-0000-0000C9190000}"/>
    <cellStyle name="쉼표 [0] 2 5 2 46" xfId="3858" xr:uid="{00000000-0005-0000-0000-0000CA190000}"/>
    <cellStyle name="쉼표 [0] 2 5 2 47" xfId="3859" xr:uid="{00000000-0005-0000-0000-0000CB190000}"/>
    <cellStyle name="쉼표 [0] 2 5 2 48" xfId="3860" xr:uid="{00000000-0005-0000-0000-0000CC190000}"/>
    <cellStyle name="쉼표 [0] 2 5 2 49" xfId="3861" xr:uid="{00000000-0005-0000-0000-0000CD190000}"/>
    <cellStyle name="쉼표 [0] 2 5 2 5" xfId="3862" xr:uid="{00000000-0005-0000-0000-0000CE190000}"/>
    <cellStyle name="쉼표 [0] 2 5 2 50" xfId="3863" xr:uid="{00000000-0005-0000-0000-0000CF190000}"/>
    <cellStyle name="쉼표 [0] 2 5 2 51" xfId="3864" xr:uid="{00000000-0005-0000-0000-0000D0190000}"/>
    <cellStyle name="쉼표 [0] 2 5 2 52" xfId="3865" xr:uid="{00000000-0005-0000-0000-0000D1190000}"/>
    <cellStyle name="쉼표 [0] 2 5 2 53" xfId="3866" xr:uid="{00000000-0005-0000-0000-0000D2190000}"/>
    <cellStyle name="쉼표 [0] 2 5 2 54" xfId="3867" xr:uid="{00000000-0005-0000-0000-0000D3190000}"/>
    <cellStyle name="쉼표 [0] 2 5 2 55" xfId="3868" xr:uid="{00000000-0005-0000-0000-0000D4190000}"/>
    <cellStyle name="쉼표 [0] 2 5 2 56" xfId="3869" xr:uid="{00000000-0005-0000-0000-0000D5190000}"/>
    <cellStyle name="쉼표 [0] 2 5 2 57" xfId="3870" xr:uid="{00000000-0005-0000-0000-0000D6190000}"/>
    <cellStyle name="쉼표 [0] 2 5 2 58" xfId="3871" xr:uid="{00000000-0005-0000-0000-0000D7190000}"/>
    <cellStyle name="쉼표 [0] 2 5 2 59" xfId="3872" xr:uid="{00000000-0005-0000-0000-0000D8190000}"/>
    <cellStyle name="쉼표 [0] 2 5 2 6" xfId="3873" xr:uid="{00000000-0005-0000-0000-0000D9190000}"/>
    <cellStyle name="쉼표 [0] 2 5 2 60" xfId="3874" xr:uid="{00000000-0005-0000-0000-0000DA190000}"/>
    <cellStyle name="쉼표 [0] 2 5 2 61" xfId="3875" xr:uid="{00000000-0005-0000-0000-0000DB190000}"/>
    <cellStyle name="쉼표 [0] 2 5 2 62" xfId="3876" xr:uid="{00000000-0005-0000-0000-0000DC190000}"/>
    <cellStyle name="쉼표 [0] 2 5 2 63" xfId="3877" xr:uid="{00000000-0005-0000-0000-0000DD190000}"/>
    <cellStyle name="쉼표 [0] 2 5 2 64" xfId="3878" xr:uid="{00000000-0005-0000-0000-0000DE190000}"/>
    <cellStyle name="쉼표 [0] 2 5 2 65" xfId="3879" xr:uid="{00000000-0005-0000-0000-0000DF190000}"/>
    <cellStyle name="쉼표 [0] 2 5 2 66" xfId="3880" xr:uid="{00000000-0005-0000-0000-0000E0190000}"/>
    <cellStyle name="쉼표 [0] 2 5 2 67" xfId="3881" xr:uid="{00000000-0005-0000-0000-0000E1190000}"/>
    <cellStyle name="쉼표 [0] 2 5 2 68" xfId="3882" xr:uid="{00000000-0005-0000-0000-0000E2190000}"/>
    <cellStyle name="쉼표 [0] 2 5 2 69" xfId="3883" xr:uid="{00000000-0005-0000-0000-0000E3190000}"/>
    <cellStyle name="쉼표 [0] 2 5 2 7" xfId="3884" xr:uid="{00000000-0005-0000-0000-0000E4190000}"/>
    <cellStyle name="쉼표 [0] 2 5 2 70" xfId="3885" xr:uid="{00000000-0005-0000-0000-0000E5190000}"/>
    <cellStyle name="쉼표 [0] 2 5 2 71" xfId="3886" xr:uid="{00000000-0005-0000-0000-0000E6190000}"/>
    <cellStyle name="쉼표 [0] 2 5 2 72" xfId="3887" xr:uid="{00000000-0005-0000-0000-0000E7190000}"/>
    <cellStyle name="쉼표 [0] 2 5 2 73" xfId="3888" xr:uid="{00000000-0005-0000-0000-0000E8190000}"/>
    <cellStyle name="쉼표 [0] 2 5 2 74" xfId="3889" xr:uid="{00000000-0005-0000-0000-0000E9190000}"/>
    <cellStyle name="쉼표 [0] 2 5 2 75" xfId="3890" xr:uid="{00000000-0005-0000-0000-0000EA190000}"/>
    <cellStyle name="쉼표 [0] 2 5 2 76" xfId="3891" xr:uid="{00000000-0005-0000-0000-0000EB190000}"/>
    <cellStyle name="쉼표 [0] 2 5 2 77" xfId="3892" xr:uid="{00000000-0005-0000-0000-0000EC190000}"/>
    <cellStyle name="쉼표 [0] 2 5 2 78" xfId="3893" xr:uid="{00000000-0005-0000-0000-0000ED190000}"/>
    <cellStyle name="쉼표 [0] 2 5 2 79" xfId="3894" xr:uid="{00000000-0005-0000-0000-0000EE190000}"/>
    <cellStyle name="쉼표 [0] 2 5 2 8" xfId="3895" xr:uid="{00000000-0005-0000-0000-0000EF190000}"/>
    <cellStyle name="쉼표 [0] 2 5 2 80" xfId="3896" xr:uid="{00000000-0005-0000-0000-0000F0190000}"/>
    <cellStyle name="쉼표 [0] 2 5 2 81" xfId="3897" xr:uid="{00000000-0005-0000-0000-0000F1190000}"/>
    <cellStyle name="쉼표 [0] 2 5 2 82" xfId="3898" xr:uid="{00000000-0005-0000-0000-0000F2190000}"/>
    <cellStyle name="쉼표 [0] 2 5 2 83" xfId="3899" xr:uid="{00000000-0005-0000-0000-0000F3190000}"/>
    <cellStyle name="쉼표 [0] 2 5 2 84" xfId="3900" xr:uid="{00000000-0005-0000-0000-0000F4190000}"/>
    <cellStyle name="쉼표 [0] 2 5 2 9" xfId="3901" xr:uid="{00000000-0005-0000-0000-0000F5190000}"/>
    <cellStyle name="쉼표 [0] 2 5 20" xfId="3902" xr:uid="{00000000-0005-0000-0000-0000F6190000}"/>
    <cellStyle name="쉼표 [0] 2 5 21" xfId="3903" xr:uid="{00000000-0005-0000-0000-0000F7190000}"/>
    <cellStyle name="쉼표 [0] 2 5 22" xfId="3904" xr:uid="{00000000-0005-0000-0000-0000F8190000}"/>
    <cellStyle name="쉼표 [0] 2 5 23" xfId="3905" xr:uid="{00000000-0005-0000-0000-0000F9190000}"/>
    <cellStyle name="쉼표 [0] 2 5 24" xfId="3906" xr:uid="{00000000-0005-0000-0000-0000FA190000}"/>
    <cellStyle name="쉼표 [0] 2 5 25" xfId="3907" xr:uid="{00000000-0005-0000-0000-0000FB190000}"/>
    <cellStyle name="쉼표 [0] 2 5 26" xfId="3908" xr:uid="{00000000-0005-0000-0000-0000FC190000}"/>
    <cellStyle name="쉼표 [0] 2 5 27" xfId="3909" xr:uid="{00000000-0005-0000-0000-0000FD190000}"/>
    <cellStyle name="쉼표 [0] 2 5 28" xfId="3910" xr:uid="{00000000-0005-0000-0000-0000FE190000}"/>
    <cellStyle name="쉼표 [0] 2 5 29" xfId="3911" xr:uid="{00000000-0005-0000-0000-0000FF190000}"/>
    <cellStyle name="쉼표 [0] 2 5 3" xfId="33" xr:uid="{00000000-0005-0000-0000-0000001A0000}"/>
    <cellStyle name="쉼표 [0] 2 5 3 10" xfId="3912" xr:uid="{00000000-0005-0000-0000-0000011A0000}"/>
    <cellStyle name="쉼표 [0] 2 5 3 11" xfId="3913" xr:uid="{00000000-0005-0000-0000-0000021A0000}"/>
    <cellStyle name="쉼표 [0] 2 5 3 12" xfId="3914" xr:uid="{00000000-0005-0000-0000-0000031A0000}"/>
    <cellStyle name="쉼표 [0] 2 5 3 13" xfId="3915" xr:uid="{00000000-0005-0000-0000-0000041A0000}"/>
    <cellStyle name="쉼표 [0] 2 5 3 14" xfId="3916" xr:uid="{00000000-0005-0000-0000-0000051A0000}"/>
    <cellStyle name="쉼표 [0] 2 5 3 15" xfId="3917" xr:uid="{00000000-0005-0000-0000-0000061A0000}"/>
    <cellStyle name="쉼표 [0] 2 5 3 16" xfId="3918" xr:uid="{00000000-0005-0000-0000-0000071A0000}"/>
    <cellStyle name="쉼표 [0] 2 5 3 17" xfId="3919" xr:uid="{00000000-0005-0000-0000-0000081A0000}"/>
    <cellStyle name="쉼표 [0] 2 5 3 18" xfId="3920" xr:uid="{00000000-0005-0000-0000-0000091A0000}"/>
    <cellStyle name="쉼표 [0] 2 5 3 19" xfId="3921" xr:uid="{00000000-0005-0000-0000-00000A1A0000}"/>
    <cellStyle name="쉼표 [0] 2 5 3 2" xfId="3922" xr:uid="{00000000-0005-0000-0000-00000B1A0000}"/>
    <cellStyle name="쉼표 [0] 2 5 3 20" xfId="3923" xr:uid="{00000000-0005-0000-0000-00000C1A0000}"/>
    <cellStyle name="쉼표 [0] 2 5 3 21" xfId="3924" xr:uid="{00000000-0005-0000-0000-00000D1A0000}"/>
    <cellStyle name="쉼표 [0] 2 5 3 22" xfId="3925" xr:uid="{00000000-0005-0000-0000-00000E1A0000}"/>
    <cellStyle name="쉼표 [0] 2 5 3 23" xfId="3926" xr:uid="{00000000-0005-0000-0000-00000F1A0000}"/>
    <cellStyle name="쉼표 [0] 2 5 3 24" xfId="3927" xr:uid="{00000000-0005-0000-0000-0000101A0000}"/>
    <cellStyle name="쉼표 [0] 2 5 3 25" xfId="3928" xr:uid="{00000000-0005-0000-0000-0000111A0000}"/>
    <cellStyle name="쉼표 [0] 2 5 3 26" xfId="3929" xr:uid="{00000000-0005-0000-0000-0000121A0000}"/>
    <cellStyle name="쉼표 [0] 2 5 3 27" xfId="3930" xr:uid="{00000000-0005-0000-0000-0000131A0000}"/>
    <cellStyle name="쉼표 [0] 2 5 3 28" xfId="3931" xr:uid="{00000000-0005-0000-0000-0000141A0000}"/>
    <cellStyle name="쉼표 [0] 2 5 3 29" xfId="3932" xr:uid="{00000000-0005-0000-0000-0000151A0000}"/>
    <cellStyle name="쉼표 [0] 2 5 3 3" xfId="3933" xr:uid="{00000000-0005-0000-0000-0000161A0000}"/>
    <cellStyle name="쉼표 [0] 2 5 3 30" xfId="3934" xr:uid="{00000000-0005-0000-0000-0000171A0000}"/>
    <cellStyle name="쉼표 [0] 2 5 3 31" xfId="3935" xr:uid="{00000000-0005-0000-0000-0000181A0000}"/>
    <cellStyle name="쉼표 [0] 2 5 3 32" xfId="3936" xr:uid="{00000000-0005-0000-0000-0000191A0000}"/>
    <cellStyle name="쉼표 [0] 2 5 3 33" xfId="3937" xr:uid="{00000000-0005-0000-0000-00001A1A0000}"/>
    <cellStyle name="쉼표 [0] 2 5 3 34" xfId="3938" xr:uid="{00000000-0005-0000-0000-00001B1A0000}"/>
    <cellStyle name="쉼표 [0] 2 5 3 35" xfId="3939" xr:uid="{00000000-0005-0000-0000-00001C1A0000}"/>
    <cellStyle name="쉼표 [0] 2 5 3 36" xfId="3940" xr:uid="{00000000-0005-0000-0000-00001D1A0000}"/>
    <cellStyle name="쉼표 [0] 2 5 3 37" xfId="3941" xr:uid="{00000000-0005-0000-0000-00001E1A0000}"/>
    <cellStyle name="쉼표 [0] 2 5 3 38" xfId="3942" xr:uid="{00000000-0005-0000-0000-00001F1A0000}"/>
    <cellStyle name="쉼표 [0] 2 5 3 39" xfId="3943" xr:uid="{00000000-0005-0000-0000-0000201A0000}"/>
    <cellStyle name="쉼표 [0] 2 5 3 4" xfId="3944" xr:uid="{00000000-0005-0000-0000-0000211A0000}"/>
    <cellStyle name="쉼표 [0] 2 5 3 40" xfId="3945" xr:uid="{00000000-0005-0000-0000-0000221A0000}"/>
    <cellStyle name="쉼표 [0] 2 5 3 41" xfId="3946" xr:uid="{00000000-0005-0000-0000-0000231A0000}"/>
    <cellStyle name="쉼표 [0] 2 5 3 42" xfId="3947" xr:uid="{00000000-0005-0000-0000-0000241A0000}"/>
    <cellStyle name="쉼표 [0] 2 5 3 43" xfId="3948" xr:uid="{00000000-0005-0000-0000-0000251A0000}"/>
    <cellStyle name="쉼표 [0] 2 5 3 44" xfId="3949" xr:uid="{00000000-0005-0000-0000-0000261A0000}"/>
    <cellStyle name="쉼표 [0] 2 5 3 45" xfId="3950" xr:uid="{00000000-0005-0000-0000-0000271A0000}"/>
    <cellStyle name="쉼표 [0] 2 5 3 46" xfId="3951" xr:uid="{00000000-0005-0000-0000-0000281A0000}"/>
    <cellStyle name="쉼표 [0] 2 5 3 47" xfId="3952" xr:uid="{00000000-0005-0000-0000-0000291A0000}"/>
    <cellStyle name="쉼표 [0] 2 5 3 48" xfId="3953" xr:uid="{00000000-0005-0000-0000-00002A1A0000}"/>
    <cellStyle name="쉼표 [0] 2 5 3 49" xfId="3954" xr:uid="{00000000-0005-0000-0000-00002B1A0000}"/>
    <cellStyle name="쉼표 [0] 2 5 3 5" xfId="3955" xr:uid="{00000000-0005-0000-0000-00002C1A0000}"/>
    <cellStyle name="쉼표 [0] 2 5 3 50" xfId="3956" xr:uid="{00000000-0005-0000-0000-00002D1A0000}"/>
    <cellStyle name="쉼표 [0] 2 5 3 51" xfId="3957" xr:uid="{00000000-0005-0000-0000-00002E1A0000}"/>
    <cellStyle name="쉼표 [0] 2 5 3 52" xfId="3958" xr:uid="{00000000-0005-0000-0000-00002F1A0000}"/>
    <cellStyle name="쉼표 [0] 2 5 3 53" xfId="3959" xr:uid="{00000000-0005-0000-0000-0000301A0000}"/>
    <cellStyle name="쉼표 [0] 2 5 3 54" xfId="3960" xr:uid="{00000000-0005-0000-0000-0000311A0000}"/>
    <cellStyle name="쉼표 [0] 2 5 3 55" xfId="3961" xr:uid="{00000000-0005-0000-0000-0000321A0000}"/>
    <cellStyle name="쉼표 [0] 2 5 3 56" xfId="3962" xr:uid="{00000000-0005-0000-0000-0000331A0000}"/>
    <cellStyle name="쉼표 [0] 2 5 3 57" xfId="3963" xr:uid="{00000000-0005-0000-0000-0000341A0000}"/>
    <cellStyle name="쉼표 [0] 2 5 3 58" xfId="3964" xr:uid="{00000000-0005-0000-0000-0000351A0000}"/>
    <cellStyle name="쉼표 [0] 2 5 3 59" xfId="3965" xr:uid="{00000000-0005-0000-0000-0000361A0000}"/>
    <cellStyle name="쉼표 [0] 2 5 3 6" xfId="3966" xr:uid="{00000000-0005-0000-0000-0000371A0000}"/>
    <cellStyle name="쉼표 [0] 2 5 3 60" xfId="3967" xr:uid="{00000000-0005-0000-0000-0000381A0000}"/>
    <cellStyle name="쉼표 [0] 2 5 3 61" xfId="3968" xr:uid="{00000000-0005-0000-0000-0000391A0000}"/>
    <cellStyle name="쉼표 [0] 2 5 3 62" xfId="3969" xr:uid="{00000000-0005-0000-0000-00003A1A0000}"/>
    <cellStyle name="쉼표 [0] 2 5 3 63" xfId="3970" xr:uid="{00000000-0005-0000-0000-00003B1A0000}"/>
    <cellStyle name="쉼표 [0] 2 5 3 64" xfId="3971" xr:uid="{00000000-0005-0000-0000-00003C1A0000}"/>
    <cellStyle name="쉼표 [0] 2 5 3 65" xfId="3972" xr:uid="{00000000-0005-0000-0000-00003D1A0000}"/>
    <cellStyle name="쉼표 [0] 2 5 3 66" xfId="3973" xr:uid="{00000000-0005-0000-0000-00003E1A0000}"/>
    <cellStyle name="쉼표 [0] 2 5 3 67" xfId="3974" xr:uid="{00000000-0005-0000-0000-00003F1A0000}"/>
    <cellStyle name="쉼표 [0] 2 5 3 68" xfId="3975" xr:uid="{00000000-0005-0000-0000-0000401A0000}"/>
    <cellStyle name="쉼표 [0] 2 5 3 69" xfId="3976" xr:uid="{00000000-0005-0000-0000-0000411A0000}"/>
    <cellStyle name="쉼표 [0] 2 5 3 7" xfId="3977" xr:uid="{00000000-0005-0000-0000-0000421A0000}"/>
    <cellStyle name="쉼표 [0] 2 5 3 70" xfId="3978" xr:uid="{00000000-0005-0000-0000-0000431A0000}"/>
    <cellStyle name="쉼표 [0] 2 5 3 71" xfId="3979" xr:uid="{00000000-0005-0000-0000-0000441A0000}"/>
    <cellStyle name="쉼표 [0] 2 5 3 72" xfId="3980" xr:uid="{00000000-0005-0000-0000-0000451A0000}"/>
    <cellStyle name="쉼표 [0] 2 5 3 73" xfId="3981" xr:uid="{00000000-0005-0000-0000-0000461A0000}"/>
    <cellStyle name="쉼표 [0] 2 5 3 74" xfId="3982" xr:uid="{00000000-0005-0000-0000-0000471A0000}"/>
    <cellStyle name="쉼표 [0] 2 5 3 75" xfId="3983" xr:uid="{00000000-0005-0000-0000-0000481A0000}"/>
    <cellStyle name="쉼표 [0] 2 5 3 76" xfId="3984" xr:uid="{00000000-0005-0000-0000-0000491A0000}"/>
    <cellStyle name="쉼표 [0] 2 5 3 77" xfId="3985" xr:uid="{00000000-0005-0000-0000-00004A1A0000}"/>
    <cellStyle name="쉼표 [0] 2 5 3 78" xfId="3986" xr:uid="{00000000-0005-0000-0000-00004B1A0000}"/>
    <cellStyle name="쉼표 [0] 2 5 3 79" xfId="3987" xr:uid="{00000000-0005-0000-0000-00004C1A0000}"/>
    <cellStyle name="쉼표 [0] 2 5 3 8" xfId="3988" xr:uid="{00000000-0005-0000-0000-00004D1A0000}"/>
    <cellStyle name="쉼표 [0] 2 5 3 80" xfId="3989" xr:uid="{00000000-0005-0000-0000-00004E1A0000}"/>
    <cellStyle name="쉼표 [0] 2 5 3 81" xfId="3990" xr:uid="{00000000-0005-0000-0000-00004F1A0000}"/>
    <cellStyle name="쉼표 [0] 2 5 3 82" xfId="3991" xr:uid="{00000000-0005-0000-0000-0000501A0000}"/>
    <cellStyle name="쉼표 [0] 2 5 3 83" xfId="3992" xr:uid="{00000000-0005-0000-0000-0000511A0000}"/>
    <cellStyle name="쉼표 [0] 2 5 3 84" xfId="3993" xr:uid="{00000000-0005-0000-0000-0000521A0000}"/>
    <cellStyle name="쉼표 [0] 2 5 3 9" xfId="3994" xr:uid="{00000000-0005-0000-0000-0000531A0000}"/>
    <cellStyle name="쉼표 [0] 2 5 30" xfId="3995" xr:uid="{00000000-0005-0000-0000-0000541A0000}"/>
    <cellStyle name="쉼표 [0] 2 5 31" xfId="3996" xr:uid="{00000000-0005-0000-0000-0000551A0000}"/>
    <cellStyle name="쉼표 [0] 2 5 32" xfId="3997" xr:uid="{00000000-0005-0000-0000-0000561A0000}"/>
    <cellStyle name="쉼표 [0] 2 5 33" xfId="3998" xr:uid="{00000000-0005-0000-0000-0000571A0000}"/>
    <cellStyle name="쉼표 [0] 2 5 34" xfId="3999" xr:uid="{00000000-0005-0000-0000-0000581A0000}"/>
    <cellStyle name="쉼표 [0] 2 5 35" xfId="4000" xr:uid="{00000000-0005-0000-0000-0000591A0000}"/>
    <cellStyle name="쉼표 [0] 2 5 36" xfId="4001" xr:uid="{00000000-0005-0000-0000-00005A1A0000}"/>
    <cellStyle name="쉼표 [0] 2 5 37" xfId="4002" xr:uid="{00000000-0005-0000-0000-00005B1A0000}"/>
    <cellStyle name="쉼표 [0] 2 5 38" xfId="4003" xr:uid="{00000000-0005-0000-0000-00005C1A0000}"/>
    <cellStyle name="쉼표 [0] 2 5 39" xfId="4004" xr:uid="{00000000-0005-0000-0000-00005D1A0000}"/>
    <cellStyle name="쉼표 [0] 2 5 4" xfId="34" xr:uid="{00000000-0005-0000-0000-00005E1A0000}"/>
    <cellStyle name="쉼표 [0] 2 5 4 10" xfId="4005" xr:uid="{00000000-0005-0000-0000-00005F1A0000}"/>
    <cellStyle name="쉼표 [0] 2 5 4 11" xfId="4006" xr:uid="{00000000-0005-0000-0000-0000601A0000}"/>
    <cellStyle name="쉼표 [0] 2 5 4 12" xfId="4007" xr:uid="{00000000-0005-0000-0000-0000611A0000}"/>
    <cellStyle name="쉼표 [0] 2 5 4 13" xfId="4008" xr:uid="{00000000-0005-0000-0000-0000621A0000}"/>
    <cellStyle name="쉼표 [0] 2 5 4 14" xfId="4009" xr:uid="{00000000-0005-0000-0000-0000631A0000}"/>
    <cellStyle name="쉼표 [0] 2 5 4 15" xfId="4010" xr:uid="{00000000-0005-0000-0000-0000641A0000}"/>
    <cellStyle name="쉼표 [0] 2 5 4 16" xfId="4011" xr:uid="{00000000-0005-0000-0000-0000651A0000}"/>
    <cellStyle name="쉼표 [0] 2 5 4 17" xfId="4012" xr:uid="{00000000-0005-0000-0000-0000661A0000}"/>
    <cellStyle name="쉼표 [0] 2 5 4 18" xfId="4013" xr:uid="{00000000-0005-0000-0000-0000671A0000}"/>
    <cellStyle name="쉼표 [0] 2 5 4 19" xfId="4014" xr:uid="{00000000-0005-0000-0000-0000681A0000}"/>
    <cellStyle name="쉼표 [0] 2 5 4 2" xfId="4015" xr:uid="{00000000-0005-0000-0000-0000691A0000}"/>
    <cellStyle name="쉼표 [0] 2 5 4 20" xfId="4016" xr:uid="{00000000-0005-0000-0000-00006A1A0000}"/>
    <cellStyle name="쉼표 [0] 2 5 4 21" xfId="4017" xr:uid="{00000000-0005-0000-0000-00006B1A0000}"/>
    <cellStyle name="쉼표 [0] 2 5 4 22" xfId="4018" xr:uid="{00000000-0005-0000-0000-00006C1A0000}"/>
    <cellStyle name="쉼표 [0] 2 5 4 23" xfId="4019" xr:uid="{00000000-0005-0000-0000-00006D1A0000}"/>
    <cellStyle name="쉼표 [0] 2 5 4 24" xfId="4020" xr:uid="{00000000-0005-0000-0000-00006E1A0000}"/>
    <cellStyle name="쉼표 [0] 2 5 4 25" xfId="4021" xr:uid="{00000000-0005-0000-0000-00006F1A0000}"/>
    <cellStyle name="쉼표 [0] 2 5 4 26" xfId="4022" xr:uid="{00000000-0005-0000-0000-0000701A0000}"/>
    <cellStyle name="쉼표 [0] 2 5 4 27" xfId="4023" xr:uid="{00000000-0005-0000-0000-0000711A0000}"/>
    <cellStyle name="쉼표 [0] 2 5 4 28" xfId="4024" xr:uid="{00000000-0005-0000-0000-0000721A0000}"/>
    <cellStyle name="쉼표 [0] 2 5 4 29" xfId="4025" xr:uid="{00000000-0005-0000-0000-0000731A0000}"/>
    <cellStyle name="쉼표 [0] 2 5 4 3" xfId="4026" xr:uid="{00000000-0005-0000-0000-0000741A0000}"/>
    <cellStyle name="쉼표 [0] 2 5 4 30" xfId="4027" xr:uid="{00000000-0005-0000-0000-0000751A0000}"/>
    <cellStyle name="쉼표 [0] 2 5 4 31" xfId="4028" xr:uid="{00000000-0005-0000-0000-0000761A0000}"/>
    <cellStyle name="쉼표 [0] 2 5 4 32" xfId="4029" xr:uid="{00000000-0005-0000-0000-0000771A0000}"/>
    <cellStyle name="쉼표 [0] 2 5 4 33" xfId="4030" xr:uid="{00000000-0005-0000-0000-0000781A0000}"/>
    <cellStyle name="쉼표 [0] 2 5 4 34" xfId="4031" xr:uid="{00000000-0005-0000-0000-0000791A0000}"/>
    <cellStyle name="쉼표 [0] 2 5 4 35" xfId="4032" xr:uid="{00000000-0005-0000-0000-00007A1A0000}"/>
    <cellStyle name="쉼표 [0] 2 5 4 36" xfId="4033" xr:uid="{00000000-0005-0000-0000-00007B1A0000}"/>
    <cellStyle name="쉼표 [0] 2 5 4 37" xfId="4034" xr:uid="{00000000-0005-0000-0000-00007C1A0000}"/>
    <cellStyle name="쉼표 [0] 2 5 4 38" xfId="4035" xr:uid="{00000000-0005-0000-0000-00007D1A0000}"/>
    <cellStyle name="쉼표 [0] 2 5 4 39" xfId="4036" xr:uid="{00000000-0005-0000-0000-00007E1A0000}"/>
    <cellStyle name="쉼표 [0] 2 5 4 4" xfId="4037" xr:uid="{00000000-0005-0000-0000-00007F1A0000}"/>
    <cellStyle name="쉼표 [0] 2 5 4 40" xfId="4038" xr:uid="{00000000-0005-0000-0000-0000801A0000}"/>
    <cellStyle name="쉼표 [0] 2 5 4 41" xfId="4039" xr:uid="{00000000-0005-0000-0000-0000811A0000}"/>
    <cellStyle name="쉼표 [0] 2 5 4 42" xfId="4040" xr:uid="{00000000-0005-0000-0000-0000821A0000}"/>
    <cellStyle name="쉼표 [0] 2 5 4 43" xfId="4041" xr:uid="{00000000-0005-0000-0000-0000831A0000}"/>
    <cellStyle name="쉼표 [0] 2 5 4 44" xfId="4042" xr:uid="{00000000-0005-0000-0000-0000841A0000}"/>
    <cellStyle name="쉼표 [0] 2 5 4 45" xfId="4043" xr:uid="{00000000-0005-0000-0000-0000851A0000}"/>
    <cellStyle name="쉼표 [0] 2 5 4 46" xfId="4044" xr:uid="{00000000-0005-0000-0000-0000861A0000}"/>
    <cellStyle name="쉼표 [0] 2 5 4 47" xfId="4045" xr:uid="{00000000-0005-0000-0000-0000871A0000}"/>
    <cellStyle name="쉼표 [0] 2 5 4 48" xfId="4046" xr:uid="{00000000-0005-0000-0000-0000881A0000}"/>
    <cellStyle name="쉼표 [0] 2 5 4 49" xfId="4047" xr:uid="{00000000-0005-0000-0000-0000891A0000}"/>
    <cellStyle name="쉼표 [0] 2 5 4 5" xfId="4048" xr:uid="{00000000-0005-0000-0000-00008A1A0000}"/>
    <cellStyle name="쉼표 [0] 2 5 4 50" xfId="4049" xr:uid="{00000000-0005-0000-0000-00008B1A0000}"/>
    <cellStyle name="쉼표 [0] 2 5 4 51" xfId="4050" xr:uid="{00000000-0005-0000-0000-00008C1A0000}"/>
    <cellStyle name="쉼표 [0] 2 5 4 52" xfId="4051" xr:uid="{00000000-0005-0000-0000-00008D1A0000}"/>
    <cellStyle name="쉼표 [0] 2 5 4 53" xfId="4052" xr:uid="{00000000-0005-0000-0000-00008E1A0000}"/>
    <cellStyle name="쉼표 [0] 2 5 4 54" xfId="4053" xr:uid="{00000000-0005-0000-0000-00008F1A0000}"/>
    <cellStyle name="쉼표 [0] 2 5 4 55" xfId="4054" xr:uid="{00000000-0005-0000-0000-0000901A0000}"/>
    <cellStyle name="쉼표 [0] 2 5 4 56" xfId="4055" xr:uid="{00000000-0005-0000-0000-0000911A0000}"/>
    <cellStyle name="쉼표 [0] 2 5 4 57" xfId="4056" xr:uid="{00000000-0005-0000-0000-0000921A0000}"/>
    <cellStyle name="쉼표 [0] 2 5 4 58" xfId="4057" xr:uid="{00000000-0005-0000-0000-0000931A0000}"/>
    <cellStyle name="쉼표 [0] 2 5 4 59" xfId="4058" xr:uid="{00000000-0005-0000-0000-0000941A0000}"/>
    <cellStyle name="쉼표 [0] 2 5 4 6" xfId="4059" xr:uid="{00000000-0005-0000-0000-0000951A0000}"/>
    <cellStyle name="쉼표 [0] 2 5 4 60" xfId="4060" xr:uid="{00000000-0005-0000-0000-0000961A0000}"/>
    <cellStyle name="쉼표 [0] 2 5 4 61" xfId="4061" xr:uid="{00000000-0005-0000-0000-0000971A0000}"/>
    <cellStyle name="쉼표 [0] 2 5 4 62" xfId="4062" xr:uid="{00000000-0005-0000-0000-0000981A0000}"/>
    <cellStyle name="쉼표 [0] 2 5 4 63" xfId="4063" xr:uid="{00000000-0005-0000-0000-0000991A0000}"/>
    <cellStyle name="쉼표 [0] 2 5 4 64" xfId="4064" xr:uid="{00000000-0005-0000-0000-00009A1A0000}"/>
    <cellStyle name="쉼표 [0] 2 5 4 65" xfId="4065" xr:uid="{00000000-0005-0000-0000-00009B1A0000}"/>
    <cellStyle name="쉼표 [0] 2 5 4 66" xfId="4066" xr:uid="{00000000-0005-0000-0000-00009C1A0000}"/>
    <cellStyle name="쉼표 [0] 2 5 4 67" xfId="4067" xr:uid="{00000000-0005-0000-0000-00009D1A0000}"/>
    <cellStyle name="쉼표 [0] 2 5 4 68" xfId="4068" xr:uid="{00000000-0005-0000-0000-00009E1A0000}"/>
    <cellStyle name="쉼표 [0] 2 5 4 69" xfId="4069" xr:uid="{00000000-0005-0000-0000-00009F1A0000}"/>
    <cellStyle name="쉼표 [0] 2 5 4 7" xfId="4070" xr:uid="{00000000-0005-0000-0000-0000A01A0000}"/>
    <cellStyle name="쉼표 [0] 2 5 4 70" xfId="4071" xr:uid="{00000000-0005-0000-0000-0000A11A0000}"/>
    <cellStyle name="쉼표 [0] 2 5 4 71" xfId="4072" xr:uid="{00000000-0005-0000-0000-0000A21A0000}"/>
    <cellStyle name="쉼표 [0] 2 5 4 72" xfId="4073" xr:uid="{00000000-0005-0000-0000-0000A31A0000}"/>
    <cellStyle name="쉼표 [0] 2 5 4 73" xfId="4074" xr:uid="{00000000-0005-0000-0000-0000A41A0000}"/>
    <cellStyle name="쉼표 [0] 2 5 4 74" xfId="4075" xr:uid="{00000000-0005-0000-0000-0000A51A0000}"/>
    <cellStyle name="쉼표 [0] 2 5 4 75" xfId="4076" xr:uid="{00000000-0005-0000-0000-0000A61A0000}"/>
    <cellStyle name="쉼표 [0] 2 5 4 76" xfId="4077" xr:uid="{00000000-0005-0000-0000-0000A71A0000}"/>
    <cellStyle name="쉼표 [0] 2 5 4 77" xfId="4078" xr:uid="{00000000-0005-0000-0000-0000A81A0000}"/>
    <cellStyle name="쉼표 [0] 2 5 4 78" xfId="4079" xr:uid="{00000000-0005-0000-0000-0000A91A0000}"/>
    <cellStyle name="쉼표 [0] 2 5 4 79" xfId="4080" xr:uid="{00000000-0005-0000-0000-0000AA1A0000}"/>
    <cellStyle name="쉼표 [0] 2 5 4 8" xfId="4081" xr:uid="{00000000-0005-0000-0000-0000AB1A0000}"/>
    <cellStyle name="쉼표 [0] 2 5 4 80" xfId="4082" xr:uid="{00000000-0005-0000-0000-0000AC1A0000}"/>
    <cellStyle name="쉼표 [0] 2 5 4 81" xfId="4083" xr:uid="{00000000-0005-0000-0000-0000AD1A0000}"/>
    <cellStyle name="쉼표 [0] 2 5 4 82" xfId="4084" xr:uid="{00000000-0005-0000-0000-0000AE1A0000}"/>
    <cellStyle name="쉼표 [0] 2 5 4 83" xfId="4085" xr:uid="{00000000-0005-0000-0000-0000AF1A0000}"/>
    <cellStyle name="쉼표 [0] 2 5 4 84" xfId="4086" xr:uid="{00000000-0005-0000-0000-0000B01A0000}"/>
    <cellStyle name="쉼표 [0] 2 5 4 9" xfId="4087" xr:uid="{00000000-0005-0000-0000-0000B11A0000}"/>
    <cellStyle name="쉼표 [0] 2 5 40" xfId="4088" xr:uid="{00000000-0005-0000-0000-0000B21A0000}"/>
    <cellStyle name="쉼표 [0] 2 5 41" xfId="4089" xr:uid="{00000000-0005-0000-0000-0000B31A0000}"/>
    <cellStyle name="쉼표 [0] 2 5 42" xfId="4090" xr:uid="{00000000-0005-0000-0000-0000B41A0000}"/>
    <cellStyle name="쉼표 [0] 2 5 43" xfId="4091" xr:uid="{00000000-0005-0000-0000-0000B51A0000}"/>
    <cellStyle name="쉼표 [0] 2 5 44" xfId="4092" xr:uid="{00000000-0005-0000-0000-0000B61A0000}"/>
    <cellStyle name="쉼표 [0] 2 5 45" xfId="4093" xr:uid="{00000000-0005-0000-0000-0000B71A0000}"/>
    <cellStyle name="쉼표 [0] 2 5 46" xfId="4094" xr:uid="{00000000-0005-0000-0000-0000B81A0000}"/>
    <cellStyle name="쉼표 [0] 2 5 47" xfId="4095" xr:uid="{00000000-0005-0000-0000-0000B91A0000}"/>
    <cellStyle name="쉼표 [0] 2 5 48" xfId="4096" xr:uid="{00000000-0005-0000-0000-0000BA1A0000}"/>
    <cellStyle name="쉼표 [0] 2 5 49" xfId="4097" xr:uid="{00000000-0005-0000-0000-0000BB1A0000}"/>
    <cellStyle name="쉼표 [0] 2 5 5" xfId="35" xr:uid="{00000000-0005-0000-0000-0000BC1A0000}"/>
    <cellStyle name="쉼표 [0] 2 5 5 10" xfId="4098" xr:uid="{00000000-0005-0000-0000-0000BD1A0000}"/>
    <cellStyle name="쉼표 [0] 2 5 5 11" xfId="4099" xr:uid="{00000000-0005-0000-0000-0000BE1A0000}"/>
    <cellStyle name="쉼표 [0] 2 5 5 12" xfId="4100" xr:uid="{00000000-0005-0000-0000-0000BF1A0000}"/>
    <cellStyle name="쉼표 [0] 2 5 5 13" xfId="4101" xr:uid="{00000000-0005-0000-0000-0000C01A0000}"/>
    <cellStyle name="쉼표 [0] 2 5 5 14" xfId="4102" xr:uid="{00000000-0005-0000-0000-0000C11A0000}"/>
    <cellStyle name="쉼표 [0] 2 5 5 15" xfId="4103" xr:uid="{00000000-0005-0000-0000-0000C21A0000}"/>
    <cellStyle name="쉼표 [0] 2 5 5 16" xfId="4104" xr:uid="{00000000-0005-0000-0000-0000C31A0000}"/>
    <cellStyle name="쉼표 [0] 2 5 5 17" xfId="4105" xr:uid="{00000000-0005-0000-0000-0000C41A0000}"/>
    <cellStyle name="쉼표 [0] 2 5 5 18" xfId="4106" xr:uid="{00000000-0005-0000-0000-0000C51A0000}"/>
    <cellStyle name="쉼표 [0] 2 5 5 19" xfId="4107" xr:uid="{00000000-0005-0000-0000-0000C61A0000}"/>
    <cellStyle name="쉼표 [0] 2 5 5 2" xfId="4108" xr:uid="{00000000-0005-0000-0000-0000C71A0000}"/>
    <cellStyle name="쉼표 [0] 2 5 5 20" xfId="4109" xr:uid="{00000000-0005-0000-0000-0000C81A0000}"/>
    <cellStyle name="쉼표 [0] 2 5 5 21" xfId="4110" xr:uid="{00000000-0005-0000-0000-0000C91A0000}"/>
    <cellStyle name="쉼표 [0] 2 5 5 22" xfId="4111" xr:uid="{00000000-0005-0000-0000-0000CA1A0000}"/>
    <cellStyle name="쉼표 [0] 2 5 5 23" xfId="4112" xr:uid="{00000000-0005-0000-0000-0000CB1A0000}"/>
    <cellStyle name="쉼표 [0] 2 5 5 24" xfId="4113" xr:uid="{00000000-0005-0000-0000-0000CC1A0000}"/>
    <cellStyle name="쉼표 [0] 2 5 5 25" xfId="4114" xr:uid="{00000000-0005-0000-0000-0000CD1A0000}"/>
    <cellStyle name="쉼표 [0] 2 5 5 26" xfId="4115" xr:uid="{00000000-0005-0000-0000-0000CE1A0000}"/>
    <cellStyle name="쉼표 [0] 2 5 5 27" xfId="4116" xr:uid="{00000000-0005-0000-0000-0000CF1A0000}"/>
    <cellStyle name="쉼표 [0] 2 5 5 28" xfId="4117" xr:uid="{00000000-0005-0000-0000-0000D01A0000}"/>
    <cellStyle name="쉼표 [0] 2 5 5 29" xfId="4118" xr:uid="{00000000-0005-0000-0000-0000D11A0000}"/>
    <cellStyle name="쉼표 [0] 2 5 5 3" xfId="4119" xr:uid="{00000000-0005-0000-0000-0000D21A0000}"/>
    <cellStyle name="쉼표 [0] 2 5 5 30" xfId="4120" xr:uid="{00000000-0005-0000-0000-0000D31A0000}"/>
    <cellStyle name="쉼표 [0] 2 5 5 31" xfId="4121" xr:uid="{00000000-0005-0000-0000-0000D41A0000}"/>
    <cellStyle name="쉼표 [0] 2 5 5 32" xfId="4122" xr:uid="{00000000-0005-0000-0000-0000D51A0000}"/>
    <cellStyle name="쉼표 [0] 2 5 5 33" xfId="4123" xr:uid="{00000000-0005-0000-0000-0000D61A0000}"/>
    <cellStyle name="쉼표 [0] 2 5 5 34" xfId="4124" xr:uid="{00000000-0005-0000-0000-0000D71A0000}"/>
    <cellStyle name="쉼표 [0] 2 5 5 35" xfId="4125" xr:uid="{00000000-0005-0000-0000-0000D81A0000}"/>
    <cellStyle name="쉼표 [0] 2 5 5 36" xfId="4126" xr:uid="{00000000-0005-0000-0000-0000D91A0000}"/>
    <cellStyle name="쉼표 [0] 2 5 5 37" xfId="4127" xr:uid="{00000000-0005-0000-0000-0000DA1A0000}"/>
    <cellStyle name="쉼표 [0] 2 5 5 38" xfId="4128" xr:uid="{00000000-0005-0000-0000-0000DB1A0000}"/>
    <cellStyle name="쉼표 [0] 2 5 5 39" xfId="4129" xr:uid="{00000000-0005-0000-0000-0000DC1A0000}"/>
    <cellStyle name="쉼표 [0] 2 5 5 4" xfId="4130" xr:uid="{00000000-0005-0000-0000-0000DD1A0000}"/>
    <cellStyle name="쉼표 [0] 2 5 5 40" xfId="4131" xr:uid="{00000000-0005-0000-0000-0000DE1A0000}"/>
    <cellStyle name="쉼표 [0] 2 5 5 41" xfId="4132" xr:uid="{00000000-0005-0000-0000-0000DF1A0000}"/>
    <cellStyle name="쉼표 [0] 2 5 5 42" xfId="4133" xr:uid="{00000000-0005-0000-0000-0000E01A0000}"/>
    <cellStyle name="쉼표 [0] 2 5 5 43" xfId="4134" xr:uid="{00000000-0005-0000-0000-0000E11A0000}"/>
    <cellStyle name="쉼표 [0] 2 5 5 44" xfId="4135" xr:uid="{00000000-0005-0000-0000-0000E21A0000}"/>
    <cellStyle name="쉼표 [0] 2 5 5 45" xfId="4136" xr:uid="{00000000-0005-0000-0000-0000E31A0000}"/>
    <cellStyle name="쉼표 [0] 2 5 5 46" xfId="4137" xr:uid="{00000000-0005-0000-0000-0000E41A0000}"/>
    <cellStyle name="쉼표 [0] 2 5 5 47" xfId="4138" xr:uid="{00000000-0005-0000-0000-0000E51A0000}"/>
    <cellStyle name="쉼표 [0] 2 5 5 48" xfId="4139" xr:uid="{00000000-0005-0000-0000-0000E61A0000}"/>
    <cellStyle name="쉼표 [0] 2 5 5 49" xfId="4140" xr:uid="{00000000-0005-0000-0000-0000E71A0000}"/>
    <cellStyle name="쉼표 [0] 2 5 5 5" xfId="4141" xr:uid="{00000000-0005-0000-0000-0000E81A0000}"/>
    <cellStyle name="쉼표 [0] 2 5 5 50" xfId="4142" xr:uid="{00000000-0005-0000-0000-0000E91A0000}"/>
    <cellStyle name="쉼표 [0] 2 5 5 51" xfId="4143" xr:uid="{00000000-0005-0000-0000-0000EA1A0000}"/>
    <cellStyle name="쉼표 [0] 2 5 5 52" xfId="4144" xr:uid="{00000000-0005-0000-0000-0000EB1A0000}"/>
    <cellStyle name="쉼표 [0] 2 5 5 53" xfId="4145" xr:uid="{00000000-0005-0000-0000-0000EC1A0000}"/>
    <cellStyle name="쉼표 [0] 2 5 5 54" xfId="4146" xr:uid="{00000000-0005-0000-0000-0000ED1A0000}"/>
    <cellStyle name="쉼표 [0] 2 5 5 55" xfId="4147" xr:uid="{00000000-0005-0000-0000-0000EE1A0000}"/>
    <cellStyle name="쉼표 [0] 2 5 5 56" xfId="4148" xr:uid="{00000000-0005-0000-0000-0000EF1A0000}"/>
    <cellStyle name="쉼표 [0] 2 5 5 57" xfId="4149" xr:uid="{00000000-0005-0000-0000-0000F01A0000}"/>
    <cellStyle name="쉼표 [0] 2 5 5 58" xfId="4150" xr:uid="{00000000-0005-0000-0000-0000F11A0000}"/>
    <cellStyle name="쉼표 [0] 2 5 5 59" xfId="4151" xr:uid="{00000000-0005-0000-0000-0000F21A0000}"/>
    <cellStyle name="쉼표 [0] 2 5 5 6" xfId="4152" xr:uid="{00000000-0005-0000-0000-0000F31A0000}"/>
    <cellStyle name="쉼표 [0] 2 5 5 60" xfId="4153" xr:uid="{00000000-0005-0000-0000-0000F41A0000}"/>
    <cellStyle name="쉼표 [0] 2 5 5 61" xfId="4154" xr:uid="{00000000-0005-0000-0000-0000F51A0000}"/>
    <cellStyle name="쉼표 [0] 2 5 5 62" xfId="4155" xr:uid="{00000000-0005-0000-0000-0000F61A0000}"/>
    <cellStyle name="쉼표 [0] 2 5 5 63" xfId="4156" xr:uid="{00000000-0005-0000-0000-0000F71A0000}"/>
    <cellStyle name="쉼표 [0] 2 5 5 64" xfId="4157" xr:uid="{00000000-0005-0000-0000-0000F81A0000}"/>
    <cellStyle name="쉼표 [0] 2 5 5 65" xfId="4158" xr:uid="{00000000-0005-0000-0000-0000F91A0000}"/>
    <cellStyle name="쉼표 [0] 2 5 5 66" xfId="4159" xr:uid="{00000000-0005-0000-0000-0000FA1A0000}"/>
    <cellStyle name="쉼표 [0] 2 5 5 67" xfId="4160" xr:uid="{00000000-0005-0000-0000-0000FB1A0000}"/>
    <cellStyle name="쉼표 [0] 2 5 5 68" xfId="4161" xr:uid="{00000000-0005-0000-0000-0000FC1A0000}"/>
    <cellStyle name="쉼표 [0] 2 5 5 69" xfId="4162" xr:uid="{00000000-0005-0000-0000-0000FD1A0000}"/>
    <cellStyle name="쉼표 [0] 2 5 5 7" xfId="4163" xr:uid="{00000000-0005-0000-0000-0000FE1A0000}"/>
    <cellStyle name="쉼표 [0] 2 5 5 70" xfId="4164" xr:uid="{00000000-0005-0000-0000-0000FF1A0000}"/>
    <cellStyle name="쉼표 [0] 2 5 5 71" xfId="4165" xr:uid="{00000000-0005-0000-0000-0000001B0000}"/>
    <cellStyle name="쉼표 [0] 2 5 5 72" xfId="4166" xr:uid="{00000000-0005-0000-0000-0000011B0000}"/>
    <cellStyle name="쉼표 [0] 2 5 5 73" xfId="4167" xr:uid="{00000000-0005-0000-0000-0000021B0000}"/>
    <cellStyle name="쉼표 [0] 2 5 5 74" xfId="4168" xr:uid="{00000000-0005-0000-0000-0000031B0000}"/>
    <cellStyle name="쉼표 [0] 2 5 5 75" xfId="4169" xr:uid="{00000000-0005-0000-0000-0000041B0000}"/>
    <cellStyle name="쉼표 [0] 2 5 5 76" xfId="4170" xr:uid="{00000000-0005-0000-0000-0000051B0000}"/>
    <cellStyle name="쉼표 [0] 2 5 5 77" xfId="4171" xr:uid="{00000000-0005-0000-0000-0000061B0000}"/>
    <cellStyle name="쉼표 [0] 2 5 5 78" xfId="4172" xr:uid="{00000000-0005-0000-0000-0000071B0000}"/>
    <cellStyle name="쉼표 [0] 2 5 5 79" xfId="4173" xr:uid="{00000000-0005-0000-0000-0000081B0000}"/>
    <cellStyle name="쉼표 [0] 2 5 5 8" xfId="4174" xr:uid="{00000000-0005-0000-0000-0000091B0000}"/>
    <cellStyle name="쉼표 [0] 2 5 5 80" xfId="4175" xr:uid="{00000000-0005-0000-0000-00000A1B0000}"/>
    <cellStyle name="쉼표 [0] 2 5 5 81" xfId="4176" xr:uid="{00000000-0005-0000-0000-00000B1B0000}"/>
    <cellStyle name="쉼표 [0] 2 5 5 82" xfId="4177" xr:uid="{00000000-0005-0000-0000-00000C1B0000}"/>
    <cellStyle name="쉼표 [0] 2 5 5 83" xfId="4178" xr:uid="{00000000-0005-0000-0000-00000D1B0000}"/>
    <cellStyle name="쉼표 [0] 2 5 5 84" xfId="4179" xr:uid="{00000000-0005-0000-0000-00000E1B0000}"/>
    <cellStyle name="쉼표 [0] 2 5 5 9" xfId="4180" xr:uid="{00000000-0005-0000-0000-00000F1B0000}"/>
    <cellStyle name="쉼표 [0] 2 5 50" xfId="4181" xr:uid="{00000000-0005-0000-0000-0000101B0000}"/>
    <cellStyle name="쉼표 [0] 2 5 51" xfId="4182" xr:uid="{00000000-0005-0000-0000-0000111B0000}"/>
    <cellStyle name="쉼표 [0] 2 5 52" xfId="4183" xr:uid="{00000000-0005-0000-0000-0000121B0000}"/>
    <cellStyle name="쉼표 [0] 2 5 53" xfId="4184" xr:uid="{00000000-0005-0000-0000-0000131B0000}"/>
    <cellStyle name="쉼표 [0] 2 5 54" xfId="4185" xr:uid="{00000000-0005-0000-0000-0000141B0000}"/>
    <cellStyle name="쉼표 [0] 2 5 55" xfId="4186" xr:uid="{00000000-0005-0000-0000-0000151B0000}"/>
    <cellStyle name="쉼표 [0] 2 5 56" xfId="4187" xr:uid="{00000000-0005-0000-0000-0000161B0000}"/>
    <cellStyle name="쉼표 [0] 2 5 57" xfId="4188" xr:uid="{00000000-0005-0000-0000-0000171B0000}"/>
    <cellStyle name="쉼표 [0] 2 5 58" xfId="4189" xr:uid="{00000000-0005-0000-0000-0000181B0000}"/>
    <cellStyle name="쉼표 [0] 2 5 59" xfId="4190" xr:uid="{00000000-0005-0000-0000-0000191B0000}"/>
    <cellStyle name="쉼표 [0] 2 5 6" xfId="36" xr:uid="{00000000-0005-0000-0000-00001A1B0000}"/>
    <cellStyle name="쉼표 [0] 2 5 6 10" xfId="4191" xr:uid="{00000000-0005-0000-0000-00001B1B0000}"/>
    <cellStyle name="쉼표 [0] 2 5 6 11" xfId="4192" xr:uid="{00000000-0005-0000-0000-00001C1B0000}"/>
    <cellStyle name="쉼표 [0] 2 5 6 12" xfId="4193" xr:uid="{00000000-0005-0000-0000-00001D1B0000}"/>
    <cellStyle name="쉼표 [0] 2 5 6 13" xfId="4194" xr:uid="{00000000-0005-0000-0000-00001E1B0000}"/>
    <cellStyle name="쉼표 [0] 2 5 6 14" xfId="4195" xr:uid="{00000000-0005-0000-0000-00001F1B0000}"/>
    <cellStyle name="쉼표 [0] 2 5 6 15" xfId="4196" xr:uid="{00000000-0005-0000-0000-0000201B0000}"/>
    <cellStyle name="쉼표 [0] 2 5 6 16" xfId="4197" xr:uid="{00000000-0005-0000-0000-0000211B0000}"/>
    <cellStyle name="쉼표 [0] 2 5 6 17" xfId="4198" xr:uid="{00000000-0005-0000-0000-0000221B0000}"/>
    <cellStyle name="쉼표 [0] 2 5 6 18" xfId="4199" xr:uid="{00000000-0005-0000-0000-0000231B0000}"/>
    <cellStyle name="쉼표 [0] 2 5 6 19" xfId="4200" xr:uid="{00000000-0005-0000-0000-0000241B0000}"/>
    <cellStyle name="쉼표 [0] 2 5 6 2" xfId="4201" xr:uid="{00000000-0005-0000-0000-0000251B0000}"/>
    <cellStyle name="쉼표 [0] 2 5 6 20" xfId="4202" xr:uid="{00000000-0005-0000-0000-0000261B0000}"/>
    <cellStyle name="쉼표 [0] 2 5 6 21" xfId="4203" xr:uid="{00000000-0005-0000-0000-0000271B0000}"/>
    <cellStyle name="쉼표 [0] 2 5 6 22" xfId="4204" xr:uid="{00000000-0005-0000-0000-0000281B0000}"/>
    <cellStyle name="쉼표 [0] 2 5 6 23" xfId="4205" xr:uid="{00000000-0005-0000-0000-0000291B0000}"/>
    <cellStyle name="쉼표 [0] 2 5 6 24" xfId="4206" xr:uid="{00000000-0005-0000-0000-00002A1B0000}"/>
    <cellStyle name="쉼표 [0] 2 5 6 25" xfId="4207" xr:uid="{00000000-0005-0000-0000-00002B1B0000}"/>
    <cellStyle name="쉼표 [0] 2 5 6 26" xfId="4208" xr:uid="{00000000-0005-0000-0000-00002C1B0000}"/>
    <cellStyle name="쉼표 [0] 2 5 6 27" xfId="4209" xr:uid="{00000000-0005-0000-0000-00002D1B0000}"/>
    <cellStyle name="쉼표 [0] 2 5 6 28" xfId="4210" xr:uid="{00000000-0005-0000-0000-00002E1B0000}"/>
    <cellStyle name="쉼표 [0] 2 5 6 29" xfId="4211" xr:uid="{00000000-0005-0000-0000-00002F1B0000}"/>
    <cellStyle name="쉼표 [0] 2 5 6 3" xfId="4212" xr:uid="{00000000-0005-0000-0000-0000301B0000}"/>
    <cellStyle name="쉼표 [0] 2 5 6 30" xfId="4213" xr:uid="{00000000-0005-0000-0000-0000311B0000}"/>
    <cellStyle name="쉼표 [0] 2 5 6 31" xfId="4214" xr:uid="{00000000-0005-0000-0000-0000321B0000}"/>
    <cellStyle name="쉼표 [0] 2 5 6 32" xfId="4215" xr:uid="{00000000-0005-0000-0000-0000331B0000}"/>
    <cellStyle name="쉼표 [0] 2 5 6 33" xfId="4216" xr:uid="{00000000-0005-0000-0000-0000341B0000}"/>
    <cellStyle name="쉼표 [0] 2 5 6 34" xfId="4217" xr:uid="{00000000-0005-0000-0000-0000351B0000}"/>
    <cellStyle name="쉼표 [0] 2 5 6 35" xfId="4218" xr:uid="{00000000-0005-0000-0000-0000361B0000}"/>
    <cellStyle name="쉼표 [0] 2 5 6 36" xfId="4219" xr:uid="{00000000-0005-0000-0000-0000371B0000}"/>
    <cellStyle name="쉼표 [0] 2 5 6 37" xfId="4220" xr:uid="{00000000-0005-0000-0000-0000381B0000}"/>
    <cellStyle name="쉼표 [0] 2 5 6 38" xfId="4221" xr:uid="{00000000-0005-0000-0000-0000391B0000}"/>
    <cellStyle name="쉼표 [0] 2 5 6 39" xfId="4222" xr:uid="{00000000-0005-0000-0000-00003A1B0000}"/>
    <cellStyle name="쉼표 [0] 2 5 6 4" xfId="4223" xr:uid="{00000000-0005-0000-0000-00003B1B0000}"/>
    <cellStyle name="쉼표 [0] 2 5 6 40" xfId="4224" xr:uid="{00000000-0005-0000-0000-00003C1B0000}"/>
    <cellStyle name="쉼표 [0] 2 5 6 41" xfId="4225" xr:uid="{00000000-0005-0000-0000-00003D1B0000}"/>
    <cellStyle name="쉼표 [0] 2 5 6 42" xfId="4226" xr:uid="{00000000-0005-0000-0000-00003E1B0000}"/>
    <cellStyle name="쉼표 [0] 2 5 6 43" xfId="4227" xr:uid="{00000000-0005-0000-0000-00003F1B0000}"/>
    <cellStyle name="쉼표 [0] 2 5 6 44" xfId="4228" xr:uid="{00000000-0005-0000-0000-0000401B0000}"/>
    <cellStyle name="쉼표 [0] 2 5 6 45" xfId="4229" xr:uid="{00000000-0005-0000-0000-0000411B0000}"/>
    <cellStyle name="쉼표 [0] 2 5 6 46" xfId="4230" xr:uid="{00000000-0005-0000-0000-0000421B0000}"/>
    <cellStyle name="쉼표 [0] 2 5 6 47" xfId="4231" xr:uid="{00000000-0005-0000-0000-0000431B0000}"/>
    <cellStyle name="쉼표 [0] 2 5 6 48" xfId="4232" xr:uid="{00000000-0005-0000-0000-0000441B0000}"/>
    <cellStyle name="쉼표 [0] 2 5 6 49" xfId="4233" xr:uid="{00000000-0005-0000-0000-0000451B0000}"/>
    <cellStyle name="쉼표 [0] 2 5 6 5" xfId="4234" xr:uid="{00000000-0005-0000-0000-0000461B0000}"/>
    <cellStyle name="쉼표 [0] 2 5 6 50" xfId="4235" xr:uid="{00000000-0005-0000-0000-0000471B0000}"/>
    <cellStyle name="쉼표 [0] 2 5 6 51" xfId="4236" xr:uid="{00000000-0005-0000-0000-0000481B0000}"/>
    <cellStyle name="쉼표 [0] 2 5 6 52" xfId="4237" xr:uid="{00000000-0005-0000-0000-0000491B0000}"/>
    <cellStyle name="쉼표 [0] 2 5 6 53" xfId="4238" xr:uid="{00000000-0005-0000-0000-00004A1B0000}"/>
    <cellStyle name="쉼표 [0] 2 5 6 54" xfId="4239" xr:uid="{00000000-0005-0000-0000-00004B1B0000}"/>
    <cellStyle name="쉼표 [0] 2 5 6 55" xfId="4240" xr:uid="{00000000-0005-0000-0000-00004C1B0000}"/>
    <cellStyle name="쉼표 [0] 2 5 6 56" xfId="4241" xr:uid="{00000000-0005-0000-0000-00004D1B0000}"/>
    <cellStyle name="쉼표 [0] 2 5 6 57" xfId="4242" xr:uid="{00000000-0005-0000-0000-00004E1B0000}"/>
    <cellStyle name="쉼표 [0] 2 5 6 58" xfId="4243" xr:uid="{00000000-0005-0000-0000-00004F1B0000}"/>
    <cellStyle name="쉼표 [0] 2 5 6 59" xfId="4244" xr:uid="{00000000-0005-0000-0000-0000501B0000}"/>
    <cellStyle name="쉼표 [0] 2 5 6 6" xfId="4245" xr:uid="{00000000-0005-0000-0000-0000511B0000}"/>
    <cellStyle name="쉼표 [0] 2 5 6 60" xfId="4246" xr:uid="{00000000-0005-0000-0000-0000521B0000}"/>
    <cellStyle name="쉼표 [0] 2 5 6 61" xfId="4247" xr:uid="{00000000-0005-0000-0000-0000531B0000}"/>
    <cellStyle name="쉼표 [0] 2 5 6 62" xfId="4248" xr:uid="{00000000-0005-0000-0000-0000541B0000}"/>
    <cellStyle name="쉼표 [0] 2 5 6 63" xfId="4249" xr:uid="{00000000-0005-0000-0000-0000551B0000}"/>
    <cellStyle name="쉼표 [0] 2 5 6 64" xfId="4250" xr:uid="{00000000-0005-0000-0000-0000561B0000}"/>
    <cellStyle name="쉼표 [0] 2 5 6 65" xfId="4251" xr:uid="{00000000-0005-0000-0000-0000571B0000}"/>
    <cellStyle name="쉼표 [0] 2 5 6 66" xfId="4252" xr:uid="{00000000-0005-0000-0000-0000581B0000}"/>
    <cellStyle name="쉼표 [0] 2 5 6 67" xfId="4253" xr:uid="{00000000-0005-0000-0000-0000591B0000}"/>
    <cellStyle name="쉼표 [0] 2 5 6 68" xfId="4254" xr:uid="{00000000-0005-0000-0000-00005A1B0000}"/>
    <cellStyle name="쉼표 [0] 2 5 6 69" xfId="4255" xr:uid="{00000000-0005-0000-0000-00005B1B0000}"/>
    <cellStyle name="쉼표 [0] 2 5 6 7" xfId="4256" xr:uid="{00000000-0005-0000-0000-00005C1B0000}"/>
    <cellStyle name="쉼표 [0] 2 5 6 70" xfId="4257" xr:uid="{00000000-0005-0000-0000-00005D1B0000}"/>
    <cellStyle name="쉼표 [0] 2 5 6 71" xfId="4258" xr:uid="{00000000-0005-0000-0000-00005E1B0000}"/>
    <cellStyle name="쉼표 [0] 2 5 6 72" xfId="4259" xr:uid="{00000000-0005-0000-0000-00005F1B0000}"/>
    <cellStyle name="쉼표 [0] 2 5 6 73" xfId="4260" xr:uid="{00000000-0005-0000-0000-0000601B0000}"/>
    <cellStyle name="쉼표 [0] 2 5 6 74" xfId="4261" xr:uid="{00000000-0005-0000-0000-0000611B0000}"/>
    <cellStyle name="쉼표 [0] 2 5 6 75" xfId="4262" xr:uid="{00000000-0005-0000-0000-0000621B0000}"/>
    <cellStyle name="쉼표 [0] 2 5 6 76" xfId="4263" xr:uid="{00000000-0005-0000-0000-0000631B0000}"/>
    <cellStyle name="쉼표 [0] 2 5 6 77" xfId="4264" xr:uid="{00000000-0005-0000-0000-0000641B0000}"/>
    <cellStyle name="쉼표 [0] 2 5 6 78" xfId="4265" xr:uid="{00000000-0005-0000-0000-0000651B0000}"/>
    <cellStyle name="쉼표 [0] 2 5 6 79" xfId="4266" xr:uid="{00000000-0005-0000-0000-0000661B0000}"/>
    <cellStyle name="쉼표 [0] 2 5 6 8" xfId="4267" xr:uid="{00000000-0005-0000-0000-0000671B0000}"/>
    <cellStyle name="쉼표 [0] 2 5 6 80" xfId="4268" xr:uid="{00000000-0005-0000-0000-0000681B0000}"/>
    <cellStyle name="쉼표 [0] 2 5 6 81" xfId="4269" xr:uid="{00000000-0005-0000-0000-0000691B0000}"/>
    <cellStyle name="쉼표 [0] 2 5 6 82" xfId="4270" xr:uid="{00000000-0005-0000-0000-00006A1B0000}"/>
    <cellStyle name="쉼표 [0] 2 5 6 83" xfId="4271" xr:uid="{00000000-0005-0000-0000-00006B1B0000}"/>
    <cellStyle name="쉼표 [0] 2 5 6 84" xfId="4272" xr:uid="{00000000-0005-0000-0000-00006C1B0000}"/>
    <cellStyle name="쉼표 [0] 2 5 6 9" xfId="4273" xr:uid="{00000000-0005-0000-0000-00006D1B0000}"/>
    <cellStyle name="쉼표 [0] 2 5 60" xfId="4274" xr:uid="{00000000-0005-0000-0000-00006E1B0000}"/>
    <cellStyle name="쉼표 [0] 2 5 61" xfId="4275" xr:uid="{00000000-0005-0000-0000-00006F1B0000}"/>
    <cellStyle name="쉼표 [0] 2 5 62" xfId="4276" xr:uid="{00000000-0005-0000-0000-0000701B0000}"/>
    <cellStyle name="쉼표 [0] 2 5 63" xfId="4277" xr:uid="{00000000-0005-0000-0000-0000711B0000}"/>
    <cellStyle name="쉼표 [0] 2 5 64" xfId="4278" xr:uid="{00000000-0005-0000-0000-0000721B0000}"/>
    <cellStyle name="쉼표 [0] 2 5 65" xfId="4279" xr:uid="{00000000-0005-0000-0000-0000731B0000}"/>
    <cellStyle name="쉼표 [0] 2 5 66" xfId="4280" xr:uid="{00000000-0005-0000-0000-0000741B0000}"/>
    <cellStyle name="쉼표 [0] 2 5 67" xfId="4281" xr:uid="{00000000-0005-0000-0000-0000751B0000}"/>
    <cellStyle name="쉼표 [0] 2 5 68" xfId="4282" xr:uid="{00000000-0005-0000-0000-0000761B0000}"/>
    <cellStyle name="쉼표 [0] 2 5 69" xfId="4283" xr:uid="{00000000-0005-0000-0000-0000771B0000}"/>
    <cellStyle name="쉼표 [0] 2 5 7" xfId="37" xr:uid="{00000000-0005-0000-0000-0000781B0000}"/>
    <cellStyle name="쉼표 [0] 2 5 7 10" xfId="4284" xr:uid="{00000000-0005-0000-0000-0000791B0000}"/>
    <cellStyle name="쉼표 [0] 2 5 7 11" xfId="4285" xr:uid="{00000000-0005-0000-0000-00007A1B0000}"/>
    <cellStyle name="쉼표 [0] 2 5 7 12" xfId="4286" xr:uid="{00000000-0005-0000-0000-00007B1B0000}"/>
    <cellStyle name="쉼표 [0] 2 5 7 13" xfId="4287" xr:uid="{00000000-0005-0000-0000-00007C1B0000}"/>
    <cellStyle name="쉼표 [0] 2 5 7 14" xfId="4288" xr:uid="{00000000-0005-0000-0000-00007D1B0000}"/>
    <cellStyle name="쉼표 [0] 2 5 7 15" xfId="4289" xr:uid="{00000000-0005-0000-0000-00007E1B0000}"/>
    <cellStyle name="쉼표 [0] 2 5 7 16" xfId="4290" xr:uid="{00000000-0005-0000-0000-00007F1B0000}"/>
    <cellStyle name="쉼표 [0] 2 5 7 17" xfId="4291" xr:uid="{00000000-0005-0000-0000-0000801B0000}"/>
    <cellStyle name="쉼표 [0] 2 5 7 18" xfId="4292" xr:uid="{00000000-0005-0000-0000-0000811B0000}"/>
    <cellStyle name="쉼표 [0] 2 5 7 19" xfId="4293" xr:uid="{00000000-0005-0000-0000-0000821B0000}"/>
    <cellStyle name="쉼표 [0] 2 5 7 2" xfId="4294" xr:uid="{00000000-0005-0000-0000-0000831B0000}"/>
    <cellStyle name="쉼표 [0] 2 5 7 20" xfId="4295" xr:uid="{00000000-0005-0000-0000-0000841B0000}"/>
    <cellStyle name="쉼표 [0] 2 5 7 21" xfId="4296" xr:uid="{00000000-0005-0000-0000-0000851B0000}"/>
    <cellStyle name="쉼표 [0] 2 5 7 22" xfId="4297" xr:uid="{00000000-0005-0000-0000-0000861B0000}"/>
    <cellStyle name="쉼표 [0] 2 5 7 23" xfId="4298" xr:uid="{00000000-0005-0000-0000-0000871B0000}"/>
    <cellStyle name="쉼표 [0] 2 5 7 24" xfId="4299" xr:uid="{00000000-0005-0000-0000-0000881B0000}"/>
    <cellStyle name="쉼표 [0] 2 5 7 25" xfId="4300" xr:uid="{00000000-0005-0000-0000-0000891B0000}"/>
    <cellStyle name="쉼표 [0] 2 5 7 26" xfId="4301" xr:uid="{00000000-0005-0000-0000-00008A1B0000}"/>
    <cellStyle name="쉼표 [0] 2 5 7 27" xfId="4302" xr:uid="{00000000-0005-0000-0000-00008B1B0000}"/>
    <cellStyle name="쉼표 [0] 2 5 7 28" xfId="4303" xr:uid="{00000000-0005-0000-0000-00008C1B0000}"/>
    <cellStyle name="쉼표 [0] 2 5 7 29" xfId="4304" xr:uid="{00000000-0005-0000-0000-00008D1B0000}"/>
    <cellStyle name="쉼표 [0] 2 5 7 3" xfId="4305" xr:uid="{00000000-0005-0000-0000-00008E1B0000}"/>
    <cellStyle name="쉼표 [0] 2 5 7 30" xfId="4306" xr:uid="{00000000-0005-0000-0000-00008F1B0000}"/>
    <cellStyle name="쉼표 [0] 2 5 7 31" xfId="4307" xr:uid="{00000000-0005-0000-0000-0000901B0000}"/>
    <cellStyle name="쉼표 [0] 2 5 7 32" xfId="4308" xr:uid="{00000000-0005-0000-0000-0000911B0000}"/>
    <cellStyle name="쉼표 [0] 2 5 7 33" xfId="4309" xr:uid="{00000000-0005-0000-0000-0000921B0000}"/>
    <cellStyle name="쉼표 [0] 2 5 7 34" xfId="4310" xr:uid="{00000000-0005-0000-0000-0000931B0000}"/>
    <cellStyle name="쉼표 [0] 2 5 7 35" xfId="4311" xr:uid="{00000000-0005-0000-0000-0000941B0000}"/>
    <cellStyle name="쉼표 [0] 2 5 7 36" xfId="4312" xr:uid="{00000000-0005-0000-0000-0000951B0000}"/>
    <cellStyle name="쉼표 [0] 2 5 7 37" xfId="4313" xr:uid="{00000000-0005-0000-0000-0000961B0000}"/>
    <cellStyle name="쉼표 [0] 2 5 7 38" xfId="4314" xr:uid="{00000000-0005-0000-0000-0000971B0000}"/>
    <cellStyle name="쉼표 [0] 2 5 7 39" xfId="4315" xr:uid="{00000000-0005-0000-0000-0000981B0000}"/>
    <cellStyle name="쉼표 [0] 2 5 7 4" xfId="4316" xr:uid="{00000000-0005-0000-0000-0000991B0000}"/>
    <cellStyle name="쉼표 [0] 2 5 7 40" xfId="4317" xr:uid="{00000000-0005-0000-0000-00009A1B0000}"/>
    <cellStyle name="쉼표 [0] 2 5 7 41" xfId="4318" xr:uid="{00000000-0005-0000-0000-00009B1B0000}"/>
    <cellStyle name="쉼표 [0] 2 5 7 42" xfId="4319" xr:uid="{00000000-0005-0000-0000-00009C1B0000}"/>
    <cellStyle name="쉼표 [0] 2 5 7 43" xfId="4320" xr:uid="{00000000-0005-0000-0000-00009D1B0000}"/>
    <cellStyle name="쉼표 [0] 2 5 7 44" xfId="4321" xr:uid="{00000000-0005-0000-0000-00009E1B0000}"/>
    <cellStyle name="쉼표 [0] 2 5 7 45" xfId="4322" xr:uid="{00000000-0005-0000-0000-00009F1B0000}"/>
    <cellStyle name="쉼표 [0] 2 5 7 46" xfId="4323" xr:uid="{00000000-0005-0000-0000-0000A01B0000}"/>
    <cellStyle name="쉼표 [0] 2 5 7 47" xfId="4324" xr:uid="{00000000-0005-0000-0000-0000A11B0000}"/>
    <cellStyle name="쉼표 [0] 2 5 7 48" xfId="4325" xr:uid="{00000000-0005-0000-0000-0000A21B0000}"/>
    <cellStyle name="쉼표 [0] 2 5 7 49" xfId="4326" xr:uid="{00000000-0005-0000-0000-0000A31B0000}"/>
    <cellStyle name="쉼표 [0] 2 5 7 5" xfId="4327" xr:uid="{00000000-0005-0000-0000-0000A41B0000}"/>
    <cellStyle name="쉼표 [0] 2 5 7 50" xfId="4328" xr:uid="{00000000-0005-0000-0000-0000A51B0000}"/>
    <cellStyle name="쉼표 [0] 2 5 7 51" xfId="4329" xr:uid="{00000000-0005-0000-0000-0000A61B0000}"/>
    <cellStyle name="쉼표 [0] 2 5 7 52" xfId="4330" xr:uid="{00000000-0005-0000-0000-0000A71B0000}"/>
    <cellStyle name="쉼표 [0] 2 5 7 53" xfId="4331" xr:uid="{00000000-0005-0000-0000-0000A81B0000}"/>
    <cellStyle name="쉼표 [0] 2 5 7 54" xfId="4332" xr:uid="{00000000-0005-0000-0000-0000A91B0000}"/>
    <cellStyle name="쉼표 [0] 2 5 7 55" xfId="4333" xr:uid="{00000000-0005-0000-0000-0000AA1B0000}"/>
    <cellStyle name="쉼표 [0] 2 5 7 56" xfId="4334" xr:uid="{00000000-0005-0000-0000-0000AB1B0000}"/>
    <cellStyle name="쉼표 [0] 2 5 7 57" xfId="4335" xr:uid="{00000000-0005-0000-0000-0000AC1B0000}"/>
    <cellStyle name="쉼표 [0] 2 5 7 58" xfId="4336" xr:uid="{00000000-0005-0000-0000-0000AD1B0000}"/>
    <cellStyle name="쉼표 [0] 2 5 7 59" xfId="4337" xr:uid="{00000000-0005-0000-0000-0000AE1B0000}"/>
    <cellStyle name="쉼표 [0] 2 5 7 6" xfId="4338" xr:uid="{00000000-0005-0000-0000-0000AF1B0000}"/>
    <cellStyle name="쉼표 [0] 2 5 7 60" xfId="4339" xr:uid="{00000000-0005-0000-0000-0000B01B0000}"/>
    <cellStyle name="쉼표 [0] 2 5 7 61" xfId="4340" xr:uid="{00000000-0005-0000-0000-0000B11B0000}"/>
    <cellStyle name="쉼표 [0] 2 5 7 62" xfId="4341" xr:uid="{00000000-0005-0000-0000-0000B21B0000}"/>
    <cellStyle name="쉼표 [0] 2 5 7 63" xfId="4342" xr:uid="{00000000-0005-0000-0000-0000B31B0000}"/>
    <cellStyle name="쉼표 [0] 2 5 7 64" xfId="4343" xr:uid="{00000000-0005-0000-0000-0000B41B0000}"/>
    <cellStyle name="쉼표 [0] 2 5 7 65" xfId="4344" xr:uid="{00000000-0005-0000-0000-0000B51B0000}"/>
    <cellStyle name="쉼표 [0] 2 5 7 66" xfId="4345" xr:uid="{00000000-0005-0000-0000-0000B61B0000}"/>
    <cellStyle name="쉼표 [0] 2 5 7 67" xfId="4346" xr:uid="{00000000-0005-0000-0000-0000B71B0000}"/>
    <cellStyle name="쉼표 [0] 2 5 7 68" xfId="4347" xr:uid="{00000000-0005-0000-0000-0000B81B0000}"/>
    <cellStyle name="쉼표 [0] 2 5 7 69" xfId="4348" xr:uid="{00000000-0005-0000-0000-0000B91B0000}"/>
    <cellStyle name="쉼표 [0] 2 5 7 7" xfId="4349" xr:uid="{00000000-0005-0000-0000-0000BA1B0000}"/>
    <cellStyle name="쉼표 [0] 2 5 7 70" xfId="4350" xr:uid="{00000000-0005-0000-0000-0000BB1B0000}"/>
    <cellStyle name="쉼표 [0] 2 5 7 71" xfId="4351" xr:uid="{00000000-0005-0000-0000-0000BC1B0000}"/>
    <cellStyle name="쉼표 [0] 2 5 7 72" xfId="4352" xr:uid="{00000000-0005-0000-0000-0000BD1B0000}"/>
    <cellStyle name="쉼표 [0] 2 5 7 73" xfId="4353" xr:uid="{00000000-0005-0000-0000-0000BE1B0000}"/>
    <cellStyle name="쉼표 [0] 2 5 7 74" xfId="4354" xr:uid="{00000000-0005-0000-0000-0000BF1B0000}"/>
    <cellStyle name="쉼표 [0] 2 5 7 75" xfId="4355" xr:uid="{00000000-0005-0000-0000-0000C01B0000}"/>
    <cellStyle name="쉼표 [0] 2 5 7 76" xfId="4356" xr:uid="{00000000-0005-0000-0000-0000C11B0000}"/>
    <cellStyle name="쉼표 [0] 2 5 7 77" xfId="4357" xr:uid="{00000000-0005-0000-0000-0000C21B0000}"/>
    <cellStyle name="쉼표 [0] 2 5 7 78" xfId="4358" xr:uid="{00000000-0005-0000-0000-0000C31B0000}"/>
    <cellStyle name="쉼표 [0] 2 5 7 79" xfId="4359" xr:uid="{00000000-0005-0000-0000-0000C41B0000}"/>
    <cellStyle name="쉼표 [0] 2 5 7 8" xfId="4360" xr:uid="{00000000-0005-0000-0000-0000C51B0000}"/>
    <cellStyle name="쉼표 [0] 2 5 7 80" xfId="4361" xr:uid="{00000000-0005-0000-0000-0000C61B0000}"/>
    <cellStyle name="쉼표 [0] 2 5 7 81" xfId="4362" xr:uid="{00000000-0005-0000-0000-0000C71B0000}"/>
    <cellStyle name="쉼표 [0] 2 5 7 82" xfId="4363" xr:uid="{00000000-0005-0000-0000-0000C81B0000}"/>
    <cellStyle name="쉼표 [0] 2 5 7 83" xfId="4364" xr:uid="{00000000-0005-0000-0000-0000C91B0000}"/>
    <cellStyle name="쉼표 [0] 2 5 7 84" xfId="4365" xr:uid="{00000000-0005-0000-0000-0000CA1B0000}"/>
    <cellStyle name="쉼표 [0] 2 5 7 9" xfId="4366" xr:uid="{00000000-0005-0000-0000-0000CB1B0000}"/>
    <cellStyle name="쉼표 [0] 2 5 70" xfId="4367" xr:uid="{00000000-0005-0000-0000-0000CC1B0000}"/>
    <cellStyle name="쉼표 [0] 2 5 71" xfId="4368" xr:uid="{00000000-0005-0000-0000-0000CD1B0000}"/>
    <cellStyle name="쉼표 [0] 2 5 72" xfId="4369" xr:uid="{00000000-0005-0000-0000-0000CE1B0000}"/>
    <cellStyle name="쉼표 [0] 2 5 73" xfId="4370" xr:uid="{00000000-0005-0000-0000-0000CF1B0000}"/>
    <cellStyle name="쉼표 [0] 2 5 74" xfId="4371" xr:uid="{00000000-0005-0000-0000-0000D01B0000}"/>
    <cellStyle name="쉼표 [0] 2 5 75" xfId="4372" xr:uid="{00000000-0005-0000-0000-0000D11B0000}"/>
    <cellStyle name="쉼표 [0] 2 5 76" xfId="4373" xr:uid="{00000000-0005-0000-0000-0000D21B0000}"/>
    <cellStyle name="쉼표 [0] 2 5 77" xfId="4374" xr:uid="{00000000-0005-0000-0000-0000D31B0000}"/>
    <cellStyle name="쉼표 [0] 2 5 78" xfId="4375" xr:uid="{00000000-0005-0000-0000-0000D41B0000}"/>
    <cellStyle name="쉼표 [0] 2 5 79" xfId="4376" xr:uid="{00000000-0005-0000-0000-0000D51B0000}"/>
    <cellStyle name="쉼표 [0] 2 5 8" xfId="38" xr:uid="{00000000-0005-0000-0000-0000D61B0000}"/>
    <cellStyle name="쉼표 [0] 2 5 8 10" xfId="4377" xr:uid="{00000000-0005-0000-0000-0000D71B0000}"/>
    <cellStyle name="쉼표 [0] 2 5 8 11" xfId="4378" xr:uid="{00000000-0005-0000-0000-0000D81B0000}"/>
    <cellStyle name="쉼표 [0] 2 5 8 12" xfId="4379" xr:uid="{00000000-0005-0000-0000-0000D91B0000}"/>
    <cellStyle name="쉼표 [0] 2 5 8 13" xfId="4380" xr:uid="{00000000-0005-0000-0000-0000DA1B0000}"/>
    <cellStyle name="쉼표 [0] 2 5 8 14" xfId="4381" xr:uid="{00000000-0005-0000-0000-0000DB1B0000}"/>
    <cellStyle name="쉼표 [0] 2 5 8 15" xfId="4382" xr:uid="{00000000-0005-0000-0000-0000DC1B0000}"/>
    <cellStyle name="쉼표 [0] 2 5 8 16" xfId="4383" xr:uid="{00000000-0005-0000-0000-0000DD1B0000}"/>
    <cellStyle name="쉼표 [0] 2 5 8 17" xfId="4384" xr:uid="{00000000-0005-0000-0000-0000DE1B0000}"/>
    <cellStyle name="쉼표 [0] 2 5 8 18" xfId="4385" xr:uid="{00000000-0005-0000-0000-0000DF1B0000}"/>
    <cellStyle name="쉼표 [0] 2 5 8 19" xfId="4386" xr:uid="{00000000-0005-0000-0000-0000E01B0000}"/>
    <cellStyle name="쉼표 [0] 2 5 8 2" xfId="4387" xr:uid="{00000000-0005-0000-0000-0000E11B0000}"/>
    <cellStyle name="쉼표 [0] 2 5 8 20" xfId="4388" xr:uid="{00000000-0005-0000-0000-0000E21B0000}"/>
    <cellStyle name="쉼표 [0] 2 5 8 21" xfId="4389" xr:uid="{00000000-0005-0000-0000-0000E31B0000}"/>
    <cellStyle name="쉼표 [0] 2 5 8 22" xfId="4390" xr:uid="{00000000-0005-0000-0000-0000E41B0000}"/>
    <cellStyle name="쉼표 [0] 2 5 8 23" xfId="4391" xr:uid="{00000000-0005-0000-0000-0000E51B0000}"/>
    <cellStyle name="쉼표 [0] 2 5 8 24" xfId="4392" xr:uid="{00000000-0005-0000-0000-0000E61B0000}"/>
    <cellStyle name="쉼표 [0] 2 5 8 25" xfId="4393" xr:uid="{00000000-0005-0000-0000-0000E71B0000}"/>
    <cellStyle name="쉼표 [0] 2 5 8 26" xfId="4394" xr:uid="{00000000-0005-0000-0000-0000E81B0000}"/>
    <cellStyle name="쉼표 [0] 2 5 8 27" xfId="4395" xr:uid="{00000000-0005-0000-0000-0000E91B0000}"/>
    <cellStyle name="쉼표 [0] 2 5 8 28" xfId="4396" xr:uid="{00000000-0005-0000-0000-0000EA1B0000}"/>
    <cellStyle name="쉼표 [0] 2 5 8 29" xfId="4397" xr:uid="{00000000-0005-0000-0000-0000EB1B0000}"/>
    <cellStyle name="쉼표 [0] 2 5 8 3" xfId="4398" xr:uid="{00000000-0005-0000-0000-0000EC1B0000}"/>
    <cellStyle name="쉼표 [0] 2 5 8 30" xfId="4399" xr:uid="{00000000-0005-0000-0000-0000ED1B0000}"/>
    <cellStyle name="쉼표 [0] 2 5 8 31" xfId="4400" xr:uid="{00000000-0005-0000-0000-0000EE1B0000}"/>
    <cellStyle name="쉼표 [0] 2 5 8 32" xfId="4401" xr:uid="{00000000-0005-0000-0000-0000EF1B0000}"/>
    <cellStyle name="쉼표 [0] 2 5 8 33" xfId="4402" xr:uid="{00000000-0005-0000-0000-0000F01B0000}"/>
    <cellStyle name="쉼표 [0] 2 5 8 34" xfId="4403" xr:uid="{00000000-0005-0000-0000-0000F11B0000}"/>
    <cellStyle name="쉼표 [0] 2 5 8 35" xfId="4404" xr:uid="{00000000-0005-0000-0000-0000F21B0000}"/>
    <cellStyle name="쉼표 [0] 2 5 8 36" xfId="4405" xr:uid="{00000000-0005-0000-0000-0000F31B0000}"/>
    <cellStyle name="쉼표 [0] 2 5 8 37" xfId="4406" xr:uid="{00000000-0005-0000-0000-0000F41B0000}"/>
    <cellStyle name="쉼표 [0] 2 5 8 38" xfId="4407" xr:uid="{00000000-0005-0000-0000-0000F51B0000}"/>
    <cellStyle name="쉼표 [0] 2 5 8 39" xfId="4408" xr:uid="{00000000-0005-0000-0000-0000F61B0000}"/>
    <cellStyle name="쉼표 [0] 2 5 8 4" xfId="4409" xr:uid="{00000000-0005-0000-0000-0000F71B0000}"/>
    <cellStyle name="쉼표 [0] 2 5 8 40" xfId="4410" xr:uid="{00000000-0005-0000-0000-0000F81B0000}"/>
    <cellStyle name="쉼표 [0] 2 5 8 41" xfId="4411" xr:uid="{00000000-0005-0000-0000-0000F91B0000}"/>
    <cellStyle name="쉼표 [0] 2 5 8 42" xfId="4412" xr:uid="{00000000-0005-0000-0000-0000FA1B0000}"/>
    <cellStyle name="쉼표 [0] 2 5 8 43" xfId="4413" xr:uid="{00000000-0005-0000-0000-0000FB1B0000}"/>
    <cellStyle name="쉼표 [0] 2 5 8 44" xfId="4414" xr:uid="{00000000-0005-0000-0000-0000FC1B0000}"/>
    <cellStyle name="쉼표 [0] 2 5 8 45" xfId="4415" xr:uid="{00000000-0005-0000-0000-0000FD1B0000}"/>
    <cellStyle name="쉼표 [0] 2 5 8 46" xfId="4416" xr:uid="{00000000-0005-0000-0000-0000FE1B0000}"/>
    <cellStyle name="쉼표 [0] 2 5 8 47" xfId="4417" xr:uid="{00000000-0005-0000-0000-0000FF1B0000}"/>
    <cellStyle name="쉼표 [0] 2 5 8 48" xfId="4418" xr:uid="{00000000-0005-0000-0000-0000001C0000}"/>
    <cellStyle name="쉼표 [0] 2 5 8 49" xfId="4419" xr:uid="{00000000-0005-0000-0000-0000011C0000}"/>
    <cellStyle name="쉼표 [0] 2 5 8 5" xfId="4420" xr:uid="{00000000-0005-0000-0000-0000021C0000}"/>
    <cellStyle name="쉼표 [0] 2 5 8 50" xfId="4421" xr:uid="{00000000-0005-0000-0000-0000031C0000}"/>
    <cellStyle name="쉼표 [0] 2 5 8 51" xfId="4422" xr:uid="{00000000-0005-0000-0000-0000041C0000}"/>
    <cellStyle name="쉼표 [0] 2 5 8 52" xfId="4423" xr:uid="{00000000-0005-0000-0000-0000051C0000}"/>
    <cellStyle name="쉼표 [0] 2 5 8 53" xfId="4424" xr:uid="{00000000-0005-0000-0000-0000061C0000}"/>
    <cellStyle name="쉼표 [0] 2 5 8 54" xfId="4425" xr:uid="{00000000-0005-0000-0000-0000071C0000}"/>
    <cellStyle name="쉼표 [0] 2 5 8 55" xfId="4426" xr:uid="{00000000-0005-0000-0000-0000081C0000}"/>
    <cellStyle name="쉼표 [0] 2 5 8 56" xfId="4427" xr:uid="{00000000-0005-0000-0000-0000091C0000}"/>
    <cellStyle name="쉼표 [0] 2 5 8 57" xfId="4428" xr:uid="{00000000-0005-0000-0000-00000A1C0000}"/>
    <cellStyle name="쉼표 [0] 2 5 8 58" xfId="4429" xr:uid="{00000000-0005-0000-0000-00000B1C0000}"/>
    <cellStyle name="쉼표 [0] 2 5 8 59" xfId="4430" xr:uid="{00000000-0005-0000-0000-00000C1C0000}"/>
    <cellStyle name="쉼표 [0] 2 5 8 6" xfId="4431" xr:uid="{00000000-0005-0000-0000-00000D1C0000}"/>
    <cellStyle name="쉼표 [0] 2 5 8 60" xfId="4432" xr:uid="{00000000-0005-0000-0000-00000E1C0000}"/>
    <cellStyle name="쉼표 [0] 2 5 8 61" xfId="4433" xr:uid="{00000000-0005-0000-0000-00000F1C0000}"/>
    <cellStyle name="쉼표 [0] 2 5 8 62" xfId="4434" xr:uid="{00000000-0005-0000-0000-0000101C0000}"/>
    <cellStyle name="쉼표 [0] 2 5 8 63" xfId="4435" xr:uid="{00000000-0005-0000-0000-0000111C0000}"/>
    <cellStyle name="쉼표 [0] 2 5 8 64" xfId="4436" xr:uid="{00000000-0005-0000-0000-0000121C0000}"/>
    <cellStyle name="쉼표 [0] 2 5 8 65" xfId="4437" xr:uid="{00000000-0005-0000-0000-0000131C0000}"/>
    <cellStyle name="쉼표 [0] 2 5 8 66" xfId="4438" xr:uid="{00000000-0005-0000-0000-0000141C0000}"/>
    <cellStyle name="쉼표 [0] 2 5 8 67" xfId="4439" xr:uid="{00000000-0005-0000-0000-0000151C0000}"/>
    <cellStyle name="쉼표 [0] 2 5 8 68" xfId="4440" xr:uid="{00000000-0005-0000-0000-0000161C0000}"/>
    <cellStyle name="쉼표 [0] 2 5 8 69" xfId="4441" xr:uid="{00000000-0005-0000-0000-0000171C0000}"/>
    <cellStyle name="쉼표 [0] 2 5 8 7" xfId="4442" xr:uid="{00000000-0005-0000-0000-0000181C0000}"/>
    <cellStyle name="쉼표 [0] 2 5 8 70" xfId="4443" xr:uid="{00000000-0005-0000-0000-0000191C0000}"/>
    <cellStyle name="쉼표 [0] 2 5 8 71" xfId="4444" xr:uid="{00000000-0005-0000-0000-00001A1C0000}"/>
    <cellStyle name="쉼표 [0] 2 5 8 72" xfId="4445" xr:uid="{00000000-0005-0000-0000-00001B1C0000}"/>
    <cellStyle name="쉼표 [0] 2 5 8 73" xfId="4446" xr:uid="{00000000-0005-0000-0000-00001C1C0000}"/>
    <cellStyle name="쉼표 [0] 2 5 8 74" xfId="4447" xr:uid="{00000000-0005-0000-0000-00001D1C0000}"/>
    <cellStyle name="쉼표 [0] 2 5 8 75" xfId="4448" xr:uid="{00000000-0005-0000-0000-00001E1C0000}"/>
    <cellStyle name="쉼표 [0] 2 5 8 76" xfId="4449" xr:uid="{00000000-0005-0000-0000-00001F1C0000}"/>
    <cellStyle name="쉼표 [0] 2 5 8 77" xfId="4450" xr:uid="{00000000-0005-0000-0000-0000201C0000}"/>
    <cellStyle name="쉼표 [0] 2 5 8 78" xfId="4451" xr:uid="{00000000-0005-0000-0000-0000211C0000}"/>
    <cellStyle name="쉼표 [0] 2 5 8 79" xfId="4452" xr:uid="{00000000-0005-0000-0000-0000221C0000}"/>
    <cellStyle name="쉼표 [0] 2 5 8 8" xfId="4453" xr:uid="{00000000-0005-0000-0000-0000231C0000}"/>
    <cellStyle name="쉼표 [0] 2 5 8 80" xfId="4454" xr:uid="{00000000-0005-0000-0000-0000241C0000}"/>
    <cellStyle name="쉼표 [0] 2 5 8 81" xfId="4455" xr:uid="{00000000-0005-0000-0000-0000251C0000}"/>
    <cellStyle name="쉼표 [0] 2 5 8 82" xfId="4456" xr:uid="{00000000-0005-0000-0000-0000261C0000}"/>
    <cellStyle name="쉼표 [0] 2 5 8 83" xfId="4457" xr:uid="{00000000-0005-0000-0000-0000271C0000}"/>
    <cellStyle name="쉼표 [0] 2 5 8 84" xfId="4458" xr:uid="{00000000-0005-0000-0000-0000281C0000}"/>
    <cellStyle name="쉼표 [0] 2 5 8 9" xfId="4459" xr:uid="{00000000-0005-0000-0000-0000291C0000}"/>
    <cellStyle name="쉼표 [0] 2 5 80" xfId="4460" xr:uid="{00000000-0005-0000-0000-00002A1C0000}"/>
    <cellStyle name="쉼표 [0] 2 5 81" xfId="4461" xr:uid="{00000000-0005-0000-0000-00002B1C0000}"/>
    <cellStyle name="쉼표 [0] 2 5 82" xfId="4462" xr:uid="{00000000-0005-0000-0000-00002C1C0000}"/>
    <cellStyle name="쉼표 [0] 2 5 83" xfId="4463" xr:uid="{00000000-0005-0000-0000-00002D1C0000}"/>
    <cellStyle name="쉼표 [0] 2 5 84" xfId="4464" xr:uid="{00000000-0005-0000-0000-00002E1C0000}"/>
    <cellStyle name="쉼표 [0] 2 5 85" xfId="4465" xr:uid="{00000000-0005-0000-0000-00002F1C0000}"/>
    <cellStyle name="쉼표 [0] 2 5 86" xfId="4466" xr:uid="{00000000-0005-0000-0000-0000301C0000}"/>
    <cellStyle name="쉼표 [0] 2 5 87" xfId="4467" xr:uid="{00000000-0005-0000-0000-0000311C0000}"/>
    <cellStyle name="쉼표 [0] 2 5 88" xfId="4468" xr:uid="{00000000-0005-0000-0000-0000321C0000}"/>
    <cellStyle name="쉼표 [0] 2 5 89" xfId="4469" xr:uid="{00000000-0005-0000-0000-0000331C0000}"/>
    <cellStyle name="쉼표 [0] 2 5 9" xfId="4470" xr:uid="{00000000-0005-0000-0000-0000341C0000}"/>
    <cellStyle name="쉼표 [0] 2 5 90" xfId="4471" xr:uid="{00000000-0005-0000-0000-0000351C0000}"/>
    <cellStyle name="쉼표 [0] 2 5 91" xfId="4472" xr:uid="{00000000-0005-0000-0000-0000361C0000}"/>
    <cellStyle name="쉼표 [0] 2 50" xfId="4473" xr:uid="{00000000-0005-0000-0000-0000371C0000}"/>
    <cellStyle name="쉼표 [0] 2 51" xfId="4474" xr:uid="{00000000-0005-0000-0000-0000381C0000}"/>
    <cellStyle name="쉼표 [0] 2 52" xfId="4475" xr:uid="{00000000-0005-0000-0000-0000391C0000}"/>
    <cellStyle name="쉼표 [0] 2 53" xfId="4476" xr:uid="{00000000-0005-0000-0000-00003A1C0000}"/>
    <cellStyle name="쉼표 [0] 2 54" xfId="4477" xr:uid="{00000000-0005-0000-0000-00003B1C0000}"/>
    <cellStyle name="쉼표 [0] 2 55" xfId="4478" xr:uid="{00000000-0005-0000-0000-00003C1C0000}"/>
    <cellStyle name="쉼표 [0] 2 56" xfId="4479" xr:uid="{00000000-0005-0000-0000-00003D1C0000}"/>
    <cellStyle name="쉼표 [0] 2 57" xfId="4480" xr:uid="{00000000-0005-0000-0000-00003E1C0000}"/>
    <cellStyle name="쉼표 [0] 2 58" xfId="4481" xr:uid="{00000000-0005-0000-0000-00003F1C0000}"/>
    <cellStyle name="쉼표 [0] 2 59" xfId="4482" xr:uid="{00000000-0005-0000-0000-0000401C0000}"/>
    <cellStyle name="쉼표 [0] 2 6" xfId="39" xr:uid="{00000000-0005-0000-0000-0000411C0000}"/>
    <cellStyle name="쉼표 [0] 2 6 10" xfId="4483" xr:uid="{00000000-0005-0000-0000-0000421C0000}"/>
    <cellStyle name="쉼표 [0] 2 6 11" xfId="4484" xr:uid="{00000000-0005-0000-0000-0000431C0000}"/>
    <cellStyle name="쉼표 [0] 2 6 12" xfId="4485" xr:uid="{00000000-0005-0000-0000-0000441C0000}"/>
    <cellStyle name="쉼표 [0] 2 6 13" xfId="4486" xr:uid="{00000000-0005-0000-0000-0000451C0000}"/>
    <cellStyle name="쉼표 [0] 2 6 14" xfId="4487" xr:uid="{00000000-0005-0000-0000-0000461C0000}"/>
    <cellStyle name="쉼표 [0] 2 6 15" xfId="4488" xr:uid="{00000000-0005-0000-0000-0000471C0000}"/>
    <cellStyle name="쉼표 [0] 2 6 16" xfId="4489" xr:uid="{00000000-0005-0000-0000-0000481C0000}"/>
    <cellStyle name="쉼표 [0] 2 6 17" xfId="4490" xr:uid="{00000000-0005-0000-0000-0000491C0000}"/>
    <cellStyle name="쉼표 [0] 2 6 18" xfId="4491" xr:uid="{00000000-0005-0000-0000-00004A1C0000}"/>
    <cellStyle name="쉼표 [0] 2 6 19" xfId="4492" xr:uid="{00000000-0005-0000-0000-00004B1C0000}"/>
    <cellStyle name="쉼표 [0] 2 6 2" xfId="40" xr:uid="{00000000-0005-0000-0000-00004C1C0000}"/>
    <cellStyle name="쉼표 [0] 2 6 2 10" xfId="4493" xr:uid="{00000000-0005-0000-0000-00004D1C0000}"/>
    <cellStyle name="쉼표 [0] 2 6 2 11" xfId="4494" xr:uid="{00000000-0005-0000-0000-00004E1C0000}"/>
    <cellStyle name="쉼표 [0] 2 6 2 12" xfId="4495" xr:uid="{00000000-0005-0000-0000-00004F1C0000}"/>
    <cellStyle name="쉼표 [0] 2 6 2 13" xfId="4496" xr:uid="{00000000-0005-0000-0000-0000501C0000}"/>
    <cellStyle name="쉼표 [0] 2 6 2 14" xfId="4497" xr:uid="{00000000-0005-0000-0000-0000511C0000}"/>
    <cellStyle name="쉼표 [0] 2 6 2 15" xfId="4498" xr:uid="{00000000-0005-0000-0000-0000521C0000}"/>
    <cellStyle name="쉼표 [0] 2 6 2 16" xfId="4499" xr:uid="{00000000-0005-0000-0000-0000531C0000}"/>
    <cellStyle name="쉼표 [0] 2 6 2 17" xfId="4500" xr:uid="{00000000-0005-0000-0000-0000541C0000}"/>
    <cellStyle name="쉼표 [0] 2 6 2 18" xfId="4501" xr:uid="{00000000-0005-0000-0000-0000551C0000}"/>
    <cellStyle name="쉼표 [0] 2 6 2 19" xfId="4502" xr:uid="{00000000-0005-0000-0000-0000561C0000}"/>
    <cellStyle name="쉼표 [0] 2 6 2 2" xfId="4503" xr:uid="{00000000-0005-0000-0000-0000571C0000}"/>
    <cellStyle name="쉼표 [0] 2 6 2 20" xfId="4504" xr:uid="{00000000-0005-0000-0000-0000581C0000}"/>
    <cellStyle name="쉼표 [0] 2 6 2 21" xfId="4505" xr:uid="{00000000-0005-0000-0000-0000591C0000}"/>
    <cellStyle name="쉼표 [0] 2 6 2 22" xfId="4506" xr:uid="{00000000-0005-0000-0000-00005A1C0000}"/>
    <cellStyle name="쉼표 [0] 2 6 2 23" xfId="4507" xr:uid="{00000000-0005-0000-0000-00005B1C0000}"/>
    <cellStyle name="쉼표 [0] 2 6 2 24" xfId="4508" xr:uid="{00000000-0005-0000-0000-00005C1C0000}"/>
    <cellStyle name="쉼표 [0] 2 6 2 25" xfId="4509" xr:uid="{00000000-0005-0000-0000-00005D1C0000}"/>
    <cellStyle name="쉼표 [0] 2 6 2 26" xfId="4510" xr:uid="{00000000-0005-0000-0000-00005E1C0000}"/>
    <cellStyle name="쉼표 [0] 2 6 2 27" xfId="4511" xr:uid="{00000000-0005-0000-0000-00005F1C0000}"/>
    <cellStyle name="쉼표 [0] 2 6 2 28" xfId="4512" xr:uid="{00000000-0005-0000-0000-0000601C0000}"/>
    <cellStyle name="쉼표 [0] 2 6 2 29" xfId="4513" xr:uid="{00000000-0005-0000-0000-0000611C0000}"/>
    <cellStyle name="쉼표 [0] 2 6 2 3" xfId="4514" xr:uid="{00000000-0005-0000-0000-0000621C0000}"/>
    <cellStyle name="쉼표 [0] 2 6 2 30" xfId="4515" xr:uid="{00000000-0005-0000-0000-0000631C0000}"/>
    <cellStyle name="쉼표 [0] 2 6 2 31" xfId="4516" xr:uid="{00000000-0005-0000-0000-0000641C0000}"/>
    <cellStyle name="쉼표 [0] 2 6 2 32" xfId="4517" xr:uid="{00000000-0005-0000-0000-0000651C0000}"/>
    <cellStyle name="쉼표 [0] 2 6 2 33" xfId="4518" xr:uid="{00000000-0005-0000-0000-0000661C0000}"/>
    <cellStyle name="쉼표 [0] 2 6 2 34" xfId="4519" xr:uid="{00000000-0005-0000-0000-0000671C0000}"/>
    <cellStyle name="쉼표 [0] 2 6 2 35" xfId="4520" xr:uid="{00000000-0005-0000-0000-0000681C0000}"/>
    <cellStyle name="쉼표 [0] 2 6 2 36" xfId="4521" xr:uid="{00000000-0005-0000-0000-0000691C0000}"/>
    <cellStyle name="쉼표 [0] 2 6 2 37" xfId="4522" xr:uid="{00000000-0005-0000-0000-00006A1C0000}"/>
    <cellStyle name="쉼표 [0] 2 6 2 38" xfId="4523" xr:uid="{00000000-0005-0000-0000-00006B1C0000}"/>
    <cellStyle name="쉼표 [0] 2 6 2 39" xfId="4524" xr:uid="{00000000-0005-0000-0000-00006C1C0000}"/>
    <cellStyle name="쉼표 [0] 2 6 2 4" xfId="4525" xr:uid="{00000000-0005-0000-0000-00006D1C0000}"/>
    <cellStyle name="쉼표 [0] 2 6 2 40" xfId="4526" xr:uid="{00000000-0005-0000-0000-00006E1C0000}"/>
    <cellStyle name="쉼표 [0] 2 6 2 41" xfId="4527" xr:uid="{00000000-0005-0000-0000-00006F1C0000}"/>
    <cellStyle name="쉼표 [0] 2 6 2 42" xfId="4528" xr:uid="{00000000-0005-0000-0000-0000701C0000}"/>
    <cellStyle name="쉼표 [0] 2 6 2 43" xfId="4529" xr:uid="{00000000-0005-0000-0000-0000711C0000}"/>
    <cellStyle name="쉼표 [0] 2 6 2 44" xfId="4530" xr:uid="{00000000-0005-0000-0000-0000721C0000}"/>
    <cellStyle name="쉼표 [0] 2 6 2 45" xfId="4531" xr:uid="{00000000-0005-0000-0000-0000731C0000}"/>
    <cellStyle name="쉼표 [0] 2 6 2 46" xfId="4532" xr:uid="{00000000-0005-0000-0000-0000741C0000}"/>
    <cellStyle name="쉼표 [0] 2 6 2 47" xfId="4533" xr:uid="{00000000-0005-0000-0000-0000751C0000}"/>
    <cellStyle name="쉼표 [0] 2 6 2 48" xfId="4534" xr:uid="{00000000-0005-0000-0000-0000761C0000}"/>
    <cellStyle name="쉼표 [0] 2 6 2 49" xfId="4535" xr:uid="{00000000-0005-0000-0000-0000771C0000}"/>
    <cellStyle name="쉼표 [0] 2 6 2 5" xfId="4536" xr:uid="{00000000-0005-0000-0000-0000781C0000}"/>
    <cellStyle name="쉼표 [0] 2 6 2 50" xfId="4537" xr:uid="{00000000-0005-0000-0000-0000791C0000}"/>
    <cellStyle name="쉼표 [0] 2 6 2 51" xfId="4538" xr:uid="{00000000-0005-0000-0000-00007A1C0000}"/>
    <cellStyle name="쉼표 [0] 2 6 2 52" xfId="4539" xr:uid="{00000000-0005-0000-0000-00007B1C0000}"/>
    <cellStyle name="쉼표 [0] 2 6 2 53" xfId="4540" xr:uid="{00000000-0005-0000-0000-00007C1C0000}"/>
    <cellStyle name="쉼표 [0] 2 6 2 54" xfId="4541" xr:uid="{00000000-0005-0000-0000-00007D1C0000}"/>
    <cellStyle name="쉼표 [0] 2 6 2 55" xfId="4542" xr:uid="{00000000-0005-0000-0000-00007E1C0000}"/>
    <cellStyle name="쉼표 [0] 2 6 2 56" xfId="4543" xr:uid="{00000000-0005-0000-0000-00007F1C0000}"/>
    <cellStyle name="쉼표 [0] 2 6 2 57" xfId="4544" xr:uid="{00000000-0005-0000-0000-0000801C0000}"/>
    <cellStyle name="쉼표 [0] 2 6 2 58" xfId="4545" xr:uid="{00000000-0005-0000-0000-0000811C0000}"/>
    <cellStyle name="쉼표 [0] 2 6 2 59" xfId="4546" xr:uid="{00000000-0005-0000-0000-0000821C0000}"/>
    <cellStyle name="쉼표 [0] 2 6 2 6" xfId="4547" xr:uid="{00000000-0005-0000-0000-0000831C0000}"/>
    <cellStyle name="쉼표 [0] 2 6 2 60" xfId="4548" xr:uid="{00000000-0005-0000-0000-0000841C0000}"/>
    <cellStyle name="쉼표 [0] 2 6 2 61" xfId="4549" xr:uid="{00000000-0005-0000-0000-0000851C0000}"/>
    <cellStyle name="쉼표 [0] 2 6 2 62" xfId="4550" xr:uid="{00000000-0005-0000-0000-0000861C0000}"/>
    <cellStyle name="쉼표 [0] 2 6 2 63" xfId="4551" xr:uid="{00000000-0005-0000-0000-0000871C0000}"/>
    <cellStyle name="쉼표 [0] 2 6 2 64" xfId="4552" xr:uid="{00000000-0005-0000-0000-0000881C0000}"/>
    <cellStyle name="쉼표 [0] 2 6 2 65" xfId="4553" xr:uid="{00000000-0005-0000-0000-0000891C0000}"/>
    <cellStyle name="쉼표 [0] 2 6 2 66" xfId="4554" xr:uid="{00000000-0005-0000-0000-00008A1C0000}"/>
    <cellStyle name="쉼표 [0] 2 6 2 67" xfId="4555" xr:uid="{00000000-0005-0000-0000-00008B1C0000}"/>
    <cellStyle name="쉼표 [0] 2 6 2 68" xfId="4556" xr:uid="{00000000-0005-0000-0000-00008C1C0000}"/>
    <cellStyle name="쉼표 [0] 2 6 2 69" xfId="4557" xr:uid="{00000000-0005-0000-0000-00008D1C0000}"/>
    <cellStyle name="쉼표 [0] 2 6 2 7" xfId="4558" xr:uid="{00000000-0005-0000-0000-00008E1C0000}"/>
    <cellStyle name="쉼표 [0] 2 6 2 70" xfId="4559" xr:uid="{00000000-0005-0000-0000-00008F1C0000}"/>
    <cellStyle name="쉼표 [0] 2 6 2 71" xfId="4560" xr:uid="{00000000-0005-0000-0000-0000901C0000}"/>
    <cellStyle name="쉼표 [0] 2 6 2 72" xfId="4561" xr:uid="{00000000-0005-0000-0000-0000911C0000}"/>
    <cellStyle name="쉼표 [0] 2 6 2 73" xfId="4562" xr:uid="{00000000-0005-0000-0000-0000921C0000}"/>
    <cellStyle name="쉼표 [0] 2 6 2 74" xfId="4563" xr:uid="{00000000-0005-0000-0000-0000931C0000}"/>
    <cellStyle name="쉼표 [0] 2 6 2 75" xfId="4564" xr:uid="{00000000-0005-0000-0000-0000941C0000}"/>
    <cellStyle name="쉼표 [0] 2 6 2 76" xfId="4565" xr:uid="{00000000-0005-0000-0000-0000951C0000}"/>
    <cellStyle name="쉼표 [0] 2 6 2 77" xfId="4566" xr:uid="{00000000-0005-0000-0000-0000961C0000}"/>
    <cellStyle name="쉼표 [0] 2 6 2 78" xfId="4567" xr:uid="{00000000-0005-0000-0000-0000971C0000}"/>
    <cellStyle name="쉼표 [0] 2 6 2 79" xfId="4568" xr:uid="{00000000-0005-0000-0000-0000981C0000}"/>
    <cellStyle name="쉼표 [0] 2 6 2 8" xfId="4569" xr:uid="{00000000-0005-0000-0000-0000991C0000}"/>
    <cellStyle name="쉼표 [0] 2 6 2 80" xfId="4570" xr:uid="{00000000-0005-0000-0000-00009A1C0000}"/>
    <cellStyle name="쉼표 [0] 2 6 2 81" xfId="4571" xr:uid="{00000000-0005-0000-0000-00009B1C0000}"/>
    <cellStyle name="쉼표 [0] 2 6 2 82" xfId="4572" xr:uid="{00000000-0005-0000-0000-00009C1C0000}"/>
    <cellStyle name="쉼표 [0] 2 6 2 83" xfId="4573" xr:uid="{00000000-0005-0000-0000-00009D1C0000}"/>
    <cellStyle name="쉼표 [0] 2 6 2 84" xfId="4574" xr:uid="{00000000-0005-0000-0000-00009E1C0000}"/>
    <cellStyle name="쉼표 [0] 2 6 2 9" xfId="4575" xr:uid="{00000000-0005-0000-0000-00009F1C0000}"/>
    <cellStyle name="쉼표 [0] 2 6 20" xfId="4576" xr:uid="{00000000-0005-0000-0000-0000A01C0000}"/>
    <cellStyle name="쉼표 [0] 2 6 21" xfId="4577" xr:uid="{00000000-0005-0000-0000-0000A11C0000}"/>
    <cellStyle name="쉼표 [0] 2 6 22" xfId="4578" xr:uid="{00000000-0005-0000-0000-0000A21C0000}"/>
    <cellStyle name="쉼표 [0] 2 6 23" xfId="4579" xr:uid="{00000000-0005-0000-0000-0000A31C0000}"/>
    <cellStyle name="쉼표 [0] 2 6 24" xfId="4580" xr:uid="{00000000-0005-0000-0000-0000A41C0000}"/>
    <cellStyle name="쉼표 [0] 2 6 25" xfId="4581" xr:uid="{00000000-0005-0000-0000-0000A51C0000}"/>
    <cellStyle name="쉼표 [0] 2 6 26" xfId="4582" xr:uid="{00000000-0005-0000-0000-0000A61C0000}"/>
    <cellStyle name="쉼표 [0] 2 6 27" xfId="4583" xr:uid="{00000000-0005-0000-0000-0000A71C0000}"/>
    <cellStyle name="쉼표 [0] 2 6 28" xfId="4584" xr:uid="{00000000-0005-0000-0000-0000A81C0000}"/>
    <cellStyle name="쉼표 [0] 2 6 29" xfId="4585" xr:uid="{00000000-0005-0000-0000-0000A91C0000}"/>
    <cellStyle name="쉼표 [0] 2 6 3" xfId="41" xr:uid="{00000000-0005-0000-0000-0000AA1C0000}"/>
    <cellStyle name="쉼표 [0] 2 6 3 10" xfId="4586" xr:uid="{00000000-0005-0000-0000-0000AB1C0000}"/>
    <cellStyle name="쉼표 [0] 2 6 3 11" xfId="4587" xr:uid="{00000000-0005-0000-0000-0000AC1C0000}"/>
    <cellStyle name="쉼표 [0] 2 6 3 12" xfId="4588" xr:uid="{00000000-0005-0000-0000-0000AD1C0000}"/>
    <cellStyle name="쉼표 [0] 2 6 3 13" xfId="4589" xr:uid="{00000000-0005-0000-0000-0000AE1C0000}"/>
    <cellStyle name="쉼표 [0] 2 6 3 14" xfId="4590" xr:uid="{00000000-0005-0000-0000-0000AF1C0000}"/>
    <cellStyle name="쉼표 [0] 2 6 3 15" xfId="4591" xr:uid="{00000000-0005-0000-0000-0000B01C0000}"/>
    <cellStyle name="쉼표 [0] 2 6 3 16" xfId="4592" xr:uid="{00000000-0005-0000-0000-0000B11C0000}"/>
    <cellStyle name="쉼표 [0] 2 6 3 17" xfId="4593" xr:uid="{00000000-0005-0000-0000-0000B21C0000}"/>
    <cellStyle name="쉼표 [0] 2 6 3 18" xfId="4594" xr:uid="{00000000-0005-0000-0000-0000B31C0000}"/>
    <cellStyle name="쉼표 [0] 2 6 3 19" xfId="4595" xr:uid="{00000000-0005-0000-0000-0000B41C0000}"/>
    <cellStyle name="쉼표 [0] 2 6 3 2" xfId="4596" xr:uid="{00000000-0005-0000-0000-0000B51C0000}"/>
    <cellStyle name="쉼표 [0] 2 6 3 20" xfId="4597" xr:uid="{00000000-0005-0000-0000-0000B61C0000}"/>
    <cellStyle name="쉼표 [0] 2 6 3 21" xfId="4598" xr:uid="{00000000-0005-0000-0000-0000B71C0000}"/>
    <cellStyle name="쉼표 [0] 2 6 3 22" xfId="4599" xr:uid="{00000000-0005-0000-0000-0000B81C0000}"/>
    <cellStyle name="쉼표 [0] 2 6 3 23" xfId="4600" xr:uid="{00000000-0005-0000-0000-0000B91C0000}"/>
    <cellStyle name="쉼표 [0] 2 6 3 24" xfId="4601" xr:uid="{00000000-0005-0000-0000-0000BA1C0000}"/>
    <cellStyle name="쉼표 [0] 2 6 3 25" xfId="4602" xr:uid="{00000000-0005-0000-0000-0000BB1C0000}"/>
    <cellStyle name="쉼표 [0] 2 6 3 26" xfId="4603" xr:uid="{00000000-0005-0000-0000-0000BC1C0000}"/>
    <cellStyle name="쉼표 [0] 2 6 3 27" xfId="4604" xr:uid="{00000000-0005-0000-0000-0000BD1C0000}"/>
    <cellStyle name="쉼표 [0] 2 6 3 28" xfId="4605" xr:uid="{00000000-0005-0000-0000-0000BE1C0000}"/>
    <cellStyle name="쉼표 [0] 2 6 3 29" xfId="4606" xr:uid="{00000000-0005-0000-0000-0000BF1C0000}"/>
    <cellStyle name="쉼표 [0] 2 6 3 3" xfId="4607" xr:uid="{00000000-0005-0000-0000-0000C01C0000}"/>
    <cellStyle name="쉼표 [0] 2 6 3 30" xfId="4608" xr:uid="{00000000-0005-0000-0000-0000C11C0000}"/>
    <cellStyle name="쉼표 [0] 2 6 3 31" xfId="4609" xr:uid="{00000000-0005-0000-0000-0000C21C0000}"/>
    <cellStyle name="쉼표 [0] 2 6 3 32" xfId="4610" xr:uid="{00000000-0005-0000-0000-0000C31C0000}"/>
    <cellStyle name="쉼표 [0] 2 6 3 33" xfId="4611" xr:uid="{00000000-0005-0000-0000-0000C41C0000}"/>
    <cellStyle name="쉼표 [0] 2 6 3 34" xfId="4612" xr:uid="{00000000-0005-0000-0000-0000C51C0000}"/>
    <cellStyle name="쉼표 [0] 2 6 3 35" xfId="4613" xr:uid="{00000000-0005-0000-0000-0000C61C0000}"/>
    <cellStyle name="쉼표 [0] 2 6 3 36" xfId="4614" xr:uid="{00000000-0005-0000-0000-0000C71C0000}"/>
    <cellStyle name="쉼표 [0] 2 6 3 37" xfId="4615" xr:uid="{00000000-0005-0000-0000-0000C81C0000}"/>
    <cellStyle name="쉼표 [0] 2 6 3 38" xfId="4616" xr:uid="{00000000-0005-0000-0000-0000C91C0000}"/>
    <cellStyle name="쉼표 [0] 2 6 3 39" xfId="4617" xr:uid="{00000000-0005-0000-0000-0000CA1C0000}"/>
    <cellStyle name="쉼표 [0] 2 6 3 4" xfId="4618" xr:uid="{00000000-0005-0000-0000-0000CB1C0000}"/>
    <cellStyle name="쉼표 [0] 2 6 3 40" xfId="4619" xr:uid="{00000000-0005-0000-0000-0000CC1C0000}"/>
    <cellStyle name="쉼표 [0] 2 6 3 41" xfId="4620" xr:uid="{00000000-0005-0000-0000-0000CD1C0000}"/>
    <cellStyle name="쉼표 [0] 2 6 3 42" xfId="4621" xr:uid="{00000000-0005-0000-0000-0000CE1C0000}"/>
    <cellStyle name="쉼표 [0] 2 6 3 43" xfId="4622" xr:uid="{00000000-0005-0000-0000-0000CF1C0000}"/>
    <cellStyle name="쉼표 [0] 2 6 3 44" xfId="4623" xr:uid="{00000000-0005-0000-0000-0000D01C0000}"/>
    <cellStyle name="쉼표 [0] 2 6 3 45" xfId="4624" xr:uid="{00000000-0005-0000-0000-0000D11C0000}"/>
    <cellStyle name="쉼표 [0] 2 6 3 46" xfId="4625" xr:uid="{00000000-0005-0000-0000-0000D21C0000}"/>
    <cellStyle name="쉼표 [0] 2 6 3 47" xfId="4626" xr:uid="{00000000-0005-0000-0000-0000D31C0000}"/>
    <cellStyle name="쉼표 [0] 2 6 3 48" xfId="4627" xr:uid="{00000000-0005-0000-0000-0000D41C0000}"/>
    <cellStyle name="쉼표 [0] 2 6 3 49" xfId="4628" xr:uid="{00000000-0005-0000-0000-0000D51C0000}"/>
    <cellStyle name="쉼표 [0] 2 6 3 5" xfId="4629" xr:uid="{00000000-0005-0000-0000-0000D61C0000}"/>
    <cellStyle name="쉼표 [0] 2 6 3 50" xfId="4630" xr:uid="{00000000-0005-0000-0000-0000D71C0000}"/>
    <cellStyle name="쉼표 [0] 2 6 3 51" xfId="4631" xr:uid="{00000000-0005-0000-0000-0000D81C0000}"/>
    <cellStyle name="쉼표 [0] 2 6 3 52" xfId="4632" xr:uid="{00000000-0005-0000-0000-0000D91C0000}"/>
    <cellStyle name="쉼표 [0] 2 6 3 53" xfId="4633" xr:uid="{00000000-0005-0000-0000-0000DA1C0000}"/>
    <cellStyle name="쉼표 [0] 2 6 3 54" xfId="4634" xr:uid="{00000000-0005-0000-0000-0000DB1C0000}"/>
    <cellStyle name="쉼표 [0] 2 6 3 55" xfId="4635" xr:uid="{00000000-0005-0000-0000-0000DC1C0000}"/>
    <cellStyle name="쉼표 [0] 2 6 3 56" xfId="4636" xr:uid="{00000000-0005-0000-0000-0000DD1C0000}"/>
    <cellStyle name="쉼표 [0] 2 6 3 57" xfId="4637" xr:uid="{00000000-0005-0000-0000-0000DE1C0000}"/>
    <cellStyle name="쉼표 [0] 2 6 3 58" xfId="4638" xr:uid="{00000000-0005-0000-0000-0000DF1C0000}"/>
    <cellStyle name="쉼표 [0] 2 6 3 59" xfId="4639" xr:uid="{00000000-0005-0000-0000-0000E01C0000}"/>
    <cellStyle name="쉼표 [0] 2 6 3 6" xfId="4640" xr:uid="{00000000-0005-0000-0000-0000E11C0000}"/>
    <cellStyle name="쉼표 [0] 2 6 3 60" xfId="4641" xr:uid="{00000000-0005-0000-0000-0000E21C0000}"/>
    <cellStyle name="쉼표 [0] 2 6 3 61" xfId="4642" xr:uid="{00000000-0005-0000-0000-0000E31C0000}"/>
    <cellStyle name="쉼표 [0] 2 6 3 62" xfId="4643" xr:uid="{00000000-0005-0000-0000-0000E41C0000}"/>
    <cellStyle name="쉼표 [0] 2 6 3 63" xfId="4644" xr:uid="{00000000-0005-0000-0000-0000E51C0000}"/>
    <cellStyle name="쉼표 [0] 2 6 3 64" xfId="4645" xr:uid="{00000000-0005-0000-0000-0000E61C0000}"/>
    <cellStyle name="쉼표 [0] 2 6 3 65" xfId="4646" xr:uid="{00000000-0005-0000-0000-0000E71C0000}"/>
    <cellStyle name="쉼표 [0] 2 6 3 66" xfId="4647" xr:uid="{00000000-0005-0000-0000-0000E81C0000}"/>
    <cellStyle name="쉼표 [0] 2 6 3 67" xfId="4648" xr:uid="{00000000-0005-0000-0000-0000E91C0000}"/>
    <cellStyle name="쉼표 [0] 2 6 3 68" xfId="4649" xr:uid="{00000000-0005-0000-0000-0000EA1C0000}"/>
    <cellStyle name="쉼표 [0] 2 6 3 69" xfId="4650" xr:uid="{00000000-0005-0000-0000-0000EB1C0000}"/>
    <cellStyle name="쉼표 [0] 2 6 3 7" xfId="4651" xr:uid="{00000000-0005-0000-0000-0000EC1C0000}"/>
    <cellStyle name="쉼표 [0] 2 6 3 70" xfId="4652" xr:uid="{00000000-0005-0000-0000-0000ED1C0000}"/>
    <cellStyle name="쉼표 [0] 2 6 3 71" xfId="4653" xr:uid="{00000000-0005-0000-0000-0000EE1C0000}"/>
    <cellStyle name="쉼표 [0] 2 6 3 72" xfId="4654" xr:uid="{00000000-0005-0000-0000-0000EF1C0000}"/>
    <cellStyle name="쉼표 [0] 2 6 3 73" xfId="4655" xr:uid="{00000000-0005-0000-0000-0000F01C0000}"/>
    <cellStyle name="쉼표 [0] 2 6 3 74" xfId="4656" xr:uid="{00000000-0005-0000-0000-0000F11C0000}"/>
    <cellStyle name="쉼표 [0] 2 6 3 75" xfId="4657" xr:uid="{00000000-0005-0000-0000-0000F21C0000}"/>
    <cellStyle name="쉼표 [0] 2 6 3 76" xfId="4658" xr:uid="{00000000-0005-0000-0000-0000F31C0000}"/>
    <cellStyle name="쉼표 [0] 2 6 3 77" xfId="4659" xr:uid="{00000000-0005-0000-0000-0000F41C0000}"/>
    <cellStyle name="쉼표 [0] 2 6 3 78" xfId="4660" xr:uid="{00000000-0005-0000-0000-0000F51C0000}"/>
    <cellStyle name="쉼표 [0] 2 6 3 79" xfId="4661" xr:uid="{00000000-0005-0000-0000-0000F61C0000}"/>
    <cellStyle name="쉼표 [0] 2 6 3 8" xfId="4662" xr:uid="{00000000-0005-0000-0000-0000F71C0000}"/>
    <cellStyle name="쉼표 [0] 2 6 3 80" xfId="4663" xr:uid="{00000000-0005-0000-0000-0000F81C0000}"/>
    <cellStyle name="쉼표 [0] 2 6 3 81" xfId="4664" xr:uid="{00000000-0005-0000-0000-0000F91C0000}"/>
    <cellStyle name="쉼표 [0] 2 6 3 82" xfId="4665" xr:uid="{00000000-0005-0000-0000-0000FA1C0000}"/>
    <cellStyle name="쉼표 [0] 2 6 3 83" xfId="4666" xr:uid="{00000000-0005-0000-0000-0000FB1C0000}"/>
    <cellStyle name="쉼표 [0] 2 6 3 84" xfId="4667" xr:uid="{00000000-0005-0000-0000-0000FC1C0000}"/>
    <cellStyle name="쉼표 [0] 2 6 3 9" xfId="4668" xr:uid="{00000000-0005-0000-0000-0000FD1C0000}"/>
    <cellStyle name="쉼표 [0] 2 6 30" xfId="4669" xr:uid="{00000000-0005-0000-0000-0000FE1C0000}"/>
    <cellStyle name="쉼표 [0] 2 6 31" xfId="4670" xr:uid="{00000000-0005-0000-0000-0000FF1C0000}"/>
    <cellStyle name="쉼표 [0] 2 6 32" xfId="4671" xr:uid="{00000000-0005-0000-0000-0000001D0000}"/>
    <cellStyle name="쉼표 [0] 2 6 33" xfId="4672" xr:uid="{00000000-0005-0000-0000-0000011D0000}"/>
    <cellStyle name="쉼표 [0] 2 6 34" xfId="4673" xr:uid="{00000000-0005-0000-0000-0000021D0000}"/>
    <cellStyle name="쉼표 [0] 2 6 35" xfId="4674" xr:uid="{00000000-0005-0000-0000-0000031D0000}"/>
    <cellStyle name="쉼표 [0] 2 6 36" xfId="4675" xr:uid="{00000000-0005-0000-0000-0000041D0000}"/>
    <cellStyle name="쉼표 [0] 2 6 37" xfId="4676" xr:uid="{00000000-0005-0000-0000-0000051D0000}"/>
    <cellStyle name="쉼표 [0] 2 6 38" xfId="4677" xr:uid="{00000000-0005-0000-0000-0000061D0000}"/>
    <cellStyle name="쉼표 [0] 2 6 39" xfId="4678" xr:uid="{00000000-0005-0000-0000-0000071D0000}"/>
    <cellStyle name="쉼표 [0] 2 6 4" xfId="42" xr:uid="{00000000-0005-0000-0000-0000081D0000}"/>
    <cellStyle name="쉼표 [0] 2 6 4 10" xfId="4679" xr:uid="{00000000-0005-0000-0000-0000091D0000}"/>
    <cellStyle name="쉼표 [0] 2 6 4 11" xfId="4680" xr:uid="{00000000-0005-0000-0000-00000A1D0000}"/>
    <cellStyle name="쉼표 [0] 2 6 4 12" xfId="4681" xr:uid="{00000000-0005-0000-0000-00000B1D0000}"/>
    <cellStyle name="쉼표 [0] 2 6 4 13" xfId="4682" xr:uid="{00000000-0005-0000-0000-00000C1D0000}"/>
    <cellStyle name="쉼표 [0] 2 6 4 14" xfId="4683" xr:uid="{00000000-0005-0000-0000-00000D1D0000}"/>
    <cellStyle name="쉼표 [0] 2 6 4 15" xfId="4684" xr:uid="{00000000-0005-0000-0000-00000E1D0000}"/>
    <cellStyle name="쉼표 [0] 2 6 4 16" xfId="4685" xr:uid="{00000000-0005-0000-0000-00000F1D0000}"/>
    <cellStyle name="쉼표 [0] 2 6 4 17" xfId="4686" xr:uid="{00000000-0005-0000-0000-0000101D0000}"/>
    <cellStyle name="쉼표 [0] 2 6 4 18" xfId="4687" xr:uid="{00000000-0005-0000-0000-0000111D0000}"/>
    <cellStyle name="쉼표 [0] 2 6 4 19" xfId="4688" xr:uid="{00000000-0005-0000-0000-0000121D0000}"/>
    <cellStyle name="쉼표 [0] 2 6 4 2" xfId="4689" xr:uid="{00000000-0005-0000-0000-0000131D0000}"/>
    <cellStyle name="쉼표 [0] 2 6 4 20" xfId="4690" xr:uid="{00000000-0005-0000-0000-0000141D0000}"/>
    <cellStyle name="쉼표 [0] 2 6 4 21" xfId="4691" xr:uid="{00000000-0005-0000-0000-0000151D0000}"/>
    <cellStyle name="쉼표 [0] 2 6 4 22" xfId="4692" xr:uid="{00000000-0005-0000-0000-0000161D0000}"/>
    <cellStyle name="쉼표 [0] 2 6 4 23" xfId="4693" xr:uid="{00000000-0005-0000-0000-0000171D0000}"/>
    <cellStyle name="쉼표 [0] 2 6 4 24" xfId="4694" xr:uid="{00000000-0005-0000-0000-0000181D0000}"/>
    <cellStyle name="쉼표 [0] 2 6 4 25" xfId="4695" xr:uid="{00000000-0005-0000-0000-0000191D0000}"/>
    <cellStyle name="쉼표 [0] 2 6 4 26" xfId="4696" xr:uid="{00000000-0005-0000-0000-00001A1D0000}"/>
    <cellStyle name="쉼표 [0] 2 6 4 27" xfId="4697" xr:uid="{00000000-0005-0000-0000-00001B1D0000}"/>
    <cellStyle name="쉼표 [0] 2 6 4 28" xfId="4698" xr:uid="{00000000-0005-0000-0000-00001C1D0000}"/>
    <cellStyle name="쉼표 [0] 2 6 4 29" xfId="4699" xr:uid="{00000000-0005-0000-0000-00001D1D0000}"/>
    <cellStyle name="쉼표 [0] 2 6 4 3" xfId="4700" xr:uid="{00000000-0005-0000-0000-00001E1D0000}"/>
    <cellStyle name="쉼표 [0] 2 6 4 30" xfId="4701" xr:uid="{00000000-0005-0000-0000-00001F1D0000}"/>
    <cellStyle name="쉼표 [0] 2 6 4 31" xfId="4702" xr:uid="{00000000-0005-0000-0000-0000201D0000}"/>
    <cellStyle name="쉼표 [0] 2 6 4 32" xfId="4703" xr:uid="{00000000-0005-0000-0000-0000211D0000}"/>
    <cellStyle name="쉼표 [0] 2 6 4 33" xfId="4704" xr:uid="{00000000-0005-0000-0000-0000221D0000}"/>
    <cellStyle name="쉼표 [0] 2 6 4 34" xfId="4705" xr:uid="{00000000-0005-0000-0000-0000231D0000}"/>
    <cellStyle name="쉼표 [0] 2 6 4 35" xfId="4706" xr:uid="{00000000-0005-0000-0000-0000241D0000}"/>
    <cellStyle name="쉼표 [0] 2 6 4 36" xfId="4707" xr:uid="{00000000-0005-0000-0000-0000251D0000}"/>
    <cellStyle name="쉼표 [0] 2 6 4 37" xfId="4708" xr:uid="{00000000-0005-0000-0000-0000261D0000}"/>
    <cellStyle name="쉼표 [0] 2 6 4 38" xfId="4709" xr:uid="{00000000-0005-0000-0000-0000271D0000}"/>
    <cellStyle name="쉼표 [0] 2 6 4 39" xfId="4710" xr:uid="{00000000-0005-0000-0000-0000281D0000}"/>
    <cellStyle name="쉼표 [0] 2 6 4 4" xfId="4711" xr:uid="{00000000-0005-0000-0000-0000291D0000}"/>
    <cellStyle name="쉼표 [0] 2 6 4 40" xfId="4712" xr:uid="{00000000-0005-0000-0000-00002A1D0000}"/>
    <cellStyle name="쉼표 [0] 2 6 4 41" xfId="4713" xr:uid="{00000000-0005-0000-0000-00002B1D0000}"/>
    <cellStyle name="쉼표 [0] 2 6 4 42" xfId="4714" xr:uid="{00000000-0005-0000-0000-00002C1D0000}"/>
    <cellStyle name="쉼표 [0] 2 6 4 43" xfId="4715" xr:uid="{00000000-0005-0000-0000-00002D1D0000}"/>
    <cellStyle name="쉼표 [0] 2 6 4 44" xfId="4716" xr:uid="{00000000-0005-0000-0000-00002E1D0000}"/>
    <cellStyle name="쉼표 [0] 2 6 4 45" xfId="4717" xr:uid="{00000000-0005-0000-0000-00002F1D0000}"/>
    <cellStyle name="쉼표 [0] 2 6 4 46" xfId="4718" xr:uid="{00000000-0005-0000-0000-0000301D0000}"/>
    <cellStyle name="쉼표 [0] 2 6 4 47" xfId="4719" xr:uid="{00000000-0005-0000-0000-0000311D0000}"/>
    <cellStyle name="쉼표 [0] 2 6 4 48" xfId="4720" xr:uid="{00000000-0005-0000-0000-0000321D0000}"/>
    <cellStyle name="쉼표 [0] 2 6 4 49" xfId="4721" xr:uid="{00000000-0005-0000-0000-0000331D0000}"/>
    <cellStyle name="쉼표 [0] 2 6 4 5" xfId="4722" xr:uid="{00000000-0005-0000-0000-0000341D0000}"/>
    <cellStyle name="쉼표 [0] 2 6 4 50" xfId="4723" xr:uid="{00000000-0005-0000-0000-0000351D0000}"/>
    <cellStyle name="쉼표 [0] 2 6 4 51" xfId="4724" xr:uid="{00000000-0005-0000-0000-0000361D0000}"/>
    <cellStyle name="쉼표 [0] 2 6 4 52" xfId="4725" xr:uid="{00000000-0005-0000-0000-0000371D0000}"/>
    <cellStyle name="쉼표 [0] 2 6 4 53" xfId="4726" xr:uid="{00000000-0005-0000-0000-0000381D0000}"/>
    <cellStyle name="쉼표 [0] 2 6 4 54" xfId="4727" xr:uid="{00000000-0005-0000-0000-0000391D0000}"/>
    <cellStyle name="쉼표 [0] 2 6 4 55" xfId="4728" xr:uid="{00000000-0005-0000-0000-00003A1D0000}"/>
    <cellStyle name="쉼표 [0] 2 6 4 56" xfId="4729" xr:uid="{00000000-0005-0000-0000-00003B1D0000}"/>
    <cellStyle name="쉼표 [0] 2 6 4 57" xfId="4730" xr:uid="{00000000-0005-0000-0000-00003C1D0000}"/>
    <cellStyle name="쉼표 [0] 2 6 4 58" xfId="4731" xr:uid="{00000000-0005-0000-0000-00003D1D0000}"/>
    <cellStyle name="쉼표 [0] 2 6 4 59" xfId="4732" xr:uid="{00000000-0005-0000-0000-00003E1D0000}"/>
    <cellStyle name="쉼표 [0] 2 6 4 6" xfId="4733" xr:uid="{00000000-0005-0000-0000-00003F1D0000}"/>
    <cellStyle name="쉼표 [0] 2 6 4 60" xfId="4734" xr:uid="{00000000-0005-0000-0000-0000401D0000}"/>
    <cellStyle name="쉼표 [0] 2 6 4 61" xfId="4735" xr:uid="{00000000-0005-0000-0000-0000411D0000}"/>
    <cellStyle name="쉼표 [0] 2 6 4 62" xfId="4736" xr:uid="{00000000-0005-0000-0000-0000421D0000}"/>
    <cellStyle name="쉼표 [0] 2 6 4 63" xfId="4737" xr:uid="{00000000-0005-0000-0000-0000431D0000}"/>
    <cellStyle name="쉼표 [0] 2 6 4 64" xfId="4738" xr:uid="{00000000-0005-0000-0000-0000441D0000}"/>
    <cellStyle name="쉼표 [0] 2 6 4 65" xfId="4739" xr:uid="{00000000-0005-0000-0000-0000451D0000}"/>
    <cellStyle name="쉼표 [0] 2 6 4 66" xfId="4740" xr:uid="{00000000-0005-0000-0000-0000461D0000}"/>
    <cellStyle name="쉼표 [0] 2 6 4 67" xfId="4741" xr:uid="{00000000-0005-0000-0000-0000471D0000}"/>
    <cellStyle name="쉼표 [0] 2 6 4 68" xfId="4742" xr:uid="{00000000-0005-0000-0000-0000481D0000}"/>
    <cellStyle name="쉼표 [0] 2 6 4 69" xfId="4743" xr:uid="{00000000-0005-0000-0000-0000491D0000}"/>
    <cellStyle name="쉼표 [0] 2 6 4 7" xfId="4744" xr:uid="{00000000-0005-0000-0000-00004A1D0000}"/>
    <cellStyle name="쉼표 [0] 2 6 4 70" xfId="4745" xr:uid="{00000000-0005-0000-0000-00004B1D0000}"/>
    <cellStyle name="쉼표 [0] 2 6 4 71" xfId="4746" xr:uid="{00000000-0005-0000-0000-00004C1D0000}"/>
    <cellStyle name="쉼표 [0] 2 6 4 72" xfId="4747" xr:uid="{00000000-0005-0000-0000-00004D1D0000}"/>
    <cellStyle name="쉼표 [0] 2 6 4 73" xfId="4748" xr:uid="{00000000-0005-0000-0000-00004E1D0000}"/>
    <cellStyle name="쉼표 [0] 2 6 4 74" xfId="4749" xr:uid="{00000000-0005-0000-0000-00004F1D0000}"/>
    <cellStyle name="쉼표 [0] 2 6 4 75" xfId="4750" xr:uid="{00000000-0005-0000-0000-0000501D0000}"/>
    <cellStyle name="쉼표 [0] 2 6 4 76" xfId="4751" xr:uid="{00000000-0005-0000-0000-0000511D0000}"/>
    <cellStyle name="쉼표 [0] 2 6 4 77" xfId="4752" xr:uid="{00000000-0005-0000-0000-0000521D0000}"/>
    <cellStyle name="쉼표 [0] 2 6 4 78" xfId="4753" xr:uid="{00000000-0005-0000-0000-0000531D0000}"/>
    <cellStyle name="쉼표 [0] 2 6 4 79" xfId="4754" xr:uid="{00000000-0005-0000-0000-0000541D0000}"/>
    <cellStyle name="쉼표 [0] 2 6 4 8" xfId="4755" xr:uid="{00000000-0005-0000-0000-0000551D0000}"/>
    <cellStyle name="쉼표 [0] 2 6 4 80" xfId="4756" xr:uid="{00000000-0005-0000-0000-0000561D0000}"/>
    <cellStyle name="쉼표 [0] 2 6 4 81" xfId="4757" xr:uid="{00000000-0005-0000-0000-0000571D0000}"/>
    <cellStyle name="쉼표 [0] 2 6 4 82" xfId="4758" xr:uid="{00000000-0005-0000-0000-0000581D0000}"/>
    <cellStyle name="쉼표 [0] 2 6 4 83" xfId="4759" xr:uid="{00000000-0005-0000-0000-0000591D0000}"/>
    <cellStyle name="쉼표 [0] 2 6 4 84" xfId="4760" xr:uid="{00000000-0005-0000-0000-00005A1D0000}"/>
    <cellStyle name="쉼표 [0] 2 6 4 9" xfId="4761" xr:uid="{00000000-0005-0000-0000-00005B1D0000}"/>
    <cellStyle name="쉼표 [0] 2 6 40" xfId="4762" xr:uid="{00000000-0005-0000-0000-00005C1D0000}"/>
    <cellStyle name="쉼표 [0] 2 6 41" xfId="4763" xr:uid="{00000000-0005-0000-0000-00005D1D0000}"/>
    <cellStyle name="쉼표 [0] 2 6 42" xfId="4764" xr:uid="{00000000-0005-0000-0000-00005E1D0000}"/>
    <cellStyle name="쉼표 [0] 2 6 43" xfId="4765" xr:uid="{00000000-0005-0000-0000-00005F1D0000}"/>
    <cellStyle name="쉼표 [0] 2 6 44" xfId="4766" xr:uid="{00000000-0005-0000-0000-0000601D0000}"/>
    <cellStyle name="쉼표 [0] 2 6 45" xfId="4767" xr:uid="{00000000-0005-0000-0000-0000611D0000}"/>
    <cellStyle name="쉼표 [0] 2 6 46" xfId="4768" xr:uid="{00000000-0005-0000-0000-0000621D0000}"/>
    <cellStyle name="쉼표 [0] 2 6 47" xfId="4769" xr:uid="{00000000-0005-0000-0000-0000631D0000}"/>
    <cellStyle name="쉼표 [0] 2 6 48" xfId="4770" xr:uid="{00000000-0005-0000-0000-0000641D0000}"/>
    <cellStyle name="쉼표 [0] 2 6 49" xfId="4771" xr:uid="{00000000-0005-0000-0000-0000651D0000}"/>
    <cellStyle name="쉼표 [0] 2 6 5" xfId="43" xr:uid="{00000000-0005-0000-0000-0000661D0000}"/>
    <cellStyle name="쉼표 [0] 2 6 5 10" xfId="4772" xr:uid="{00000000-0005-0000-0000-0000671D0000}"/>
    <cellStyle name="쉼표 [0] 2 6 5 11" xfId="4773" xr:uid="{00000000-0005-0000-0000-0000681D0000}"/>
    <cellStyle name="쉼표 [0] 2 6 5 12" xfId="4774" xr:uid="{00000000-0005-0000-0000-0000691D0000}"/>
    <cellStyle name="쉼표 [0] 2 6 5 13" xfId="4775" xr:uid="{00000000-0005-0000-0000-00006A1D0000}"/>
    <cellStyle name="쉼표 [0] 2 6 5 14" xfId="4776" xr:uid="{00000000-0005-0000-0000-00006B1D0000}"/>
    <cellStyle name="쉼표 [0] 2 6 5 15" xfId="4777" xr:uid="{00000000-0005-0000-0000-00006C1D0000}"/>
    <cellStyle name="쉼표 [0] 2 6 5 16" xfId="4778" xr:uid="{00000000-0005-0000-0000-00006D1D0000}"/>
    <cellStyle name="쉼표 [0] 2 6 5 17" xfId="4779" xr:uid="{00000000-0005-0000-0000-00006E1D0000}"/>
    <cellStyle name="쉼표 [0] 2 6 5 18" xfId="4780" xr:uid="{00000000-0005-0000-0000-00006F1D0000}"/>
    <cellStyle name="쉼표 [0] 2 6 5 19" xfId="4781" xr:uid="{00000000-0005-0000-0000-0000701D0000}"/>
    <cellStyle name="쉼표 [0] 2 6 5 2" xfId="4782" xr:uid="{00000000-0005-0000-0000-0000711D0000}"/>
    <cellStyle name="쉼표 [0] 2 6 5 20" xfId="4783" xr:uid="{00000000-0005-0000-0000-0000721D0000}"/>
    <cellStyle name="쉼표 [0] 2 6 5 21" xfId="4784" xr:uid="{00000000-0005-0000-0000-0000731D0000}"/>
    <cellStyle name="쉼표 [0] 2 6 5 22" xfId="4785" xr:uid="{00000000-0005-0000-0000-0000741D0000}"/>
    <cellStyle name="쉼표 [0] 2 6 5 23" xfId="4786" xr:uid="{00000000-0005-0000-0000-0000751D0000}"/>
    <cellStyle name="쉼표 [0] 2 6 5 24" xfId="4787" xr:uid="{00000000-0005-0000-0000-0000761D0000}"/>
    <cellStyle name="쉼표 [0] 2 6 5 25" xfId="4788" xr:uid="{00000000-0005-0000-0000-0000771D0000}"/>
    <cellStyle name="쉼표 [0] 2 6 5 26" xfId="4789" xr:uid="{00000000-0005-0000-0000-0000781D0000}"/>
    <cellStyle name="쉼표 [0] 2 6 5 27" xfId="4790" xr:uid="{00000000-0005-0000-0000-0000791D0000}"/>
    <cellStyle name="쉼표 [0] 2 6 5 28" xfId="4791" xr:uid="{00000000-0005-0000-0000-00007A1D0000}"/>
    <cellStyle name="쉼표 [0] 2 6 5 29" xfId="4792" xr:uid="{00000000-0005-0000-0000-00007B1D0000}"/>
    <cellStyle name="쉼표 [0] 2 6 5 3" xfId="4793" xr:uid="{00000000-0005-0000-0000-00007C1D0000}"/>
    <cellStyle name="쉼표 [0] 2 6 5 30" xfId="4794" xr:uid="{00000000-0005-0000-0000-00007D1D0000}"/>
    <cellStyle name="쉼표 [0] 2 6 5 31" xfId="4795" xr:uid="{00000000-0005-0000-0000-00007E1D0000}"/>
    <cellStyle name="쉼표 [0] 2 6 5 32" xfId="4796" xr:uid="{00000000-0005-0000-0000-00007F1D0000}"/>
    <cellStyle name="쉼표 [0] 2 6 5 33" xfId="4797" xr:uid="{00000000-0005-0000-0000-0000801D0000}"/>
    <cellStyle name="쉼표 [0] 2 6 5 34" xfId="4798" xr:uid="{00000000-0005-0000-0000-0000811D0000}"/>
    <cellStyle name="쉼표 [0] 2 6 5 35" xfId="4799" xr:uid="{00000000-0005-0000-0000-0000821D0000}"/>
    <cellStyle name="쉼표 [0] 2 6 5 36" xfId="4800" xr:uid="{00000000-0005-0000-0000-0000831D0000}"/>
    <cellStyle name="쉼표 [0] 2 6 5 37" xfId="4801" xr:uid="{00000000-0005-0000-0000-0000841D0000}"/>
    <cellStyle name="쉼표 [0] 2 6 5 38" xfId="4802" xr:uid="{00000000-0005-0000-0000-0000851D0000}"/>
    <cellStyle name="쉼표 [0] 2 6 5 39" xfId="4803" xr:uid="{00000000-0005-0000-0000-0000861D0000}"/>
    <cellStyle name="쉼표 [0] 2 6 5 4" xfId="4804" xr:uid="{00000000-0005-0000-0000-0000871D0000}"/>
    <cellStyle name="쉼표 [0] 2 6 5 40" xfId="4805" xr:uid="{00000000-0005-0000-0000-0000881D0000}"/>
    <cellStyle name="쉼표 [0] 2 6 5 41" xfId="4806" xr:uid="{00000000-0005-0000-0000-0000891D0000}"/>
    <cellStyle name="쉼표 [0] 2 6 5 42" xfId="4807" xr:uid="{00000000-0005-0000-0000-00008A1D0000}"/>
    <cellStyle name="쉼표 [0] 2 6 5 43" xfId="4808" xr:uid="{00000000-0005-0000-0000-00008B1D0000}"/>
    <cellStyle name="쉼표 [0] 2 6 5 44" xfId="4809" xr:uid="{00000000-0005-0000-0000-00008C1D0000}"/>
    <cellStyle name="쉼표 [0] 2 6 5 45" xfId="4810" xr:uid="{00000000-0005-0000-0000-00008D1D0000}"/>
    <cellStyle name="쉼표 [0] 2 6 5 46" xfId="4811" xr:uid="{00000000-0005-0000-0000-00008E1D0000}"/>
    <cellStyle name="쉼표 [0] 2 6 5 47" xfId="4812" xr:uid="{00000000-0005-0000-0000-00008F1D0000}"/>
    <cellStyle name="쉼표 [0] 2 6 5 48" xfId="4813" xr:uid="{00000000-0005-0000-0000-0000901D0000}"/>
    <cellStyle name="쉼표 [0] 2 6 5 49" xfId="4814" xr:uid="{00000000-0005-0000-0000-0000911D0000}"/>
    <cellStyle name="쉼표 [0] 2 6 5 5" xfId="4815" xr:uid="{00000000-0005-0000-0000-0000921D0000}"/>
    <cellStyle name="쉼표 [0] 2 6 5 50" xfId="4816" xr:uid="{00000000-0005-0000-0000-0000931D0000}"/>
    <cellStyle name="쉼표 [0] 2 6 5 51" xfId="4817" xr:uid="{00000000-0005-0000-0000-0000941D0000}"/>
    <cellStyle name="쉼표 [0] 2 6 5 52" xfId="4818" xr:uid="{00000000-0005-0000-0000-0000951D0000}"/>
    <cellStyle name="쉼표 [0] 2 6 5 53" xfId="4819" xr:uid="{00000000-0005-0000-0000-0000961D0000}"/>
    <cellStyle name="쉼표 [0] 2 6 5 54" xfId="4820" xr:uid="{00000000-0005-0000-0000-0000971D0000}"/>
    <cellStyle name="쉼표 [0] 2 6 5 55" xfId="4821" xr:uid="{00000000-0005-0000-0000-0000981D0000}"/>
    <cellStyle name="쉼표 [0] 2 6 5 56" xfId="4822" xr:uid="{00000000-0005-0000-0000-0000991D0000}"/>
    <cellStyle name="쉼표 [0] 2 6 5 57" xfId="4823" xr:uid="{00000000-0005-0000-0000-00009A1D0000}"/>
    <cellStyle name="쉼표 [0] 2 6 5 58" xfId="4824" xr:uid="{00000000-0005-0000-0000-00009B1D0000}"/>
    <cellStyle name="쉼표 [0] 2 6 5 59" xfId="4825" xr:uid="{00000000-0005-0000-0000-00009C1D0000}"/>
    <cellStyle name="쉼표 [0] 2 6 5 6" xfId="4826" xr:uid="{00000000-0005-0000-0000-00009D1D0000}"/>
    <cellStyle name="쉼표 [0] 2 6 5 60" xfId="4827" xr:uid="{00000000-0005-0000-0000-00009E1D0000}"/>
    <cellStyle name="쉼표 [0] 2 6 5 61" xfId="4828" xr:uid="{00000000-0005-0000-0000-00009F1D0000}"/>
    <cellStyle name="쉼표 [0] 2 6 5 62" xfId="4829" xr:uid="{00000000-0005-0000-0000-0000A01D0000}"/>
    <cellStyle name="쉼표 [0] 2 6 5 63" xfId="4830" xr:uid="{00000000-0005-0000-0000-0000A11D0000}"/>
    <cellStyle name="쉼표 [0] 2 6 5 64" xfId="4831" xr:uid="{00000000-0005-0000-0000-0000A21D0000}"/>
    <cellStyle name="쉼표 [0] 2 6 5 65" xfId="4832" xr:uid="{00000000-0005-0000-0000-0000A31D0000}"/>
    <cellStyle name="쉼표 [0] 2 6 5 66" xfId="4833" xr:uid="{00000000-0005-0000-0000-0000A41D0000}"/>
    <cellStyle name="쉼표 [0] 2 6 5 67" xfId="4834" xr:uid="{00000000-0005-0000-0000-0000A51D0000}"/>
    <cellStyle name="쉼표 [0] 2 6 5 68" xfId="4835" xr:uid="{00000000-0005-0000-0000-0000A61D0000}"/>
    <cellStyle name="쉼표 [0] 2 6 5 69" xfId="4836" xr:uid="{00000000-0005-0000-0000-0000A71D0000}"/>
    <cellStyle name="쉼표 [0] 2 6 5 7" xfId="4837" xr:uid="{00000000-0005-0000-0000-0000A81D0000}"/>
    <cellStyle name="쉼표 [0] 2 6 5 70" xfId="4838" xr:uid="{00000000-0005-0000-0000-0000A91D0000}"/>
    <cellStyle name="쉼표 [0] 2 6 5 71" xfId="4839" xr:uid="{00000000-0005-0000-0000-0000AA1D0000}"/>
    <cellStyle name="쉼표 [0] 2 6 5 72" xfId="4840" xr:uid="{00000000-0005-0000-0000-0000AB1D0000}"/>
    <cellStyle name="쉼표 [0] 2 6 5 73" xfId="4841" xr:uid="{00000000-0005-0000-0000-0000AC1D0000}"/>
    <cellStyle name="쉼표 [0] 2 6 5 74" xfId="4842" xr:uid="{00000000-0005-0000-0000-0000AD1D0000}"/>
    <cellStyle name="쉼표 [0] 2 6 5 75" xfId="4843" xr:uid="{00000000-0005-0000-0000-0000AE1D0000}"/>
    <cellStyle name="쉼표 [0] 2 6 5 76" xfId="4844" xr:uid="{00000000-0005-0000-0000-0000AF1D0000}"/>
    <cellStyle name="쉼표 [0] 2 6 5 77" xfId="4845" xr:uid="{00000000-0005-0000-0000-0000B01D0000}"/>
    <cellStyle name="쉼표 [0] 2 6 5 78" xfId="4846" xr:uid="{00000000-0005-0000-0000-0000B11D0000}"/>
    <cellStyle name="쉼표 [0] 2 6 5 79" xfId="4847" xr:uid="{00000000-0005-0000-0000-0000B21D0000}"/>
    <cellStyle name="쉼표 [0] 2 6 5 8" xfId="4848" xr:uid="{00000000-0005-0000-0000-0000B31D0000}"/>
    <cellStyle name="쉼표 [0] 2 6 5 80" xfId="4849" xr:uid="{00000000-0005-0000-0000-0000B41D0000}"/>
    <cellStyle name="쉼표 [0] 2 6 5 81" xfId="4850" xr:uid="{00000000-0005-0000-0000-0000B51D0000}"/>
    <cellStyle name="쉼표 [0] 2 6 5 82" xfId="4851" xr:uid="{00000000-0005-0000-0000-0000B61D0000}"/>
    <cellStyle name="쉼표 [0] 2 6 5 83" xfId="4852" xr:uid="{00000000-0005-0000-0000-0000B71D0000}"/>
    <cellStyle name="쉼표 [0] 2 6 5 84" xfId="4853" xr:uid="{00000000-0005-0000-0000-0000B81D0000}"/>
    <cellStyle name="쉼표 [0] 2 6 5 9" xfId="4854" xr:uid="{00000000-0005-0000-0000-0000B91D0000}"/>
    <cellStyle name="쉼표 [0] 2 6 50" xfId="4855" xr:uid="{00000000-0005-0000-0000-0000BA1D0000}"/>
    <cellStyle name="쉼표 [0] 2 6 51" xfId="4856" xr:uid="{00000000-0005-0000-0000-0000BB1D0000}"/>
    <cellStyle name="쉼표 [0] 2 6 52" xfId="4857" xr:uid="{00000000-0005-0000-0000-0000BC1D0000}"/>
    <cellStyle name="쉼표 [0] 2 6 53" xfId="4858" xr:uid="{00000000-0005-0000-0000-0000BD1D0000}"/>
    <cellStyle name="쉼표 [0] 2 6 54" xfId="4859" xr:uid="{00000000-0005-0000-0000-0000BE1D0000}"/>
    <cellStyle name="쉼표 [0] 2 6 55" xfId="4860" xr:uid="{00000000-0005-0000-0000-0000BF1D0000}"/>
    <cellStyle name="쉼표 [0] 2 6 56" xfId="4861" xr:uid="{00000000-0005-0000-0000-0000C01D0000}"/>
    <cellStyle name="쉼표 [0] 2 6 57" xfId="4862" xr:uid="{00000000-0005-0000-0000-0000C11D0000}"/>
    <cellStyle name="쉼표 [0] 2 6 58" xfId="4863" xr:uid="{00000000-0005-0000-0000-0000C21D0000}"/>
    <cellStyle name="쉼표 [0] 2 6 59" xfId="4864" xr:uid="{00000000-0005-0000-0000-0000C31D0000}"/>
    <cellStyle name="쉼표 [0] 2 6 6" xfId="44" xr:uid="{00000000-0005-0000-0000-0000C41D0000}"/>
    <cellStyle name="쉼표 [0] 2 6 6 10" xfId="4865" xr:uid="{00000000-0005-0000-0000-0000C51D0000}"/>
    <cellStyle name="쉼표 [0] 2 6 6 11" xfId="4866" xr:uid="{00000000-0005-0000-0000-0000C61D0000}"/>
    <cellStyle name="쉼표 [0] 2 6 6 12" xfId="4867" xr:uid="{00000000-0005-0000-0000-0000C71D0000}"/>
    <cellStyle name="쉼표 [0] 2 6 6 13" xfId="4868" xr:uid="{00000000-0005-0000-0000-0000C81D0000}"/>
    <cellStyle name="쉼표 [0] 2 6 6 14" xfId="4869" xr:uid="{00000000-0005-0000-0000-0000C91D0000}"/>
    <cellStyle name="쉼표 [0] 2 6 6 15" xfId="4870" xr:uid="{00000000-0005-0000-0000-0000CA1D0000}"/>
    <cellStyle name="쉼표 [0] 2 6 6 16" xfId="4871" xr:uid="{00000000-0005-0000-0000-0000CB1D0000}"/>
    <cellStyle name="쉼표 [0] 2 6 6 17" xfId="4872" xr:uid="{00000000-0005-0000-0000-0000CC1D0000}"/>
    <cellStyle name="쉼표 [0] 2 6 6 18" xfId="4873" xr:uid="{00000000-0005-0000-0000-0000CD1D0000}"/>
    <cellStyle name="쉼표 [0] 2 6 6 19" xfId="4874" xr:uid="{00000000-0005-0000-0000-0000CE1D0000}"/>
    <cellStyle name="쉼표 [0] 2 6 6 2" xfId="4875" xr:uid="{00000000-0005-0000-0000-0000CF1D0000}"/>
    <cellStyle name="쉼표 [0] 2 6 6 20" xfId="4876" xr:uid="{00000000-0005-0000-0000-0000D01D0000}"/>
    <cellStyle name="쉼표 [0] 2 6 6 21" xfId="4877" xr:uid="{00000000-0005-0000-0000-0000D11D0000}"/>
    <cellStyle name="쉼표 [0] 2 6 6 22" xfId="4878" xr:uid="{00000000-0005-0000-0000-0000D21D0000}"/>
    <cellStyle name="쉼표 [0] 2 6 6 23" xfId="4879" xr:uid="{00000000-0005-0000-0000-0000D31D0000}"/>
    <cellStyle name="쉼표 [0] 2 6 6 24" xfId="4880" xr:uid="{00000000-0005-0000-0000-0000D41D0000}"/>
    <cellStyle name="쉼표 [0] 2 6 6 25" xfId="4881" xr:uid="{00000000-0005-0000-0000-0000D51D0000}"/>
    <cellStyle name="쉼표 [0] 2 6 6 26" xfId="4882" xr:uid="{00000000-0005-0000-0000-0000D61D0000}"/>
    <cellStyle name="쉼표 [0] 2 6 6 27" xfId="4883" xr:uid="{00000000-0005-0000-0000-0000D71D0000}"/>
    <cellStyle name="쉼표 [0] 2 6 6 28" xfId="4884" xr:uid="{00000000-0005-0000-0000-0000D81D0000}"/>
    <cellStyle name="쉼표 [0] 2 6 6 29" xfId="4885" xr:uid="{00000000-0005-0000-0000-0000D91D0000}"/>
    <cellStyle name="쉼표 [0] 2 6 6 3" xfId="4886" xr:uid="{00000000-0005-0000-0000-0000DA1D0000}"/>
    <cellStyle name="쉼표 [0] 2 6 6 30" xfId="4887" xr:uid="{00000000-0005-0000-0000-0000DB1D0000}"/>
    <cellStyle name="쉼표 [0] 2 6 6 31" xfId="4888" xr:uid="{00000000-0005-0000-0000-0000DC1D0000}"/>
    <cellStyle name="쉼표 [0] 2 6 6 32" xfId="4889" xr:uid="{00000000-0005-0000-0000-0000DD1D0000}"/>
    <cellStyle name="쉼표 [0] 2 6 6 33" xfId="4890" xr:uid="{00000000-0005-0000-0000-0000DE1D0000}"/>
    <cellStyle name="쉼표 [0] 2 6 6 34" xfId="4891" xr:uid="{00000000-0005-0000-0000-0000DF1D0000}"/>
    <cellStyle name="쉼표 [0] 2 6 6 35" xfId="4892" xr:uid="{00000000-0005-0000-0000-0000E01D0000}"/>
    <cellStyle name="쉼표 [0] 2 6 6 36" xfId="4893" xr:uid="{00000000-0005-0000-0000-0000E11D0000}"/>
    <cellStyle name="쉼표 [0] 2 6 6 37" xfId="4894" xr:uid="{00000000-0005-0000-0000-0000E21D0000}"/>
    <cellStyle name="쉼표 [0] 2 6 6 38" xfId="4895" xr:uid="{00000000-0005-0000-0000-0000E31D0000}"/>
    <cellStyle name="쉼표 [0] 2 6 6 39" xfId="4896" xr:uid="{00000000-0005-0000-0000-0000E41D0000}"/>
    <cellStyle name="쉼표 [0] 2 6 6 4" xfId="4897" xr:uid="{00000000-0005-0000-0000-0000E51D0000}"/>
    <cellStyle name="쉼표 [0] 2 6 6 40" xfId="4898" xr:uid="{00000000-0005-0000-0000-0000E61D0000}"/>
    <cellStyle name="쉼표 [0] 2 6 6 41" xfId="4899" xr:uid="{00000000-0005-0000-0000-0000E71D0000}"/>
    <cellStyle name="쉼표 [0] 2 6 6 42" xfId="4900" xr:uid="{00000000-0005-0000-0000-0000E81D0000}"/>
    <cellStyle name="쉼표 [0] 2 6 6 43" xfId="4901" xr:uid="{00000000-0005-0000-0000-0000E91D0000}"/>
    <cellStyle name="쉼표 [0] 2 6 6 44" xfId="4902" xr:uid="{00000000-0005-0000-0000-0000EA1D0000}"/>
    <cellStyle name="쉼표 [0] 2 6 6 45" xfId="4903" xr:uid="{00000000-0005-0000-0000-0000EB1D0000}"/>
    <cellStyle name="쉼표 [0] 2 6 6 46" xfId="4904" xr:uid="{00000000-0005-0000-0000-0000EC1D0000}"/>
    <cellStyle name="쉼표 [0] 2 6 6 47" xfId="4905" xr:uid="{00000000-0005-0000-0000-0000ED1D0000}"/>
    <cellStyle name="쉼표 [0] 2 6 6 48" xfId="4906" xr:uid="{00000000-0005-0000-0000-0000EE1D0000}"/>
    <cellStyle name="쉼표 [0] 2 6 6 49" xfId="4907" xr:uid="{00000000-0005-0000-0000-0000EF1D0000}"/>
    <cellStyle name="쉼표 [0] 2 6 6 5" xfId="4908" xr:uid="{00000000-0005-0000-0000-0000F01D0000}"/>
    <cellStyle name="쉼표 [0] 2 6 6 50" xfId="4909" xr:uid="{00000000-0005-0000-0000-0000F11D0000}"/>
    <cellStyle name="쉼표 [0] 2 6 6 51" xfId="4910" xr:uid="{00000000-0005-0000-0000-0000F21D0000}"/>
    <cellStyle name="쉼표 [0] 2 6 6 52" xfId="4911" xr:uid="{00000000-0005-0000-0000-0000F31D0000}"/>
    <cellStyle name="쉼표 [0] 2 6 6 53" xfId="4912" xr:uid="{00000000-0005-0000-0000-0000F41D0000}"/>
    <cellStyle name="쉼표 [0] 2 6 6 54" xfId="4913" xr:uid="{00000000-0005-0000-0000-0000F51D0000}"/>
    <cellStyle name="쉼표 [0] 2 6 6 55" xfId="4914" xr:uid="{00000000-0005-0000-0000-0000F61D0000}"/>
    <cellStyle name="쉼표 [0] 2 6 6 56" xfId="4915" xr:uid="{00000000-0005-0000-0000-0000F71D0000}"/>
    <cellStyle name="쉼표 [0] 2 6 6 57" xfId="4916" xr:uid="{00000000-0005-0000-0000-0000F81D0000}"/>
    <cellStyle name="쉼표 [0] 2 6 6 58" xfId="4917" xr:uid="{00000000-0005-0000-0000-0000F91D0000}"/>
    <cellStyle name="쉼표 [0] 2 6 6 59" xfId="4918" xr:uid="{00000000-0005-0000-0000-0000FA1D0000}"/>
    <cellStyle name="쉼표 [0] 2 6 6 6" xfId="4919" xr:uid="{00000000-0005-0000-0000-0000FB1D0000}"/>
    <cellStyle name="쉼표 [0] 2 6 6 60" xfId="4920" xr:uid="{00000000-0005-0000-0000-0000FC1D0000}"/>
    <cellStyle name="쉼표 [0] 2 6 6 61" xfId="4921" xr:uid="{00000000-0005-0000-0000-0000FD1D0000}"/>
    <cellStyle name="쉼표 [0] 2 6 6 62" xfId="4922" xr:uid="{00000000-0005-0000-0000-0000FE1D0000}"/>
    <cellStyle name="쉼표 [0] 2 6 6 63" xfId="4923" xr:uid="{00000000-0005-0000-0000-0000FF1D0000}"/>
    <cellStyle name="쉼표 [0] 2 6 6 64" xfId="4924" xr:uid="{00000000-0005-0000-0000-0000001E0000}"/>
    <cellStyle name="쉼표 [0] 2 6 6 65" xfId="4925" xr:uid="{00000000-0005-0000-0000-0000011E0000}"/>
    <cellStyle name="쉼표 [0] 2 6 6 66" xfId="4926" xr:uid="{00000000-0005-0000-0000-0000021E0000}"/>
    <cellStyle name="쉼표 [0] 2 6 6 67" xfId="4927" xr:uid="{00000000-0005-0000-0000-0000031E0000}"/>
    <cellStyle name="쉼표 [0] 2 6 6 68" xfId="4928" xr:uid="{00000000-0005-0000-0000-0000041E0000}"/>
    <cellStyle name="쉼표 [0] 2 6 6 69" xfId="4929" xr:uid="{00000000-0005-0000-0000-0000051E0000}"/>
    <cellStyle name="쉼표 [0] 2 6 6 7" xfId="4930" xr:uid="{00000000-0005-0000-0000-0000061E0000}"/>
    <cellStyle name="쉼표 [0] 2 6 6 70" xfId="4931" xr:uid="{00000000-0005-0000-0000-0000071E0000}"/>
    <cellStyle name="쉼표 [0] 2 6 6 71" xfId="4932" xr:uid="{00000000-0005-0000-0000-0000081E0000}"/>
    <cellStyle name="쉼표 [0] 2 6 6 72" xfId="4933" xr:uid="{00000000-0005-0000-0000-0000091E0000}"/>
    <cellStyle name="쉼표 [0] 2 6 6 73" xfId="4934" xr:uid="{00000000-0005-0000-0000-00000A1E0000}"/>
    <cellStyle name="쉼표 [0] 2 6 6 74" xfId="4935" xr:uid="{00000000-0005-0000-0000-00000B1E0000}"/>
    <cellStyle name="쉼표 [0] 2 6 6 75" xfId="4936" xr:uid="{00000000-0005-0000-0000-00000C1E0000}"/>
    <cellStyle name="쉼표 [0] 2 6 6 76" xfId="4937" xr:uid="{00000000-0005-0000-0000-00000D1E0000}"/>
    <cellStyle name="쉼표 [0] 2 6 6 77" xfId="4938" xr:uid="{00000000-0005-0000-0000-00000E1E0000}"/>
    <cellStyle name="쉼표 [0] 2 6 6 78" xfId="4939" xr:uid="{00000000-0005-0000-0000-00000F1E0000}"/>
    <cellStyle name="쉼표 [0] 2 6 6 79" xfId="4940" xr:uid="{00000000-0005-0000-0000-0000101E0000}"/>
    <cellStyle name="쉼표 [0] 2 6 6 8" xfId="4941" xr:uid="{00000000-0005-0000-0000-0000111E0000}"/>
    <cellStyle name="쉼표 [0] 2 6 6 80" xfId="4942" xr:uid="{00000000-0005-0000-0000-0000121E0000}"/>
    <cellStyle name="쉼표 [0] 2 6 6 81" xfId="4943" xr:uid="{00000000-0005-0000-0000-0000131E0000}"/>
    <cellStyle name="쉼표 [0] 2 6 6 82" xfId="4944" xr:uid="{00000000-0005-0000-0000-0000141E0000}"/>
    <cellStyle name="쉼표 [0] 2 6 6 83" xfId="4945" xr:uid="{00000000-0005-0000-0000-0000151E0000}"/>
    <cellStyle name="쉼표 [0] 2 6 6 84" xfId="4946" xr:uid="{00000000-0005-0000-0000-0000161E0000}"/>
    <cellStyle name="쉼표 [0] 2 6 6 9" xfId="4947" xr:uid="{00000000-0005-0000-0000-0000171E0000}"/>
    <cellStyle name="쉼표 [0] 2 6 60" xfId="4948" xr:uid="{00000000-0005-0000-0000-0000181E0000}"/>
    <cellStyle name="쉼표 [0] 2 6 61" xfId="4949" xr:uid="{00000000-0005-0000-0000-0000191E0000}"/>
    <cellStyle name="쉼표 [0] 2 6 62" xfId="4950" xr:uid="{00000000-0005-0000-0000-00001A1E0000}"/>
    <cellStyle name="쉼표 [0] 2 6 63" xfId="4951" xr:uid="{00000000-0005-0000-0000-00001B1E0000}"/>
    <cellStyle name="쉼표 [0] 2 6 64" xfId="4952" xr:uid="{00000000-0005-0000-0000-00001C1E0000}"/>
    <cellStyle name="쉼표 [0] 2 6 65" xfId="4953" xr:uid="{00000000-0005-0000-0000-00001D1E0000}"/>
    <cellStyle name="쉼표 [0] 2 6 66" xfId="4954" xr:uid="{00000000-0005-0000-0000-00001E1E0000}"/>
    <cellStyle name="쉼표 [0] 2 6 67" xfId="4955" xr:uid="{00000000-0005-0000-0000-00001F1E0000}"/>
    <cellStyle name="쉼표 [0] 2 6 68" xfId="4956" xr:uid="{00000000-0005-0000-0000-0000201E0000}"/>
    <cellStyle name="쉼표 [0] 2 6 69" xfId="4957" xr:uid="{00000000-0005-0000-0000-0000211E0000}"/>
    <cellStyle name="쉼표 [0] 2 6 7" xfId="45" xr:uid="{00000000-0005-0000-0000-0000221E0000}"/>
    <cellStyle name="쉼표 [0] 2 6 7 10" xfId="4958" xr:uid="{00000000-0005-0000-0000-0000231E0000}"/>
    <cellStyle name="쉼표 [0] 2 6 7 11" xfId="4959" xr:uid="{00000000-0005-0000-0000-0000241E0000}"/>
    <cellStyle name="쉼표 [0] 2 6 7 12" xfId="4960" xr:uid="{00000000-0005-0000-0000-0000251E0000}"/>
    <cellStyle name="쉼표 [0] 2 6 7 13" xfId="4961" xr:uid="{00000000-0005-0000-0000-0000261E0000}"/>
    <cellStyle name="쉼표 [0] 2 6 7 14" xfId="4962" xr:uid="{00000000-0005-0000-0000-0000271E0000}"/>
    <cellStyle name="쉼표 [0] 2 6 7 15" xfId="4963" xr:uid="{00000000-0005-0000-0000-0000281E0000}"/>
    <cellStyle name="쉼표 [0] 2 6 7 16" xfId="4964" xr:uid="{00000000-0005-0000-0000-0000291E0000}"/>
    <cellStyle name="쉼표 [0] 2 6 7 17" xfId="4965" xr:uid="{00000000-0005-0000-0000-00002A1E0000}"/>
    <cellStyle name="쉼표 [0] 2 6 7 18" xfId="4966" xr:uid="{00000000-0005-0000-0000-00002B1E0000}"/>
    <cellStyle name="쉼표 [0] 2 6 7 19" xfId="4967" xr:uid="{00000000-0005-0000-0000-00002C1E0000}"/>
    <cellStyle name="쉼표 [0] 2 6 7 2" xfId="4968" xr:uid="{00000000-0005-0000-0000-00002D1E0000}"/>
    <cellStyle name="쉼표 [0] 2 6 7 20" xfId="4969" xr:uid="{00000000-0005-0000-0000-00002E1E0000}"/>
    <cellStyle name="쉼표 [0] 2 6 7 21" xfId="4970" xr:uid="{00000000-0005-0000-0000-00002F1E0000}"/>
    <cellStyle name="쉼표 [0] 2 6 7 22" xfId="4971" xr:uid="{00000000-0005-0000-0000-0000301E0000}"/>
    <cellStyle name="쉼표 [0] 2 6 7 23" xfId="4972" xr:uid="{00000000-0005-0000-0000-0000311E0000}"/>
    <cellStyle name="쉼표 [0] 2 6 7 24" xfId="4973" xr:uid="{00000000-0005-0000-0000-0000321E0000}"/>
    <cellStyle name="쉼표 [0] 2 6 7 25" xfId="4974" xr:uid="{00000000-0005-0000-0000-0000331E0000}"/>
    <cellStyle name="쉼표 [0] 2 6 7 26" xfId="4975" xr:uid="{00000000-0005-0000-0000-0000341E0000}"/>
    <cellStyle name="쉼표 [0] 2 6 7 27" xfId="4976" xr:uid="{00000000-0005-0000-0000-0000351E0000}"/>
    <cellStyle name="쉼표 [0] 2 6 7 28" xfId="4977" xr:uid="{00000000-0005-0000-0000-0000361E0000}"/>
    <cellStyle name="쉼표 [0] 2 6 7 29" xfId="4978" xr:uid="{00000000-0005-0000-0000-0000371E0000}"/>
    <cellStyle name="쉼표 [0] 2 6 7 3" xfId="4979" xr:uid="{00000000-0005-0000-0000-0000381E0000}"/>
    <cellStyle name="쉼표 [0] 2 6 7 30" xfId="4980" xr:uid="{00000000-0005-0000-0000-0000391E0000}"/>
    <cellStyle name="쉼표 [0] 2 6 7 31" xfId="4981" xr:uid="{00000000-0005-0000-0000-00003A1E0000}"/>
    <cellStyle name="쉼표 [0] 2 6 7 32" xfId="4982" xr:uid="{00000000-0005-0000-0000-00003B1E0000}"/>
    <cellStyle name="쉼표 [0] 2 6 7 33" xfId="4983" xr:uid="{00000000-0005-0000-0000-00003C1E0000}"/>
    <cellStyle name="쉼표 [0] 2 6 7 34" xfId="4984" xr:uid="{00000000-0005-0000-0000-00003D1E0000}"/>
    <cellStyle name="쉼표 [0] 2 6 7 35" xfId="4985" xr:uid="{00000000-0005-0000-0000-00003E1E0000}"/>
    <cellStyle name="쉼표 [0] 2 6 7 36" xfId="4986" xr:uid="{00000000-0005-0000-0000-00003F1E0000}"/>
    <cellStyle name="쉼표 [0] 2 6 7 37" xfId="4987" xr:uid="{00000000-0005-0000-0000-0000401E0000}"/>
    <cellStyle name="쉼표 [0] 2 6 7 38" xfId="4988" xr:uid="{00000000-0005-0000-0000-0000411E0000}"/>
    <cellStyle name="쉼표 [0] 2 6 7 39" xfId="4989" xr:uid="{00000000-0005-0000-0000-0000421E0000}"/>
    <cellStyle name="쉼표 [0] 2 6 7 4" xfId="4990" xr:uid="{00000000-0005-0000-0000-0000431E0000}"/>
    <cellStyle name="쉼표 [0] 2 6 7 40" xfId="4991" xr:uid="{00000000-0005-0000-0000-0000441E0000}"/>
    <cellStyle name="쉼표 [0] 2 6 7 41" xfId="4992" xr:uid="{00000000-0005-0000-0000-0000451E0000}"/>
    <cellStyle name="쉼표 [0] 2 6 7 42" xfId="4993" xr:uid="{00000000-0005-0000-0000-0000461E0000}"/>
    <cellStyle name="쉼표 [0] 2 6 7 43" xfId="4994" xr:uid="{00000000-0005-0000-0000-0000471E0000}"/>
    <cellStyle name="쉼표 [0] 2 6 7 44" xfId="4995" xr:uid="{00000000-0005-0000-0000-0000481E0000}"/>
    <cellStyle name="쉼표 [0] 2 6 7 45" xfId="4996" xr:uid="{00000000-0005-0000-0000-0000491E0000}"/>
    <cellStyle name="쉼표 [0] 2 6 7 46" xfId="4997" xr:uid="{00000000-0005-0000-0000-00004A1E0000}"/>
    <cellStyle name="쉼표 [0] 2 6 7 47" xfId="4998" xr:uid="{00000000-0005-0000-0000-00004B1E0000}"/>
    <cellStyle name="쉼표 [0] 2 6 7 48" xfId="4999" xr:uid="{00000000-0005-0000-0000-00004C1E0000}"/>
    <cellStyle name="쉼표 [0] 2 6 7 49" xfId="5000" xr:uid="{00000000-0005-0000-0000-00004D1E0000}"/>
    <cellStyle name="쉼표 [0] 2 6 7 5" xfId="5001" xr:uid="{00000000-0005-0000-0000-00004E1E0000}"/>
    <cellStyle name="쉼표 [0] 2 6 7 50" xfId="5002" xr:uid="{00000000-0005-0000-0000-00004F1E0000}"/>
    <cellStyle name="쉼표 [0] 2 6 7 51" xfId="5003" xr:uid="{00000000-0005-0000-0000-0000501E0000}"/>
    <cellStyle name="쉼표 [0] 2 6 7 52" xfId="5004" xr:uid="{00000000-0005-0000-0000-0000511E0000}"/>
    <cellStyle name="쉼표 [0] 2 6 7 53" xfId="5005" xr:uid="{00000000-0005-0000-0000-0000521E0000}"/>
    <cellStyle name="쉼표 [0] 2 6 7 54" xfId="5006" xr:uid="{00000000-0005-0000-0000-0000531E0000}"/>
    <cellStyle name="쉼표 [0] 2 6 7 55" xfId="5007" xr:uid="{00000000-0005-0000-0000-0000541E0000}"/>
    <cellStyle name="쉼표 [0] 2 6 7 56" xfId="5008" xr:uid="{00000000-0005-0000-0000-0000551E0000}"/>
    <cellStyle name="쉼표 [0] 2 6 7 57" xfId="5009" xr:uid="{00000000-0005-0000-0000-0000561E0000}"/>
    <cellStyle name="쉼표 [0] 2 6 7 58" xfId="5010" xr:uid="{00000000-0005-0000-0000-0000571E0000}"/>
    <cellStyle name="쉼표 [0] 2 6 7 59" xfId="5011" xr:uid="{00000000-0005-0000-0000-0000581E0000}"/>
    <cellStyle name="쉼표 [0] 2 6 7 6" xfId="5012" xr:uid="{00000000-0005-0000-0000-0000591E0000}"/>
    <cellStyle name="쉼표 [0] 2 6 7 60" xfId="5013" xr:uid="{00000000-0005-0000-0000-00005A1E0000}"/>
    <cellStyle name="쉼표 [0] 2 6 7 61" xfId="5014" xr:uid="{00000000-0005-0000-0000-00005B1E0000}"/>
    <cellStyle name="쉼표 [0] 2 6 7 62" xfId="5015" xr:uid="{00000000-0005-0000-0000-00005C1E0000}"/>
    <cellStyle name="쉼표 [0] 2 6 7 63" xfId="5016" xr:uid="{00000000-0005-0000-0000-00005D1E0000}"/>
    <cellStyle name="쉼표 [0] 2 6 7 64" xfId="5017" xr:uid="{00000000-0005-0000-0000-00005E1E0000}"/>
    <cellStyle name="쉼표 [0] 2 6 7 65" xfId="5018" xr:uid="{00000000-0005-0000-0000-00005F1E0000}"/>
    <cellStyle name="쉼표 [0] 2 6 7 66" xfId="5019" xr:uid="{00000000-0005-0000-0000-0000601E0000}"/>
    <cellStyle name="쉼표 [0] 2 6 7 67" xfId="5020" xr:uid="{00000000-0005-0000-0000-0000611E0000}"/>
    <cellStyle name="쉼표 [0] 2 6 7 68" xfId="5021" xr:uid="{00000000-0005-0000-0000-0000621E0000}"/>
    <cellStyle name="쉼표 [0] 2 6 7 69" xfId="5022" xr:uid="{00000000-0005-0000-0000-0000631E0000}"/>
    <cellStyle name="쉼표 [0] 2 6 7 7" xfId="5023" xr:uid="{00000000-0005-0000-0000-0000641E0000}"/>
    <cellStyle name="쉼표 [0] 2 6 7 70" xfId="5024" xr:uid="{00000000-0005-0000-0000-0000651E0000}"/>
    <cellStyle name="쉼표 [0] 2 6 7 71" xfId="5025" xr:uid="{00000000-0005-0000-0000-0000661E0000}"/>
    <cellStyle name="쉼표 [0] 2 6 7 72" xfId="5026" xr:uid="{00000000-0005-0000-0000-0000671E0000}"/>
    <cellStyle name="쉼표 [0] 2 6 7 73" xfId="5027" xr:uid="{00000000-0005-0000-0000-0000681E0000}"/>
    <cellStyle name="쉼표 [0] 2 6 7 74" xfId="5028" xr:uid="{00000000-0005-0000-0000-0000691E0000}"/>
    <cellStyle name="쉼표 [0] 2 6 7 75" xfId="5029" xr:uid="{00000000-0005-0000-0000-00006A1E0000}"/>
    <cellStyle name="쉼표 [0] 2 6 7 76" xfId="5030" xr:uid="{00000000-0005-0000-0000-00006B1E0000}"/>
    <cellStyle name="쉼표 [0] 2 6 7 77" xfId="5031" xr:uid="{00000000-0005-0000-0000-00006C1E0000}"/>
    <cellStyle name="쉼표 [0] 2 6 7 78" xfId="5032" xr:uid="{00000000-0005-0000-0000-00006D1E0000}"/>
    <cellStyle name="쉼표 [0] 2 6 7 79" xfId="5033" xr:uid="{00000000-0005-0000-0000-00006E1E0000}"/>
    <cellStyle name="쉼표 [0] 2 6 7 8" xfId="5034" xr:uid="{00000000-0005-0000-0000-00006F1E0000}"/>
    <cellStyle name="쉼표 [0] 2 6 7 80" xfId="5035" xr:uid="{00000000-0005-0000-0000-0000701E0000}"/>
    <cellStyle name="쉼표 [0] 2 6 7 81" xfId="5036" xr:uid="{00000000-0005-0000-0000-0000711E0000}"/>
    <cellStyle name="쉼표 [0] 2 6 7 82" xfId="5037" xr:uid="{00000000-0005-0000-0000-0000721E0000}"/>
    <cellStyle name="쉼표 [0] 2 6 7 83" xfId="5038" xr:uid="{00000000-0005-0000-0000-0000731E0000}"/>
    <cellStyle name="쉼표 [0] 2 6 7 84" xfId="5039" xr:uid="{00000000-0005-0000-0000-0000741E0000}"/>
    <cellStyle name="쉼표 [0] 2 6 7 9" xfId="5040" xr:uid="{00000000-0005-0000-0000-0000751E0000}"/>
    <cellStyle name="쉼표 [0] 2 6 70" xfId="5041" xr:uid="{00000000-0005-0000-0000-0000761E0000}"/>
    <cellStyle name="쉼표 [0] 2 6 71" xfId="5042" xr:uid="{00000000-0005-0000-0000-0000771E0000}"/>
    <cellStyle name="쉼표 [0] 2 6 72" xfId="5043" xr:uid="{00000000-0005-0000-0000-0000781E0000}"/>
    <cellStyle name="쉼표 [0] 2 6 73" xfId="5044" xr:uid="{00000000-0005-0000-0000-0000791E0000}"/>
    <cellStyle name="쉼표 [0] 2 6 74" xfId="5045" xr:uid="{00000000-0005-0000-0000-00007A1E0000}"/>
    <cellStyle name="쉼표 [0] 2 6 75" xfId="5046" xr:uid="{00000000-0005-0000-0000-00007B1E0000}"/>
    <cellStyle name="쉼표 [0] 2 6 76" xfId="5047" xr:uid="{00000000-0005-0000-0000-00007C1E0000}"/>
    <cellStyle name="쉼표 [0] 2 6 77" xfId="5048" xr:uid="{00000000-0005-0000-0000-00007D1E0000}"/>
    <cellStyle name="쉼표 [0] 2 6 78" xfId="5049" xr:uid="{00000000-0005-0000-0000-00007E1E0000}"/>
    <cellStyle name="쉼표 [0] 2 6 79" xfId="5050" xr:uid="{00000000-0005-0000-0000-00007F1E0000}"/>
    <cellStyle name="쉼표 [0] 2 6 8" xfId="46" xr:uid="{00000000-0005-0000-0000-0000801E0000}"/>
    <cellStyle name="쉼표 [0] 2 6 8 10" xfId="5051" xr:uid="{00000000-0005-0000-0000-0000811E0000}"/>
    <cellStyle name="쉼표 [0] 2 6 8 11" xfId="5052" xr:uid="{00000000-0005-0000-0000-0000821E0000}"/>
    <cellStyle name="쉼표 [0] 2 6 8 12" xfId="5053" xr:uid="{00000000-0005-0000-0000-0000831E0000}"/>
    <cellStyle name="쉼표 [0] 2 6 8 13" xfId="5054" xr:uid="{00000000-0005-0000-0000-0000841E0000}"/>
    <cellStyle name="쉼표 [0] 2 6 8 14" xfId="5055" xr:uid="{00000000-0005-0000-0000-0000851E0000}"/>
    <cellStyle name="쉼표 [0] 2 6 8 15" xfId="5056" xr:uid="{00000000-0005-0000-0000-0000861E0000}"/>
    <cellStyle name="쉼표 [0] 2 6 8 16" xfId="5057" xr:uid="{00000000-0005-0000-0000-0000871E0000}"/>
    <cellStyle name="쉼표 [0] 2 6 8 17" xfId="5058" xr:uid="{00000000-0005-0000-0000-0000881E0000}"/>
    <cellStyle name="쉼표 [0] 2 6 8 18" xfId="5059" xr:uid="{00000000-0005-0000-0000-0000891E0000}"/>
    <cellStyle name="쉼표 [0] 2 6 8 19" xfId="5060" xr:uid="{00000000-0005-0000-0000-00008A1E0000}"/>
    <cellStyle name="쉼표 [0] 2 6 8 2" xfId="5061" xr:uid="{00000000-0005-0000-0000-00008B1E0000}"/>
    <cellStyle name="쉼표 [0] 2 6 8 20" xfId="5062" xr:uid="{00000000-0005-0000-0000-00008C1E0000}"/>
    <cellStyle name="쉼표 [0] 2 6 8 21" xfId="5063" xr:uid="{00000000-0005-0000-0000-00008D1E0000}"/>
    <cellStyle name="쉼표 [0] 2 6 8 22" xfId="5064" xr:uid="{00000000-0005-0000-0000-00008E1E0000}"/>
    <cellStyle name="쉼표 [0] 2 6 8 23" xfId="5065" xr:uid="{00000000-0005-0000-0000-00008F1E0000}"/>
    <cellStyle name="쉼표 [0] 2 6 8 24" xfId="5066" xr:uid="{00000000-0005-0000-0000-0000901E0000}"/>
    <cellStyle name="쉼표 [0] 2 6 8 25" xfId="5067" xr:uid="{00000000-0005-0000-0000-0000911E0000}"/>
    <cellStyle name="쉼표 [0] 2 6 8 26" xfId="5068" xr:uid="{00000000-0005-0000-0000-0000921E0000}"/>
    <cellStyle name="쉼표 [0] 2 6 8 27" xfId="5069" xr:uid="{00000000-0005-0000-0000-0000931E0000}"/>
    <cellStyle name="쉼표 [0] 2 6 8 28" xfId="5070" xr:uid="{00000000-0005-0000-0000-0000941E0000}"/>
    <cellStyle name="쉼표 [0] 2 6 8 29" xfId="5071" xr:uid="{00000000-0005-0000-0000-0000951E0000}"/>
    <cellStyle name="쉼표 [0] 2 6 8 3" xfId="5072" xr:uid="{00000000-0005-0000-0000-0000961E0000}"/>
    <cellStyle name="쉼표 [0] 2 6 8 30" xfId="5073" xr:uid="{00000000-0005-0000-0000-0000971E0000}"/>
    <cellStyle name="쉼표 [0] 2 6 8 31" xfId="5074" xr:uid="{00000000-0005-0000-0000-0000981E0000}"/>
    <cellStyle name="쉼표 [0] 2 6 8 32" xfId="5075" xr:uid="{00000000-0005-0000-0000-0000991E0000}"/>
    <cellStyle name="쉼표 [0] 2 6 8 33" xfId="5076" xr:uid="{00000000-0005-0000-0000-00009A1E0000}"/>
    <cellStyle name="쉼표 [0] 2 6 8 34" xfId="5077" xr:uid="{00000000-0005-0000-0000-00009B1E0000}"/>
    <cellStyle name="쉼표 [0] 2 6 8 35" xfId="5078" xr:uid="{00000000-0005-0000-0000-00009C1E0000}"/>
    <cellStyle name="쉼표 [0] 2 6 8 36" xfId="5079" xr:uid="{00000000-0005-0000-0000-00009D1E0000}"/>
    <cellStyle name="쉼표 [0] 2 6 8 37" xfId="5080" xr:uid="{00000000-0005-0000-0000-00009E1E0000}"/>
    <cellStyle name="쉼표 [0] 2 6 8 38" xfId="5081" xr:uid="{00000000-0005-0000-0000-00009F1E0000}"/>
    <cellStyle name="쉼표 [0] 2 6 8 39" xfId="5082" xr:uid="{00000000-0005-0000-0000-0000A01E0000}"/>
    <cellStyle name="쉼표 [0] 2 6 8 4" xfId="5083" xr:uid="{00000000-0005-0000-0000-0000A11E0000}"/>
    <cellStyle name="쉼표 [0] 2 6 8 40" xfId="5084" xr:uid="{00000000-0005-0000-0000-0000A21E0000}"/>
    <cellStyle name="쉼표 [0] 2 6 8 41" xfId="5085" xr:uid="{00000000-0005-0000-0000-0000A31E0000}"/>
    <cellStyle name="쉼표 [0] 2 6 8 42" xfId="5086" xr:uid="{00000000-0005-0000-0000-0000A41E0000}"/>
    <cellStyle name="쉼표 [0] 2 6 8 43" xfId="5087" xr:uid="{00000000-0005-0000-0000-0000A51E0000}"/>
    <cellStyle name="쉼표 [0] 2 6 8 44" xfId="5088" xr:uid="{00000000-0005-0000-0000-0000A61E0000}"/>
    <cellStyle name="쉼표 [0] 2 6 8 45" xfId="5089" xr:uid="{00000000-0005-0000-0000-0000A71E0000}"/>
    <cellStyle name="쉼표 [0] 2 6 8 46" xfId="5090" xr:uid="{00000000-0005-0000-0000-0000A81E0000}"/>
    <cellStyle name="쉼표 [0] 2 6 8 47" xfId="5091" xr:uid="{00000000-0005-0000-0000-0000A91E0000}"/>
    <cellStyle name="쉼표 [0] 2 6 8 48" xfId="5092" xr:uid="{00000000-0005-0000-0000-0000AA1E0000}"/>
    <cellStyle name="쉼표 [0] 2 6 8 49" xfId="5093" xr:uid="{00000000-0005-0000-0000-0000AB1E0000}"/>
    <cellStyle name="쉼표 [0] 2 6 8 5" xfId="5094" xr:uid="{00000000-0005-0000-0000-0000AC1E0000}"/>
    <cellStyle name="쉼표 [0] 2 6 8 50" xfId="5095" xr:uid="{00000000-0005-0000-0000-0000AD1E0000}"/>
    <cellStyle name="쉼표 [0] 2 6 8 51" xfId="5096" xr:uid="{00000000-0005-0000-0000-0000AE1E0000}"/>
    <cellStyle name="쉼표 [0] 2 6 8 52" xfId="5097" xr:uid="{00000000-0005-0000-0000-0000AF1E0000}"/>
    <cellStyle name="쉼표 [0] 2 6 8 53" xfId="5098" xr:uid="{00000000-0005-0000-0000-0000B01E0000}"/>
    <cellStyle name="쉼표 [0] 2 6 8 54" xfId="5099" xr:uid="{00000000-0005-0000-0000-0000B11E0000}"/>
    <cellStyle name="쉼표 [0] 2 6 8 55" xfId="5100" xr:uid="{00000000-0005-0000-0000-0000B21E0000}"/>
    <cellStyle name="쉼표 [0] 2 6 8 56" xfId="5101" xr:uid="{00000000-0005-0000-0000-0000B31E0000}"/>
    <cellStyle name="쉼표 [0] 2 6 8 57" xfId="5102" xr:uid="{00000000-0005-0000-0000-0000B41E0000}"/>
    <cellStyle name="쉼표 [0] 2 6 8 58" xfId="5103" xr:uid="{00000000-0005-0000-0000-0000B51E0000}"/>
    <cellStyle name="쉼표 [0] 2 6 8 59" xfId="5104" xr:uid="{00000000-0005-0000-0000-0000B61E0000}"/>
    <cellStyle name="쉼표 [0] 2 6 8 6" xfId="5105" xr:uid="{00000000-0005-0000-0000-0000B71E0000}"/>
    <cellStyle name="쉼표 [0] 2 6 8 60" xfId="5106" xr:uid="{00000000-0005-0000-0000-0000B81E0000}"/>
    <cellStyle name="쉼표 [0] 2 6 8 61" xfId="5107" xr:uid="{00000000-0005-0000-0000-0000B91E0000}"/>
    <cellStyle name="쉼표 [0] 2 6 8 62" xfId="5108" xr:uid="{00000000-0005-0000-0000-0000BA1E0000}"/>
    <cellStyle name="쉼표 [0] 2 6 8 63" xfId="5109" xr:uid="{00000000-0005-0000-0000-0000BB1E0000}"/>
    <cellStyle name="쉼표 [0] 2 6 8 64" xfId="5110" xr:uid="{00000000-0005-0000-0000-0000BC1E0000}"/>
    <cellStyle name="쉼표 [0] 2 6 8 65" xfId="5111" xr:uid="{00000000-0005-0000-0000-0000BD1E0000}"/>
    <cellStyle name="쉼표 [0] 2 6 8 66" xfId="5112" xr:uid="{00000000-0005-0000-0000-0000BE1E0000}"/>
    <cellStyle name="쉼표 [0] 2 6 8 67" xfId="5113" xr:uid="{00000000-0005-0000-0000-0000BF1E0000}"/>
    <cellStyle name="쉼표 [0] 2 6 8 68" xfId="5114" xr:uid="{00000000-0005-0000-0000-0000C01E0000}"/>
    <cellStyle name="쉼표 [0] 2 6 8 69" xfId="5115" xr:uid="{00000000-0005-0000-0000-0000C11E0000}"/>
    <cellStyle name="쉼표 [0] 2 6 8 7" xfId="5116" xr:uid="{00000000-0005-0000-0000-0000C21E0000}"/>
    <cellStyle name="쉼표 [0] 2 6 8 70" xfId="5117" xr:uid="{00000000-0005-0000-0000-0000C31E0000}"/>
    <cellStyle name="쉼표 [0] 2 6 8 71" xfId="5118" xr:uid="{00000000-0005-0000-0000-0000C41E0000}"/>
    <cellStyle name="쉼표 [0] 2 6 8 72" xfId="5119" xr:uid="{00000000-0005-0000-0000-0000C51E0000}"/>
    <cellStyle name="쉼표 [0] 2 6 8 73" xfId="5120" xr:uid="{00000000-0005-0000-0000-0000C61E0000}"/>
    <cellStyle name="쉼표 [0] 2 6 8 74" xfId="5121" xr:uid="{00000000-0005-0000-0000-0000C71E0000}"/>
    <cellStyle name="쉼표 [0] 2 6 8 75" xfId="5122" xr:uid="{00000000-0005-0000-0000-0000C81E0000}"/>
    <cellStyle name="쉼표 [0] 2 6 8 76" xfId="5123" xr:uid="{00000000-0005-0000-0000-0000C91E0000}"/>
    <cellStyle name="쉼표 [0] 2 6 8 77" xfId="5124" xr:uid="{00000000-0005-0000-0000-0000CA1E0000}"/>
    <cellStyle name="쉼표 [0] 2 6 8 78" xfId="5125" xr:uid="{00000000-0005-0000-0000-0000CB1E0000}"/>
    <cellStyle name="쉼표 [0] 2 6 8 79" xfId="5126" xr:uid="{00000000-0005-0000-0000-0000CC1E0000}"/>
    <cellStyle name="쉼표 [0] 2 6 8 8" xfId="5127" xr:uid="{00000000-0005-0000-0000-0000CD1E0000}"/>
    <cellStyle name="쉼표 [0] 2 6 8 80" xfId="5128" xr:uid="{00000000-0005-0000-0000-0000CE1E0000}"/>
    <cellStyle name="쉼표 [0] 2 6 8 81" xfId="5129" xr:uid="{00000000-0005-0000-0000-0000CF1E0000}"/>
    <cellStyle name="쉼표 [0] 2 6 8 82" xfId="5130" xr:uid="{00000000-0005-0000-0000-0000D01E0000}"/>
    <cellStyle name="쉼표 [0] 2 6 8 83" xfId="5131" xr:uid="{00000000-0005-0000-0000-0000D11E0000}"/>
    <cellStyle name="쉼표 [0] 2 6 8 84" xfId="5132" xr:uid="{00000000-0005-0000-0000-0000D21E0000}"/>
    <cellStyle name="쉼표 [0] 2 6 8 9" xfId="5133" xr:uid="{00000000-0005-0000-0000-0000D31E0000}"/>
    <cellStyle name="쉼표 [0] 2 6 80" xfId="5134" xr:uid="{00000000-0005-0000-0000-0000D41E0000}"/>
    <cellStyle name="쉼표 [0] 2 6 81" xfId="5135" xr:uid="{00000000-0005-0000-0000-0000D51E0000}"/>
    <cellStyle name="쉼표 [0] 2 6 82" xfId="5136" xr:uid="{00000000-0005-0000-0000-0000D61E0000}"/>
    <cellStyle name="쉼표 [0] 2 6 83" xfId="5137" xr:uid="{00000000-0005-0000-0000-0000D71E0000}"/>
    <cellStyle name="쉼표 [0] 2 6 84" xfId="5138" xr:uid="{00000000-0005-0000-0000-0000D81E0000}"/>
    <cellStyle name="쉼표 [0] 2 6 85" xfId="5139" xr:uid="{00000000-0005-0000-0000-0000D91E0000}"/>
    <cellStyle name="쉼표 [0] 2 6 86" xfId="5140" xr:uid="{00000000-0005-0000-0000-0000DA1E0000}"/>
    <cellStyle name="쉼표 [0] 2 6 87" xfId="5141" xr:uid="{00000000-0005-0000-0000-0000DB1E0000}"/>
    <cellStyle name="쉼표 [0] 2 6 88" xfId="5142" xr:uid="{00000000-0005-0000-0000-0000DC1E0000}"/>
    <cellStyle name="쉼표 [0] 2 6 89" xfId="5143" xr:uid="{00000000-0005-0000-0000-0000DD1E0000}"/>
    <cellStyle name="쉼표 [0] 2 6 9" xfId="5144" xr:uid="{00000000-0005-0000-0000-0000DE1E0000}"/>
    <cellStyle name="쉼표 [0] 2 6 90" xfId="5145" xr:uid="{00000000-0005-0000-0000-0000DF1E0000}"/>
    <cellStyle name="쉼표 [0] 2 6 91" xfId="5146" xr:uid="{00000000-0005-0000-0000-0000E01E0000}"/>
    <cellStyle name="쉼표 [0] 2 60" xfId="5147" xr:uid="{00000000-0005-0000-0000-0000E11E0000}"/>
    <cellStyle name="쉼표 [0] 2 61" xfId="5148" xr:uid="{00000000-0005-0000-0000-0000E21E0000}"/>
    <cellStyle name="쉼표 [0] 2 62" xfId="5149" xr:uid="{00000000-0005-0000-0000-0000E31E0000}"/>
    <cellStyle name="쉼표 [0] 2 63" xfId="5150" xr:uid="{00000000-0005-0000-0000-0000E41E0000}"/>
    <cellStyle name="쉼표 [0] 2 64" xfId="5151" xr:uid="{00000000-0005-0000-0000-0000E51E0000}"/>
    <cellStyle name="쉼표 [0] 2 65" xfId="5152" xr:uid="{00000000-0005-0000-0000-0000E61E0000}"/>
    <cellStyle name="쉼표 [0] 2 66" xfId="5153" xr:uid="{00000000-0005-0000-0000-0000E71E0000}"/>
    <cellStyle name="쉼표 [0] 2 67" xfId="5154" xr:uid="{00000000-0005-0000-0000-0000E81E0000}"/>
    <cellStyle name="쉼표 [0] 2 68" xfId="5155" xr:uid="{00000000-0005-0000-0000-0000E91E0000}"/>
    <cellStyle name="쉼표 [0] 2 69" xfId="5156" xr:uid="{00000000-0005-0000-0000-0000EA1E0000}"/>
    <cellStyle name="쉼표 [0] 2 7" xfId="47" xr:uid="{00000000-0005-0000-0000-0000EB1E0000}"/>
    <cellStyle name="쉼표 [0] 2 7 10" xfId="5157" xr:uid="{00000000-0005-0000-0000-0000EC1E0000}"/>
    <cellStyle name="쉼표 [0] 2 7 11" xfId="5158" xr:uid="{00000000-0005-0000-0000-0000ED1E0000}"/>
    <cellStyle name="쉼표 [0] 2 7 12" xfId="5159" xr:uid="{00000000-0005-0000-0000-0000EE1E0000}"/>
    <cellStyle name="쉼표 [0] 2 7 13" xfId="5160" xr:uid="{00000000-0005-0000-0000-0000EF1E0000}"/>
    <cellStyle name="쉼표 [0] 2 7 14" xfId="5161" xr:uid="{00000000-0005-0000-0000-0000F01E0000}"/>
    <cellStyle name="쉼표 [0] 2 7 15" xfId="5162" xr:uid="{00000000-0005-0000-0000-0000F11E0000}"/>
    <cellStyle name="쉼표 [0] 2 7 16" xfId="5163" xr:uid="{00000000-0005-0000-0000-0000F21E0000}"/>
    <cellStyle name="쉼표 [0] 2 7 17" xfId="5164" xr:uid="{00000000-0005-0000-0000-0000F31E0000}"/>
    <cellStyle name="쉼표 [0] 2 7 18" xfId="5165" xr:uid="{00000000-0005-0000-0000-0000F41E0000}"/>
    <cellStyle name="쉼표 [0] 2 7 19" xfId="5166" xr:uid="{00000000-0005-0000-0000-0000F51E0000}"/>
    <cellStyle name="쉼표 [0] 2 7 2" xfId="48" xr:uid="{00000000-0005-0000-0000-0000F61E0000}"/>
    <cellStyle name="쉼표 [0] 2 7 2 10" xfId="5167" xr:uid="{00000000-0005-0000-0000-0000F71E0000}"/>
    <cellStyle name="쉼표 [0] 2 7 2 11" xfId="5168" xr:uid="{00000000-0005-0000-0000-0000F81E0000}"/>
    <cellStyle name="쉼표 [0] 2 7 2 12" xfId="5169" xr:uid="{00000000-0005-0000-0000-0000F91E0000}"/>
    <cellStyle name="쉼표 [0] 2 7 2 13" xfId="5170" xr:uid="{00000000-0005-0000-0000-0000FA1E0000}"/>
    <cellStyle name="쉼표 [0] 2 7 2 14" xfId="5171" xr:uid="{00000000-0005-0000-0000-0000FB1E0000}"/>
    <cellStyle name="쉼표 [0] 2 7 2 15" xfId="5172" xr:uid="{00000000-0005-0000-0000-0000FC1E0000}"/>
    <cellStyle name="쉼표 [0] 2 7 2 16" xfId="5173" xr:uid="{00000000-0005-0000-0000-0000FD1E0000}"/>
    <cellStyle name="쉼표 [0] 2 7 2 17" xfId="5174" xr:uid="{00000000-0005-0000-0000-0000FE1E0000}"/>
    <cellStyle name="쉼표 [0] 2 7 2 18" xfId="5175" xr:uid="{00000000-0005-0000-0000-0000FF1E0000}"/>
    <cellStyle name="쉼표 [0] 2 7 2 19" xfId="5176" xr:uid="{00000000-0005-0000-0000-0000001F0000}"/>
    <cellStyle name="쉼표 [0] 2 7 2 2" xfId="5177" xr:uid="{00000000-0005-0000-0000-0000011F0000}"/>
    <cellStyle name="쉼표 [0] 2 7 2 20" xfId="5178" xr:uid="{00000000-0005-0000-0000-0000021F0000}"/>
    <cellStyle name="쉼표 [0] 2 7 2 21" xfId="5179" xr:uid="{00000000-0005-0000-0000-0000031F0000}"/>
    <cellStyle name="쉼표 [0] 2 7 2 22" xfId="5180" xr:uid="{00000000-0005-0000-0000-0000041F0000}"/>
    <cellStyle name="쉼표 [0] 2 7 2 23" xfId="5181" xr:uid="{00000000-0005-0000-0000-0000051F0000}"/>
    <cellStyle name="쉼표 [0] 2 7 2 24" xfId="5182" xr:uid="{00000000-0005-0000-0000-0000061F0000}"/>
    <cellStyle name="쉼표 [0] 2 7 2 25" xfId="5183" xr:uid="{00000000-0005-0000-0000-0000071F0000}"/>
    <cellStyle name="쉼표 [0] 2 7 2 26" xfId="5184" xr:uid="{00000000-0005-0000-0000-0000081F0000}"/>
    <cellStyle name="쉼표 [0] 2 7 2 27" xfId="5185" xr:uid="{00000000-0005-0000-0000-0000091F0000}"/>
    <cellStyle name="쉼표 [0] 2 7 2 28" xfId="5186" xr:uid="{00000000-0005-0000-0000-00000A1F0000}"/>
    <cellStyle name="쉼표 [0] 2 7 2 29" xfId="5187" xr:uid="{00000000-0005-0000-0000-00000B1F0000}"/>
    <cellStyle name="쉼표 [0] 2 7 2 3" xfId="5188" xr:uid="{00000000-0005-0000-0000-00000C1F0000}"/>
    <cellStyle name="쉼표 [0] 2 7 2 30" xfId="5189" xr:uid="{00000000-0005-0000-0000-00000D1F0000}"/>
    <cellStyle name="쉼표 [0] 2 7 2 31" xfId="5190" xr:uid="{00000000-0005-0000-0000-00000E1F0000}"/>
    <cellStyle name="쉼표 [0] 2 7 2 32" xfId="5191" xr:uid="{00000000-0005-0000-0000-00000F1F0000}"/>
    <cellStyle name="쉼표 [0] 2 7 2 33" xfId="5192" xr:uid="{00000000-0005-0000-0000-0000101F0000}"/>
    <cellStyle name="쉼표 [0] 2 7 2 34" xfId="5193" xr:uid="{00000000-0005-0000-0000-0000111F0000}"/>
    <cellStyle name="쉼표 [0] 2 7 2 35" xfId="5194" xr:uid="{00000000-0005-0000-0000-0000121F0000}"/>
    <cellStyle name="쉼표 [0] 2 7 2 36" xfId="5195" xr:uid="{00000000-0005-0000-0000-0000131F0000}"/>
    <cellStyle name="쉼표 [0] 2 7 2 37" xfId="5196" xr:uid="{00000000-0005-0000-0000-0000141F0000}"/>
    <cellStyle name="쉼표 [0] 2 7 2 38" xfId="5197" xr:uid="{00000000-0005-0000-0000-0000151F0000}"/>
    <cellStyle name="쉼표 [0] 2 7 2 39" xfId="5198" xr:uid="{00000000-0005-0000-0000-0000161F0000}"/>
    <cellStyle name="쉼표 [0] 2 7 2 4" xfId="5199" xr:uid="{00000000-0005-0000-0000-0000171F0000}"/>
    <cellStyle name="쉼표 [0] 2 7 2 40" xfId="5200" xr:uid="{00000000-0005-0000-0000-0000181F0000}"/>
    <cellStyle name="쉼표 [0] 2 7 2 41" xfId="5201" xr:uid="{00000000-0005-0000-0000-0000191F0000}"/>
    <cellStyle name="쉼표 [0] 2 7 2 42" xfId="5202" xr:uid="{00000000-0005-0000-0000-00001A1F0000}"/>
    <cellStyle name="쉼표 [0] 2 7 2 43" xfId="5203" xr:uid="{00000000-0005-0000-0000-00001B1F0000}"/>
    <cellStyle name="쉼표 [0] 2 7 2 44" xfId="5204" xr:uid="{00000000-0005-0000-0000-00001C1F0000}"/>
    <cellStyle name="쉼표 [0] 2 7 2 45" xfId="5205" xr:uid="{00000000-0005-0000-0000-00001D1F0000}"/>
    <cellStyle name="쉼표 [0] 2 7 2 46" xfId="5206" xr:uid="{00000000-0005-0000-0000-00001E1F0000}"/>
    <cellStyle name="쉼표 [0] 2 7 2 47" xfId="5207" xr:uid="{00000000-0005-0000-0000-00001F1F0000}"/>
    <cellStyle name="쉼표 [0] 2 7 2 48" xfId="5208" xr:uid="{00000000-0005-0000-0000-0000201F0000}"/>
    <cellStyle name="쉼표 [0] 2 7 2 49" xfId="5209" xr:uid="{00000000-0005-0000-0000-0000211F0000}"/>
    <cellStyle name="쉼표 [0] 2 7 2 5" xfId="5210" xr:uid="{00000000-0005-0000-0000-0000221F0000}"/>
    <cellStyle name="쉼표 [0] 2 7 2 50" xfId="5211" xr:uid="{00000000-0005-0000-0000-0000231F0000}"/>
    <cellStyle name="쉼표 [0] 2 7 2 51" xfId="5212" xr:uid="{00000000-0005-0000-0000-0000241F0000}"/>
    <cellStyle name="쉼표 [0] 2 7 2 52" xfId="5213" xr:uid="{00000000-0005-0000-0000-0000251F0000}"/>
    <cellStyle name="쉼표 [0] 2 7 2 53" xfId="5214" xr:uid="{00000000-0005-0000-0000-0000261F0000}"/>
    <cellStyle name="쉼표 [0] 2 7 2 54" xfId="5215" xr:uid="{00000000-0005-0000-0000-0000271F0000}"/>
    <cellStyle name="쉼표 [0] 2 7 2 55" xfId="5216" xr:uid="{00000000-0005-0000-0000-0000281F0000}"/>
    <cellStyle name="쉼표 [0] 2 7 2 56" xfId="5217" xr:uid="{00000000-0005-0000-0000-0000291F0000}"/>
    <cellStyle name="쉼표 [0] 2 7 2 57" xfId="5218" xr:uid="{00000000-0005-0000-0000-00002A1F0000}"/>
    <cellStyle name="쉼표 [0] 2 7 2 58" xfId="5219" xr:uid="{00000000-0005-0000-0000-00002B1F0000}"/>
    <cellStyle name="쉼표 [0] 2 7 2 59" xfId="5220" xr:uid="{00000000-0005-0000-0000-00002C1F0000}"/>
    <cellStyle name="쉼표 [0] 2 7 2 6" xfId="5221" xr:uid="{00000000-0005-0000-0000-00002D1F0000}"/>
    <cellStyle name="쉼표 [0] 2 7 2 60" xfId="5222" xr:uid="{00000000-0005-0000-0000-00002E1F0000}"/>
    <cellStyle name="쉼표 [0] 2 7 2 61" xfId="5223" xr:uid="{00000000-0005-0000-0000-00002F1F0000}"/>
    <cellStyle name="쉼표 [0] 2 7 2 62" xfId="5224" xr:uid="{00000000-0005-0000-0000-0000301F0000}"/>
    <cellStyle name="쉼표 [0] 2 7 2 63" xfId="5225" xr:uid="{00000000-0005-0000-0000-0000311F0000}"/>
    <cellStyle name="쉼표 [0] 2 7 2 64" xfId="5226" xr:uid="{00000000-0005-0000-0000-0000321F0000}"/>
    <cellStyle name="쉼표 [0] 2 7 2 65" xfId="5227" xr:uid="{00000000-0005-0000-0000-0000331F0000}"/>
    <cellStyle name="쉼표 [0] 2 7 2 66" xfId="5228" xr:uid="{00000000-0005-0000-0000-0000341F0000}"/>
    <cellStyle name="쉼표 [0] 2 7 2 67" xfId="5229" xr:uid="{00000000-0005-0000-0000-0000351F0000}"/>
    <cellStyle name="쉼표 [0] 2 7 2 68" xfId="5230" xr:uid="{00000000-0005-0000-0000-0000361F0000}"/>
    <cellStyle name="쉼표 [0] 2 7 2 69" xfId="5231" xr:uid="{00000000-0005-0000-0000-0000371F0000}"/>
    <cellStyle name="쉼표 [0] 2 7 2 7" xfId="5232" xr:uid="{00000000-0005-0000-0000-0000381F0000}"/>
    <cellStyle name="쉼표 [0] 2 7 2 70" xfId="5233" xr:uid="{00000000-0005-0000-0000-0000391F0000}"/>
    <cellStyle name="쉼표 [0] 2 7 2 71" xfId="5234" xr:uid="{00000000-0005-0000-0000-00003A1F0000}"/>
    <cellStyle name="쉼표 [0] 2 7 2 72" xfId="5235" xr:uid="{00000000-0005-0000-0000-00003B1F0000}"/>
    <cellStyle name="쉼표 [0] 2 7 2 73" xfId="5236" xr:uid="{00000000-0005-0000-0000-00003C1F0000}"/>
    <cellStyle name="쉼표 [0] 2 7 2 74" xfId="5237" xr:uid="{00000000-0005-0000-0000-00003D1F0000}"/>
    <cellStyle name="쉼표 [0] 2 7 2 75" xfId="5238" xr:uid="{00000000-0005-0000-0000-00003E1F0000}"/>
    <cellStyle name="쉼표 [0] 2 7 2 76" xfId="5239" xr:uid="{00000000-0005-0000-0000-00003F1F0000}"/>
    <cellStyle name="쉼표 [0] 2 7 2 77" xfId="5240" xr:uid="{00000000-0005-0000-0000-0000401F0000}"/>
    <cellStyle name="쉼표 [0] 2 7 2 78" xfId="5241" xr:uid="{00000000-0005-0000-0000-0000411F0000}"/>
    <cellStyle name="쉼표 [0] 2 7 2 79" xfId="5242" xr:uid="{00000000-0005-0000-0000-0000421F0000}"/>
    <cellStyle name="쉼표 [0] 2 7 2 8" xfId="5243" xr:uid="{00000000-0005-0000-0000-0000431F0000}"/>
    <cellStyle name="쉼표 [0] 2 7 2 80" xfId="5244" xr:uid="{00000000-0005-0000-0000-0000441F0000}"/>
    <cellStyle name="쉼표 [0] 2 7 2 81" xfId="5245" xr:uid="{00000000-0005-0000-0000-0000451F0000}"/>
    <cellStyle name="쉼표 [0] 2 7 2 82" xfId="5246" xr:uid="{00000000-0005-0000-0000-0000461F0000}"/>
    <cellStyle name="쉼표 [0] 2 7 2 83" xfId="5247" xr:uid="{00000000-0005-0000-0000-0000471F0000}"/>
    <cellStyle name="쉼표 [0] 2 7 2 84" xfId="5248" xr:uid="{00000000-0005-0000-0000-0000481F0000}"/>
    <cellStyle name="쉼표 [0] 2 7 2 9" xfId="5249" xr:uid="{00000000-0005-0000-0000-0000491F0000}"/>
    <cellStyle name="쉼표 [0] 2 7 20" xfId="5250" xr:uid="{00000000-0005-0000-0000-00004A1F0000}"/>
    <cellStyle name="쉼표 [0] 2 7 21" xfId="5251" xr:uid="{00000000-0005-0000-0000-00004B1F0000}"/>
    <cellStyle name="쉼표 [0] 2 7 22" xfId="5252" xr:uid="{00000000-0005-0000-0000-00004C1F0000}"/>
    <cellStyle name="쉼표 [0] 2 7 23" xfId="5253" xr:uid="{00000000-0005-0000-0000-00004D1F0000}"/>
    <cellStyle name="쉼표 [0] 2 7 24" xfId="5254" xr:uid="{00000000-0005-0000-0000-00004E1F0000}"/>
    <cellStyle name="쉼표 [0] 2 7 25" xfId="5255" xr:uid="{00000000-0005-0000-0000-00004F1F0000}"/>
    <cellStyle name="쉼표 [0] 2 7 26" xfId="5256" xr:uid="{00000000-0005-0000-0000-0000501F0000}"/>
    <cellStyle name="쉼표 [0] 2 7 27" xfId="5257" xr:uid="{00000000-0005-0000-0000-0000511F0000}"/>
    <cellStyle name="쉼표 [0] 2 7 28" xfId="5258" xr:uid="{00000000-0005-0000-0000-0000521F0000}"/>
    <cellStyle name="쉼표 [0] 2 7 29" xfId="5259" xr:uid="{00000000-0005-0000-0000-0000531F0000}"/>
    <cellStyle name="쉼표 [0] 2 7 3" xfId="49" xr:uid="{00000000-0005-0000-0000-0000541F0000}"/>
    <cellStyle name="쉼표 [0] 2 7 3 10" xfId="5260" xr:uid="{00000000-0005-0000-0000-0000551F0000}"/>
    <cellStyle name="쉼표 [0] 2 7 3 11" xfId="5261" xr:uid="{00000000-0005-0000-0000-0000561F0000}"/>
    <cellStyle name="쉼표 [0] 2 7 3 12" xfId="5262" xr:uid="{00000000-0005-0000-0000-0000571F0000}"/>
    <cellStyle name="쉼표 [0] 2 7 3 13" xfId="5263" xr:uid="{00000000-0005-0000-0000-0000581F0000}"/>
    <cellStyle name="쉼표 [0] 2 7 3 14" xfId="5264" xr:uid="{00000000-0005-0000-0000-0000591F0000}"/>
    <cellStyle name="쉼표 [0] 2 7 3 15" xfId="5265" xr:uid="{00000000-0005-0000-0000-00005A1F0000}"/>
    <cellStyle name="쉼표 [0] 2 7 3 16" xfId="5266" xr:uid="{00000000-0005-0000-0000-00005B1F0000}"/>
    <cellStyle name="쉼표 [0] 2 7 3 17" xfId="5267" xr:uid="{00000000-0005-0000-0000-00005C1F0000}"/>
    <cellStyle name="쉼표 [0] 2 7 3 18" xfId="5268" xr:uid="{00000000-0005-0000-0000-00005D1F0000}"/>
    <cellStyle name="쉼표 [0] 2 7 3 19" xfId="5269" xr:uid="{00000000-0005-0000-0000-00005E1F0000}"/>
    <cellStyle name="쉼표 [0] 2 7 3 2" xfId="5270" xr:uid="{00000000-0005-0000-0000-00005F1F0000}"/>
    <cellStyle name="쉼표 [0] 2 7 3 20" xfId="5271" xr:uid="{00000000-0005-0000-0000-0000601F0000}"/>
    <cellStyle name="쉼표 [0] 2 7 3 21" xfId="5272" xr:uid="{00000000-0005-0000-0000-0000611F0000}"/>
    <cellStyle name="쉼표 [0] 2 7 3 22" xfId="5273" xr:uid="{00000000-0005-0000-0000-0000621F0000}"/>
    <cellStyle name="쉼표 [0] 2 7 3 23" xfId="5274" xr:uid="{00000000-0005-0000-0000-0000631F0000}"/>
    <cellStyle name="쉼표 [0] 2 7 3 24" xfId="5275" xr:uid="{00000000-0005-0000-0000-0000641F0000}"/>
    <cellStyle name="쉼표 [0] 2 7 3 25" xfId="5276" xr:uid="{00000000-0005-0000-0000-0000651F0000}"/>
    <cellStyle name="쉼표 [0] 2 7 3 26" xfId="5277" xr:uid="{00000000-0005-0000-0000-0000661F0000}"/>
    <cellStyle name="쉼표 [0] 2 7 3 27" xfId="5278" xr:uid="{00000000-0005-0000-0000-0000671F0000}"/>
    <cellStyle name="쉼표 [0] 2 7 3 28" xfId="5279" xr:uid="{00000000-0005-0000-0000-0000681F0000}"/>
    <cellStyle name="쉼표 [0] 2 7 3 29" xfId="5280" xr:uid="{00000000-0005-0000-0000-0000691F0000}"/>
    <cellStyle name="쉼표 [0] 2 7 3 3" xfId="5281" xr:uid="{00000000-0005-0000-0000-00006A1F0000}"/>
    <cellStyle name="쉼표 [0] 2 7 3 30" xfId="5282" xr:uid="{00000000-0005-0000-0000-00006B1F0000}"/>
    <cellStyle name="쉼표 [0] 2 7 3 31" xfId="5283" xr:uid="{00000000-0005-0000-0000-00006C1F0000}"/>
    <cellStyle name="쉼표 [0] 2 7 3 32" xfId="5284" xr:uid="{00000000-0005-0000-0000-00006D1F0000}"/>
    <cellStyle name="쉼표 [0] 2 7 3 33" xfId="5285" xr:uid="{00000000-0005-0000-0000-00006E1F0000}"/>
    <cellStyle name="쉼표 [0] 2 7 3 34" xfId="5286" xr:uid="{00000000-0005-0000-0000-00006F1F0000}"/>
    <cellStyle name="쉼표 [0] 2 7 3 35" xfId="5287" xr:uid="{00000000-0005-0000-0000-0000701F0000}"/>
    <cellStyle name="쉼표 [0] 2 7 3 36" xfId="5288" xr:uid="{00000000-0005-0000-0000-0000711F0000}"/>
    <cellStyle name="쉼표 [0] 2 7 3 37" xfId="5289" xr:uid="{00000000-0005-0000-0000-0000721F0000}"/>
    <cellStyle name="쉼표 [0] 2 7 3 38" xfId="5290" xr:uid="{00000000-0005-0000-0000-0000731F0000}"/>
    <cellStyle name="쉼표 [0] 2 7 3 39" xfId="5291" xr:uid="{00000000-0005-0000-0000-0000741F0000}"/>
    <cellStyle name="쉼표 [0] 2 7 3 4" xfId="5292" xr:uid="{00000000-0005-0000-0000-0000751F0000}"/>
    <cellStyle name="쉼표 [0] 2 7 3 40" xfId="5293" xr:uid="{00000000-0005-0000-0000-0000761F0000}"/>
    <cellStyle name="쉼표 [0] 2 7 3 41" xfId="5294" xr:uid="{00000000-0005-0000-0000-0000771F0000}"/>
    <cellStyle name="쉼표 [0] 2 7 3 42" xfId="5295" xr:uid="{00000000-0005-0000-0000-0000781F0000}"/>
    <cellStyle name="쉼표 [0] 2 7 3 43" xfId="5296" xr:uid="{00000000-0005-0000-0000-0000791F0000}"/>
    <cellStyle name="쉼표 [0] 2 7 3 44" xfId="5297" xr:uid="{00000000-0005-0000-0000-00007A1F0000}"/>
    <cellStyle name="쉼표 [0] 2 7 3 45" xfId="5298" xr:uid="{00000000-0005-0000-0000-00007B1F0000}"/>
    <cellStyle name="쉼표 [0] 2 7 3 46" xfId="5299" xr:uid="{00000000-0005-0000-0000-00007C1F0000}"/>
    <cellStyle name="쉼표 [0] 2 7 3 47" xfId="5300" xr:uid="{00000000-0005-0000-0000-00007D1F0000}"/>
    <cellStyle name="쉼표 [0] 2 7 3 48" xfId="5301" xr:uid="{00000000-0005-0000-0000-00007E1F0000}"/>
    <cellStyle name="쉼표 [0] 2 7 3 49" xfId="5302" xr:uid="{00000000-0005-0000-0000-00007F1F0000}"/>
    <cellStyle name="쉼표 [0] 2 7 3 5" xfId="5303" xr:uid="{00000000-0005-0000-0000-0000801F0000}"/>
    <cellStyle name="쉼표 [0] 2 7 3 50" xfId="5304" xr:uid="{00000000-0005-0000-0000-0000811F0000}"/>
    <cellStyle name="쉼표 [0] 2 7 3 51" xfId="5305" xr:uid="{00000000-0005-0000-0000-0000821F0000}"/>
    <cellStyle name="쉼표 [0] 2 7 3 52" xfId="5306" xr:uid="{00000000-0005-0000-0000-0000831F0000}"/>
    <cellStyle name="쉼표 [0] 2 7 3 53" xfId="5307" xr:uid="{00000000-0005-0000-0000-0000841F0000}"/>
    <cellStyle name="쉼표 [0] 2 7 3 54" xfId="5308" xr:uid="{00000000-0005-0000-0000-0000851F0000}"/>
    <cellStyle name="쉼표 [0] 2 7 3 55" xfId="5309" xr:uid="{00000000-0005-0000-0000-0000861F0000}"/>
    <cellStyle name="쉼표 [0] 2 7 3 56" xfId="5310" xr:uid="{00000000-0005-0000-0000-0000871F0000}"/>
    <cellStyle name="쉼표 [0] 2 7 3 57" xfId="5311" xr:uid="{00000000-0005-0000-0000-0000881F0000}"/>
    <cellStyle name="쉼표 [0] 2 7 3 58" xfId="5312" xr:uid="{00000000-0005-0000-0000-0000891F0000}"/>
    <cellStyle name="쉼표 [0] 2 7 3 59" xfId="5313" xr:uid="{00000000-0005-0000-0000-00008A1F0000}"/>
    <cellStyle name="쉼표 [0] 2 7 3 6" xfId="5314" xr:uid="{00000000-0005-0000-0000-00008B1F0000}"/>
    <cellStyle name="쉼표 [0] 2 7 3 60" xfId="5315" xr:uid="{00000000-0005-0000-0000-00008C1F0000}"/>
    <cellStyle name="쉼표 [0] 2 7 3 61" xfId="5316" xr:uid="{00000000-0005-0000-0000-00008D1F0000}"/>
    <cellStyle name="쉼표 [0] 2 7 3 62" xfId="5317" xr:uid="{00000000-0005-0000-0000-00008E1F0000}"/>
    <cellStyle name="쉼표 [0] 2 7 3 63" xfId="5318" xr:uid="{00000000-0005-0000-0000-00008F1F0000}"/>
    <cellStyle name="쉼표 [0] 2 7 3 64" xfId="5319" xr:uid="{00000000-0005-0000-0000-0000901F0000}"/>
    <cellStyle name="쉼표 [0] 2 7 3 65" xfId="5320" xr:uid="{00000000-0005-0000-0000-0000911F0000}"/>
    <cellStyle name="쉼표 [0] 2 7 3 66" xfId="5321" xr:uid="{00000000-0005-0000-0000-0000921F0000}"/>
    <cellStyle name="쉼표 [0] 2 7 3 67" xfId="5322" xr:uid="{00000000-0005-0000-0000-0000931F0000}"/>
    <cellStyle name="쉼표 [0] 2 7 3 68" xfId="5323" xr:uid="{00000000-0005-0000-0000-0000941F0000}"/>
    <cellStyle name="쉼표 [0] 2 7 3 69" xfId="5324" xr:uid="{00000000-0005-0000-0000-0000951F0000}"/>
    <cellStyle name="쉼표 [0] 2 7 3 7" xfId="5325" xr:uid="{00000000-0005-0000-0000-0000961F0000}"/>
    <cellStyle name="쉼표 [0] 2 7 3 70" xfId="5326" xr:uid="{00000000-0005-0000-0000-0000971F0000}"/>
    <cellStyle name="쉼표 [0] 2 7 3 71" xfId="5327" xr:uid="{00000000-0005-0000-0000-0000981F0000}"/>
    <cellStyle name="쉼표 [0] 2 7 3 72" xfId="5328" xr:uid="{00000000-0005-0000-0000-0000991F0000}"/>
    <cellStyle name="쉼표 [0] 2 7 3 73" xfId="5329" xr:uid="{00000000-0005-0000-0000-00009A1F0000}"/>
    <cellStyle name="쉼표 [0] 2 7 3 74" xfId="5330" xr:uid="{00000000-0005-0000-0000-00009B1F0000}"/>
    <cellStyle name="쉼표 [0] 2 7 3 75" xfId="5331" xr:uid="{00000000-0005-0000-0000-00009C1F0000}"/>
    <cellStyle name="쉼표 [0] 2 7 3 76" xfId="5332" xr:uid="{00000000-0005-0000-0000-00009D1F0000}"/>
    <cellStyle name="쉼표 [0] 2 7 3 77" xfId="5333" xr:uid="{00000000-0005-0000-0000-00009E1F0000}"/>
    <cellStyle name="쉼표 [0] 2 7 3 78" xfId="5334" xr:uid="{00000000-0005-0000-0000-00009F1F0000}"/>
    <cellStyle name="쉼표 [0] 2 7 3 79" xfId="5335" xr:uid="{00000000-0005-0000-0000-0000A01F0000}"/>
    <cellStyle name="쉼표 [0] 2 7 3 8" xfId="5336" xr:uid="{00000000-0005-0000-0000-0000A11F0000}"/>
    <cellStyle name="쉼표 [0] 2 7 3 80" xfId="5337" xr:uid="{00000000-0005-0000-0000-0000A21F0000}"/>
    <cellStyle name="쉼표 [0] 2 7 3 81" xfId="5338" xr:uid="{00000000-0005-0000-0000-0000A31F0000}"/>
    <cellStyle name="쉼표 [0] 2 7 3 82" xfId="5339" xr:uid="{00000000-0005-0000-0000-0000A41F0000}"/>
    <cellStyle name="쉼표 [0] 2 7 3 83" xfId="5340" xr:uid="{00000000-0005-0000-0000-0000A51F0000}"/>
    <cellStyle name="쉼표 [0] 2 7 3 84" xfId="5341" xr:uid="{00000000-0005-0000-0000-0000A61F0000}"/>
    <cellStyle name="쉼표 [0] 2 7 3 9" xfId="5342" xr:uid="{00000000-0005-0000-0000-0000A71F0000}"/>
    <cellStyle name="쉼표 [0] 2 7 30" xfId="5343" xr:uid="{00000000-0005-0000-0000-0000A81F0000}"/>
    <cellStyle name="쉼표 [0] 2 7 31" xfId="5344" xr:uid="{00000000-0005-0000-0000-0000A91F0000}"/>
    <cellStyle name="쉼표 [0] 2 7 32" xfId="5345" xr:uid="{00000000-0005-0000-0000-0000AA1F0000}"/>
    <cellStyle name="쉼표 [0] 2 7 33" xfId="5346" xr:uid="{00000000-0005-0000-0000-0000AB1F0000}"/>
    <cellStyle name="쉼표 [0] 2 7 34" xfId="5347" xr:uid="{00000000-0005-0000-0000-0000AC1F0000}"/>
    <cellStyle name="쉼표 [0] 2 7 35" xfId="5348" xr:uid="{00000000-0005-0000-0000-0000AD1F0000}"/>
    <cellStyle name="쉼표 [0] 2 7 36" xfId="5349" xr:uid="{00000000-0005-0000-0000-0000AE1F0000}"/>
    <cellStyle name="쉼표 [0] 2 7 37" xfId="5350" xr:uid="{00000000-0005-0000-0000-0000AF1F0000}"/>
    <cellStyle name="쉼표 [0] 2 7 38" xfId="5351" xr:uid="{00000000-0005-0000-0000-0000B01F0000}"/>
    <cellStyle name="쉼표 [0] 2 7 39" xfId="5352" xr:uid="{00000000-0005-0000-0000-0000B11F0000}"/>
    <cellStyle name="쉼표 [0] 2 7 4" xfId="50" xr:uid="{00000000-0005-0000-0000-0000B21F0000}"/>
    <cellStyle name="쉼표 [0] 2 7 4 10" xfId="5353" xr:uid="{00000000-0005-0000-0000-0000B31F0000}"/>
    <cellStyle name="쉼표 [0] 2 7 4 11" xfId="5354" xr:uid="{00000000-0005-0000-0000-0000B41F0000}"/>
    <cellStyle name="쉼표 [0] 2 7 4 12" xfId="5355" xr:uid="{00000000-0005-0000-0000-0000B51F0000}"/>
    <cellStyle name="쉼표 [0] 2 7 4 13" xfId="5356" xr:uid="{00000000-0005-0000-0000-0000B61F0000}"/>
    <cellStyle name="쉼표 [0] 2 7 4 14" xfId="5357" xr:uid="{00000000-0005-0000-0000-0000B71F0000}"/>
    <cellStyle name="쉼표 [0] 2 7 4 15" xfId="5358" xr:uid="{00000000-0005-0000-0000-0000B81F0000}"/>
    <cellStyle name="쉼표 [0] 2 7 4 16" xfId="5359" xr:uid="{00000000-0005-0000-0000-0000B91F0000}"/>
    <cellStyle name="쉼표 [0] 2 7 4 17" xfId="5360" xr:uid="{00000000-0005-0000-0000-0000BA1F0000}"/>
    <cellStyle name="쉼표 [0] 2 7 4 18" xfId="5361" xr:uid="{00000000-0005-0000-0000-0000BB1F0000}"/>
    <cellStyle name="쉼표 [0] 2 7 4 19" xfId="5362" xr:uid="{00000000-0005-0000-0000-0000BC1F0000}"/>
    <cellStyle name="쉼표 [0] 2 7 4 2" xfId="5363" xr:uid="{00000000-0005-0000-0000-0000BD1F0000}"/>
    <cellStyle name="쉼표 [0] 2 7 4 20" xfId="5364" xr:uid="{00000000-0005-0000-0000-0000BE1F0000}"/>
    <cellStyle name="쉼표 [0] 2 7 4 21" xfId="5365" xr:uid="{00000000-0005-0000-0000-0000BF1F0000}"/>
    <cellStyle name="쉼표 [0] 2 7 4 22" xfId="5366" xr:uid="{00000000-0005-0000-0000-0000C01F0000}"/>
    <cellStyle name="쉼표 [0] 2 7 4 23" xfId="5367" xr:uid="{00000000-0005-0000-0000-0000C11F0000}"/>
    <cellStyle name="쉼표 [0] 2 7 4 24" xfId="5368" xr:uid="{00000000-0005-0000-0000-0000C21F0000}"/>
    <cellStyle name="쉼표 [0] 2 7 4 25" xfId="5369" xr:uid="{00000000-0005-0000-0000-0000C31F0000}"/>
    <cellStyle name="쉼표 [0] 2 7 4 26" xfId="5370" xr:uid="{00000000-0005-0000-0000-0000C41F0000}"/>
    <cellStyle name="쉼표 [0] 2 7 4 27" xfId="5371" xr:uid="{00000000-0005-0000-0000-0000C51F0000}"/>
    <cellStyle name="쉼표 [0] 2 7 4 28" xfId="5372" xr:uid="{00000000-0005-0000-0000-0000C61F0000}"/>
    <cellStyle name="쉼표 [0] 2 7 4 29" xfId="5373" xr:uid="{00000000-0005-0000-0000-0000C71F0000}"/>
    <cellStyle name="쉼표 [0] 2 7 4 3" xfId="5374" xr:uid="{00000000-0005-0000-0000-0000C81F0000}"/>
    <cellStyle name="쉼표 [0] 2 7 4 30" xfId="5375" xr:uid="{00000000-0005-0000-0000-0000C91F0000}"/>
    <cellStyle name="쉼표 [0] 2 7 4 31" xfId="5376" xr:uid="{00000000-0005-0000-0000-0000CA1F0000}"/>
    <cellStyle name="쉼표 [0] 2 7 4 32" xfId="5377" xr:uid="{00000000-0005-0000-0000-0000CB1F0000}"/>
    <cellStyle name="쉼표 [0] 2 7 4 33" xfId="5378" xr:uid="{00000000-0005-0000-0000-0000CC1F0000}"/>
    <cellStyle name="쉼표 [0] 2 7 4 34" xfId="5379" xr:uid="{00000000-0005-0000-0000-0000CD1F0000}"/>
    <cellStyle name="쉼표 [0] 2 7 4 35" xfId="5380" xr:uid="{00000000-0005-0000-0000-0000CE1F0000}"/>
    <cellStyle name="쉼표 [0] 2 7 4 36" xfId="5381" xr:uid="{00000000-0005-0000-0000-0000CF1F0000}"/>
    <cellStyle name="쉼표 [0] 2 7 4 37" xfId="5382" xr:uid="{00000000-0005-0000-0000-0000D01F0000}"/>
    <cellStyle name="쉼표 [0] 2 7 4 38" xfId="5383" xr:uid="{00000000-0005-0000-0000-0000D11F0000}"/>
    <cellStyle name="쉼표 [0] 2 7 4 39" xfId="5384" xr:uid="{00000000-0005-0000-0000-0000D21F0000}"/>
    <cellStyle name="쉼표 [0] 2 7 4 4" xfId="5385" xr:uid="{00000000-0005-0000-0000-0000D31F0000}"/>
    <cellStyle name="쉼표 [0] 2 7 4 40" xfId="5386" xr:uid="{00000000-0005-0000-0000-0000D41F0000}"/>
    <cellStyle name="쉼표 [0] 2 7 4 41" xfId="5387" xr:uid="{00000000-0005-0000-0000-0000D51F0000}"/>
    <cellStyle name="쉼표 [0] 2 7 4 42" xfId="5388" xr:uid="{00000000-0005-0000-0000-0000D61F0000}"/>
    <cellStyle name="쉼표 [0] 2 7 4 43" xfId="5389" xr:uid="{00000000-0005-0000-0000-0000D71F0000}"/>
    <cellStyle name="쉼표 [0] 2 7 4 44" xfId="5390" xr:uid="{00000000-0005-0000-0000-0000D81F0000}"/>
    <cellStyle name="쉼표 [0] 2 7 4 45" xfId="5391" xr:uid="{00000000-0005-0000-0000-0000D91F0000}"/>
    <cellStyle name="쉼표 [0] 2 7 4 46" xfId="5392" xr:uid="{00000000-0005-0000-0000-0000DA1F0000}"/>
    <cellStyle name="쉼표 [0] 2 7 4 47" xfId="5393" xr:uid="{00000000-0005-0000-0000-0000DB1F0000}"/>
    <cellStyle name="쉼표 [0] 2 7 4 48" xfId="5394" xr:uid="{00000000-0005-0000-0000-0000DC1F0000}"/>
    <cellStyle name="쉼표 [0] 2 7 4 49" xfId="5395" xr:uid="{00000000-0005-0000-0000-0000DD1F0000}"/>
    <cellStyle name="쉼표 [0] 2 7 4 5" xfId="5396" xr:uid="{00000000-0005-0000-0000-0000DE1F0000}"/>
    <cellStyle name="쉼표 [0] 2 7 4 50" xfId="5397" xr:uid="{00000000-0005-0000-0000-0000DF1F0000}"/>
    <cellStyle name="쉼표 [0] 2 7 4 51" xfId="5398" xr:uid="{00000000-0005-0000-0000-0000E01F0000}"/>
    <cellStyle name="쉼표 [0] 2 7 4 52" xfId="5399" xr:uid="{00000000-0005-0000-0000-0000E11F0000}"/>
    <cellStyle name="쉼표 [0] 2 7 4 53" xfId="5400" xr:uid="{00000000-0005-0000-0000-0000E21F0000}"/>
    <cellStyle name="쉼표 [0] 2 7 4 54" xfId="5401" xr:uid="{00000000-0005-0000-0000-0000E31F0000}"/>
    <cellStyle name="쉼표 [0] 2 7 4 55" xfId="5402" xr:uid="{00000000-0005-0000-0000-0000E41F0000}"/>
    <cellStyle name="쉼표 [0] 2 7 4 56" xfId="5403" xr:uid="{00000000-0005-0000-0000-0000E51F0000}"/>
    <cellStyle name="쉼표 [0] 2 7 4 57" xfId="5404" xr:uid="{00000000-0005-0000-0000-0000E61F0000}"/>
    <cellStyle name="쉼표 [0] 2 7 4 58" xfId="5405" xr:uid="{00000000-0005-0000-0000-0000E71F0000}"/>
    <cellStyle name="쉼표 [0] 2 7 4 59" xfId="5406" xr:uid="{00000000-0005-0000-0000-0000E81F0000}"/>
    <cellStyle name="쉼표 [0] 2 7 4 6" xfId="5407" xr:uid="{00000000-0005-0000-0000-0000E91F0000}"/>
    <cellStyle name="쉼표 [0] 2 7 4 60" xfId="5408" xr:uid="{00000000-0005-0000-0000-0000EA1F0000}"/>
    <cellStyle name="쉼표 [0] 2 7 4 61" xfId="5409" xr:uid="{00000000-0005-0000-0000-0000EB1F0000}"/>
    <cellStyle name="쉼표 [0] 2 7 4 62" xfId="5410" xr:uid="{00000000-0005-0000-0000-0000EC1F0000}"/>
    <cellStyle name="쉼표 [0] 2 7 4 63" xfId="5411" xr:uid="{00000000-0005-0000-0000-0000ED1F0000}"/>
    <cellStyle name="쉼표 [0] 2 7 4 64" xfId="5412" xr:uid="{00000000-0005-0000-0000-0000EE1F0000}"/>
    <cellStyle name="쉼표 [0] 2 7 4 65" xfId="5413" xr:uid="{00000000-0005-0000-0000-0000EF1F0000}"/>
    <cellStyle name="쉼표 [0] 2 7 4 66" xfId="5414" xr:uid="{00000000-0005-0000-0000-0000F01F0000}"/>
    <cellStyle name="쉼표 [0] 2 7 4 67" xfId="5415" xr:uid="{00000000-0005-0000-0000-0000F11F0000}"/>
    <cellStyle name="쉼표 [0] 2 7 4 68" xfId="5416" xr:uid="{00000000-0005-0000-0000-0000F21F0000}"/>
    <cellStyle name="쉼표 [0] 2 7 4 69" xfId="5417" xr:uid="{00000000-0005-0000-0000-0000F31F0000}"/>
    <cellStyle name="쉼표 [0] 2 7 4 7" xfId="5418" xr:uid="{00000000-0005-0000-0000-0000F41F0000}"/>
    <cellStyle name="쉼표 [0] 2 7 4 70" xfId="5419" xr:uid="{00000000-0005-0000-0000-0000F51F0000}"/>
    <cellStyle name="쉼표 [0] 2 7 4 71" xfId="5420" xr:uid="{00000000-0005-0000-0000-0000F61F0000}"/>
    <cellStyle name="쉼표 [0] 2 7 4 72" xfId="5421" xr:uid="{00000000-0005-0000-0000-0000F71F0000}"/>
    <cellStyle name="쉼표 [0] 2 7 4 73" xfId="5422" xr:uid="{00000000-0005-0000-0000-0000F81F0000}"/>
    <cellStyle name="쉼표 [0] 2 7 4 74" xfId="5423" xr:uid="{00000000-0005-0000-0000-0000F91F0000}"/>
    <cellStyle name="쉼표 [0] 2 7 4 75" xfId="5424" xr:uid="{00000000-0005-0000-0000-0000FA1F0000}"/>
    <cellStyle name="쉼표 [0] 2 7 4 76" xfId="5425" xr:uid="{00000000-0005-0000-0000-0000FB1F0000}"/>
    <cellStyle name="쉼표 [0] 2 7 4 77" xfId="5426" xr:uid="{00000000-0005-0000-0000-0000FC1F0000}"/>
    <cellStyle name="쉼표 [0] 2 7 4 78" xfId="5427" xr:uid="{00000000-0005-0000-0000-0000FD1F0000}"/>
    <cellStyle name="쉼표 [0] 2 7 4 79" xfId="5428" xr:uid="{00000000-0005-0000-0000-0000FE1F0000}"/>
    <cellStyle name="쉼표 [0] 2 7 4 8" xfId="5429" xr:uid="{00000000-0005-0000-0000-0000FF1F0000}"/>
    <cellStyle name="쉼표 [0] 2 7 4 80" xfId="5430" xr:uid="{00000000-0005-0000-0000-000000200000}"/>
    <cellStyle name="쉼표 [0] 2 7 4 81" xfId="5431" xr:uid="{00000000-0005-0000-0000-000001200000}"/>
    <cellStyle name="쉼표 [0] 2 7 4 82" xfId="5432" xr:uid="{00000000-0005-0000-0000-000002200000}"/>
    <cellStyle name="쉼표 [0] 2 7 4 83" xfId="5433" xr:uid="{00000000-0005-0000-0000-000003200000}"/>
    <cellStyle name="쉼표 [0] 2 7 4 84" xfId="5434" xr:uid="{00000000-0005-0000-0000-000004200000}"/>
    <cellStyle name="쉼표 [0] 2 7 4 9" xfId="5435" xr:uid="{00000000-0005-0000-0000-000005200000}"/>
    <cellStyle name="쉼표 [0] 2 7 40" xfId="5436" xr:uid="{00000000-0005-0000-0000-000006200000}"/>
    <cellStyle name="쉼표 [0] 2 7 41" xfId="5437" xr:uid="{00000000-0005-0000-0000-000007200000}"/>
    <cellStyle name="쉼표 [0] 2 7 42" xfId="5438" xr:uid="{00000000-0005-0000-0000-000008200000}"/>
    <cellStyle name="쉼표 [0] 2 7 43" xfId="5439" xr:uid="{00000000-0005-0000-0000-000009200000}"/>
    <cellStyle name="쉼표 [0] 2 7 44" xfId="5440" xr:uid="{00000000-0005-0000-0000-00000A200000}"/>
    <cellStyle name="쉼표 [0] 2 7 45" xfId="5441" xr:uid="{00000000-0005-0000-0000-00000B200000}"/>
    <cellStyle name="쉼표 [0] 2 7 46" xfId="5442" xr:uid="{00000000-0005-0000-0000-00000C200000}"/>
    <cellStyle name="쉼표 [0] 2 7 47" xfId="5443" xr:uid="{00000000-0005-0000-0000-00000D200000}"/>
    <cellStyle name="쉼표 [0] 2 7 48" xfId="5444" xr:uid="{00000000-0005-0000-0000-00000E200000}"/>
    <cellStyle name="쉼표 [0] 2 7 49" xfId="5445" xr:uid="{00000000-0005-0000-0000-00000F200000}"/>
    <cellStyle name="쉼표 [0] 2 7 5" xfId="51" xr:uid="{00000000-0005-0000-0000-000010200000}"/>
    <cellStyle name="쉼표 [0] 2 7 5 10" xfId="5446" xr:uid="{00000000-0005-0000-0000-000011200000}"/>
    <cellStyle name="쉼표 [0] 2 7 5 11" xfId="5447" xr:uid="{00000000-0005-0000-0000-000012200000}"/>
    <cellStyle name="쉼표 [0] 2 7 5 12" xfId="5448" xr:uid="{00000000-0005-0000-0000-000013200000}"/>
    <cellStyle name="쉼표 [0] 2 7 5 13" xfId="5449" xr:uid="{00000000-0005-0000-0000-000014200000}"/>
    <cellStyle name="쉼표 [0] 2 7 5 14" xfId="5450" xr:uid="{00000000-0005-0000-0000-000015200000}"/>
    <cellStyle name="쉼표 [0] 2 7 5 15" xfId="5451" xr:uid="{00000000-0005-0000-0000-000016200000}"/>
    <cellStyle name="쉼표 [0] 2 7 5 16" xfId="5452" xr:uid="{00000000-0005-0000-0000-000017200000}"/>
    <cellStyle name="쉼표 [0] 2 7 5 17" xfId="5453" xr:uid="{00000000-0005-0000-0000-000018200000}"/>
    <cellStyle name="쉼표 [0] 2 7 5 18" xfId="5454" xr:uid="{00000000-0005-0000-0000-000019200000}"/>
    <cellStyle name="쉼표 [0] 2 7 5 19" xfId="5455" xr:uid="{00000000-0005-0000-0000-00001A200000}"/>
    <cellStyle name="쉼표 [0] 2 7 5 2" xfId="5456" xr:uid="{00000000-0005-0000-0000-00001B200000}"/>
    <cellStyle name="쉼표 [0] 2 7 5 20" xfId="5457" xr:uid="{00000000-0005-0000-0000-00001C200000}"/>
    <cellStyle name="쉼표 [0] 2 7 5 21" xfId="5458" xr:uid="{00000000-0005-0000-0000-00001D200000}"/>
    <cellStyle name="쉼표 [0] 2 7 5 22" xfId="5459" xr:uid="{00000000-0005-0000-0000-00001E200000}"/>
    <cellStyle name="쉼표 [0] 2 7 5 23" xfId="5460" xr:uid="{00000000-0005-0000-0000-00001F200000}"/>
    <cellStyle name="쉼표 [0] 2 7 5 24" xfId="5461" xr:uid="{00000000-0005-0000-0000-000020200000}"/>
    <cellStyle name="쉼표 [0] 2 7 5 25" xfId="5462" xr:uid="{00000000-0005-0000-0000-000021200000}"/>
    <cellStyle name="쉼표 [0] 2 7 5 26" xfId="5463" xr:uid="{00000000-0005-0000-0000-000022200000}"/>
    <cellStyle name="쉼표 [0] 2 7 5 27" xfId="5464" xr:uid="{00000000-0005-0000-0000-000023200000}"/>
    <cellStyle name="쉼표 [0] 2 7 5 28" xfId="5465" xr:uid="{00000000-0005-0000-0000-000024200000}"/>
    <cellStyle name="쉼표 [0] 2 7 5 29" xfId="5466" xr:uid="{00000000-0005-0000-0000-000025200000}"/>
    <cellStyle name="쉼표 [0] 2 7 5 3" xfId="5467" xr:uid="{00000000-0005-0000-0000-000026200000}"/>
    <cellStyle name="쉼표 [0] 2 7 5 30" xfId="5468" xr:uid="{00000000-0005-0000-0000-000027200000}"/>
    <cellStyle name="쉼표 [0] 2 7 5 31" xfId="5469" xr:uid="{00000000-0005-0000-0000-000028200000}"/>
    <cellStyle name="쉼표 [0] 2 7 5 32" xfId="5470" xr:uid="{00000000-0005-0000-0000-000029200000}"/>
    <cellStyle name="쉼표 [0] 2 7 5 33" xfId="5471" xr:uid="{00000000-0005-0000-0000-00002A200000}"/>
    <cellStyle name="쉼표 [0] 2 7 5 34" xfId="5472" xr:uid="{00000000-0005-0000-0000-00002B200000}"/>
    <cellStyle name="쉼표 [0] 2 7 5 35" xfId="5473" xr:uid="{00000000-0005-0000-0000-00002C200000}"/>
    <cellStyle name="쉼표 [0] 2 7 5 36" xfId="5474" xr:uid="{00000000-0005-0000-0000-00002D200000}"/>
    <cellStyle name="쉼표 [0] 2 7 5 37" xfId="5475" xr:uid="{00000000-0005-0000-0000-00002E200000}"/>
    <cellStyle name="쉼표 [0] 2 7 5 38" xfId="5476" xr:uid="{00000000-0005-0000-0000-00002F200000}"/>
    <cellStyle name="쉼표 [0] 2 7 5 39" xfId="5477" xr:uid="{00000000-0005-0000-0000-000030200000}"/>
    <cellStyle name="쉼표 [0] 2 7 5 4" xfId="5478" xr:uid="{00000000-0005-0000-0000-000031200000}"/>
    <cellStyle name="쉼표 [0] 2 7 5 40" xfId="5479" xr:uid="{00000000-0005-0000-0000-000032200000}"/>
    <cellStyle name="쉼표 [0] 2 7 5 41" xfId="5480" xr:uid="{00000000-0005-0000-0000-000033200000}"/>
    <cellStyle name="쉼표 [0] 2 7 5 42" xfId="5481" xr:uid="{00000000-0005-0000-0000-000034200000}"/>
    <cellStyle name="쉼표 [0] 2 7 5 43" xfId="5482" xr:uid="{00000000-0005-0000-0000-000035200000}"/>
    <cellStyle name="쉼표 [0] 2 7 5 44" xfId="5483" xr:uid="{00000000-0005-0000-0000-000036200000}"/>
    <cellStyle name="쉼표 [0] 2 7 5 45" xfId="5484" xr:uid="{00000000-0005-0000-0000-000037200000}"/>
    <cellStyle name="쉼표 [0] 2 7 5 46" xfId="5485" xr:uid="{00000000-0005-0000-0000-000038200000}"/>
    <cellStyle name="쉼표 [0] 2 7 5 47" xfId="5486" xr:uid="{00000000-0005-0000-0000-000039200000}"/>
    <cellStyle name="쉼표 [0] 2 7 5 48" xfId="5487" xr:uid="{00000000-0005-0000-0000-00003A200000}"/>
    <cellStyle name="쉼표 [0] 2 7 5 49" xfId="5488" xr:uid="{00000000-0005-0000-0000-00003B200000}"/>
    <cellStyle name="쉼표 [0] 2 7 5 5" xfId="5489" xr:uid="{00000000-0005-0000-0000-00003C200000}"/>
    <cellStyle name="쉼표 [0] 2 7 5 50" xfId="5490" xr:uid="{00000000-0005-0000-0000-00003D200000}"/>
    <cellStyle name="쉼표 [0] 2 7 5 51" xfId="5491" xr:uid="{00000000-0005-0000-0000-00003E200000}"/>
    <cellStyle name="쉼표 [0] 2 7 5 52" xfId="5492" xr:uid="{00000000-0005-0000-0000-00003F200000}"/>
    <cellStyle name="쉼표 [0] 2 7 5 53" xfId="5493" xr:uid="{00000000-0005-0000-0000-000040200000}"/>
    <cellStyle name="쉼표 [0] 2 7 5 54" xfId="5494" xr:uid="{00000000-0005-0000-0000-000041200000}"/>
    <cellStyle name="쉼표 [0] 2 7 5 55" xfId="5495" xr:uid="{00000000-0005-0000-0000-000042200000}"/>
    <cellStyle name="쉼표 [0] 2 7 5 56" xfId="5496" xr:uid="{00000000-0005-0000-0000-000043200000}"/>
    <cellStyle name="쉼표 [0] 2 7 5 57" xfId="5497" xr:uid="{00000000-0005-0000-0000-000044200000}"/>
    <cellStyle name="쉼표 [0] 2 7 5 58" xfId="5498" xr:uid="{00000000-0005-0000-0000-000045200000}"/>
    <cellStyle name="쉼표 [0] 2 7 5 59" xfId="5499" xr:uid="{00000000-0005-0000-0000-000046200000}"/>
    <cellStyle name="쉼표 [0] 2 7 5 6" xfId="5500" xr:uid="{00000000-0005-0000-0000-000047200000}"/>
    <cellStyle name="쉼표 [0] 2 7 5 60" xfId="5501" xr:uid="{00000000-0005-0000-0000-000048200000}"/>
    <cellStyle name="쉼표 [0] 2 7 5 61" xfId="5502" xr:uid="{00000000-0005-0000-0000-000049200000}"/>
    <cellStyle name="쉼표 [0] 2 7 5 62" xfId="5503" xr:uid="{00000000-0005-0000-0000-00004A200000}"/>
    <cellStyle name="쉼표 [0] 2 7 5 63" xfId="5504" xr:uid="{00000000-0005-0000-0000-00004B200000}"/>
    <cellStyle name="쉼표 [0] 2 7 5 64" xfId="5505" xr:uid="{00000000-0005-0000-0000-00004C200000}"/>
    <cellStyle name="쉼표 [0] 2 7 5 65" xfId="5506" xr:uid="{00000000-0005-0000-0000-00004D200000}"/>
    <cellStyle name="쉼표 [0] 2 7 5 66" xfId="5507" xr:uid="{00000000-0005-0000-0000-00004E200000}"/>
    <cellStyle name="쉼표 [0] 2 7 5 67" xfId="5508" xr:uid="{00000000-0005-0000-0000-00004F200000}"/>
    <cellStyle name="쉼표 [0] 2 7 5 68" xfId="5509" xr:uid="{00000000-0005-0000-0000-000050200000}"/>
    <cellStyle name="쉼표 [0] 2 7 5 69" xfId="5510" xr:uid="{00000000-0005-0000-0000-000051200000}"/>
    <cellStyle name="쉼표 [0] 2 7 5 7" xfId="5511" xr:uid="{00000000-0005-0000-0000-000052200000}"/>
    <cellStyle name="쉼표 [0] 2 7 5 70" xfId="5512" xr:uid="{00000000-0005-0000-0000-000053200000}"/>
    <cellStyle name="쉼표 [0] 2 7 5 71" xfId="5513" xr:uid="{00000000-0005-0000-0000-000054200000}"/>
    <cellStyle name="쉼표 [0] 2 7 5 72" xfId="5514" xr:uid="{00000000-0005-0000-0000-000055200000}"/>
    <cellStyle name="쉼표 [0] 2 7 5 73" xfId="5515" xr:uid="{00000000-0005-0000-0000-000056200000}"/>
    <cellStyle name="쉼표 [0] 2 7 5 74" xfId="5516" xr:uid="{00000000-0005-0000-0000-000057200000}"/>
    <cellStyle name="쉼표 [0] 2 7 5 75" xfId="5517" xr:uid="{00000000-0005-0000-0000-000058200000}"/>
    <cellStyle name="쉼표 [0] 2 7 5 76" xfId="5518" xr:uid="{00000000-0005-0000-0000-000059200000}"/>
    <cellStyle name="쉼표 [0] 2 7 5 77" xfId="5519" xr:uid="{00000000-0005-0000-0000-00005A200000}"/>
    <cellStyle name="쉼표 [0] 2 7 5 78" xfId="5520" xr:uid="{00000000-0005-0000-0000-00005B200000}"/>
    <cellStyle name="쉼표 [0] 2 7 5 79" xfId="5521" xr:uid="{00000000-0005-0000-0000-00005C200000}"/>
    <cellStyle name="쉼표 [0] 2 7 5 8" xfId="5522" xr:uid="{00000000-0005-0000-0000-00005D200000}"/>
    <cellStyle name="쉼표 [0] 2 7 5 80" xfId="5523" xr:uid="{00000000-0005-0000-0000-00005E200000}"/>
    <cellStyle name="쉼표 [0] 2 7 5 81" xfId="5524" xr:uid="{00000000-0005-0000-0000-00005F200000}"/>
    <cellStyle name="쉼표 [0] 2 7 5 82" xfId="5525" xr:uid="{00000000-0005-0000-0000-000060200000}"/>
    <cellStyle name="쉼표 [0] 2 7 5 83" xfId="5526" xr:uid="{00000000-0005-0000-0000-000061200000}"/>
    <cellStyle name="쉼표 [0] 2 7 5 84" xfId="5527" xr:uid="{00000000-0005-0000-0000-000062200000}"/>
    <cellStyle name="쉼표 [0] 2 7 5 9" xfId="5528" xr:uid="{00000000-0005-0000-0000-000063200000}"/>
    <cellStyle name="쉼표 [0] 2 7 50" xfId="5529" xr:uid="{00000000-0005-0000-0000-000064200000}"/>
    <cellStyle name="쉼표 [0] 2 7 51" xfId="5530" xr:uid="{00000000-0005-0000-0000-000065200000}"/>
    <cellStyle name="쉼표 [0] 2 7 52" xfId="5531" xr:uid="{00000000-0005-0000-0000-000066200000}"/>
    <cellStyle name="쉼표 [0] 2 7 53" xfId="5532" xr:uid="{00000000-0005-0000-0000-000067200000}"/>
    <cellStyle name="쉼표 [0] 2 7 54" xfId="5533" xr:uid="{00000000-0005-0000-0000-000068200000}"/>
    <cellStyle name="쉼표 [0] 2 7 55" xfId="5534" xr:uid="{00000000-0005-0000-0000-000069200000}"/>
    <cellStyle name="쉼표 [0] 2 7 56" xfId="5535" xr:uid="{00000000-0005-0000-0000-00006A200000}"/>
    <cellStyle name="쉼표 [0] 2 7 57" xfId="5536" xr:uid="{00000000-0005-0000-0000-00006B200000}"/>
    <cellStyle name="쉼표 [0] 2 7 58" xfId="5537" xr:uid="{00000000-0005-0000-0000-00006C200000}"/>
    <cellStyle name="쉼표 [0] 2 7 59" xfId="5538" xr:uid="{00000000-0005-0000-0000-00006D200000}"/>
    <cellStyle name="쉼표 [0] 2 7 6" xfId="52" xr:uid="{00000000-0005-0000-0000-00006E200000}"/>
    <cellStyle name="쉼표 [0] 2 7 6 10" xfId="5539" xr:uid="{00000000-0005-0000-0000-00006F200000}"/>
    <cellStyle name="쉼표 [0] 2 7 6 11" xfId="5540" xr:uid="{00000000-0005-0000-0000-000070200000}"/>
    <cellStyle name="쉼표 [0] 2 7 6 12" xfId="5541" xr:uid="{00000000-0005-0000-0000-000071200000}"/>
    <cellStyle name="쉼표 [0] 2 7 6 13" xfId="5542" xr:uid="{00000000-0005-0000-0000-000072200000}"/>
    <cellStyle name="쉼표 [0] 2 7 6 14" xfId="5543" xr:uid="{00000000-0005-0000-0000-000073200000}"/>
    <cellStyle name="쉼표 [0] 2 7 6 15" xfId="5544" xr:uid="{00000000-0005-0000-0000-000074200000}"/>
    <cellStyle name="쉼표 [0] 2 7 6 16" xfId="5545" xr:uid="{00000000-0005-0000-0000-000075200000}"/>
    <cellStyle name="쉼표 [0] 2 7 6 17" xfId="5546" xr:uid="{00000000-0005-0000-0000-000076200000}"/>
    <cellStyle name="쉼표 [0] 2 7 6 18" xfId="5547" xr:uid="{00000000-0005-0000-0000-000077200000}"/>
    <cellStyle name="쉼표 [0] 2 7 6 19" xfId="5548" xr:uid="{00000000-0005-0000-0000-000078200000}"/>
    <cellStyle name="쉼표 [0] 2 7 6 2" xfId="5549" xr:uid="{00000000-0005-0000-0000-000079200000}"/>
    <cellStyle name="쉼표 [0] 2 7 6 20" xfId="5550" xr:uid="{00000000-0005-0000-0000-00007A200000}"/>
    <cellStyle name="쉼표 [0] 2 7 6 21" xfId="5551" xr:uid="{00000000-0005-0000-0000-00007B200000}"/>
    <cellStyle name="쉼표 [0] 2 7 6 22" xfId="5552" xr:uid="{00000000-0005-0000-0000-00007C200000}"/>
    <cellStyle name="쉼표 [0] 2 7 6 23" xfId="5553" xr:uid="{00000000-0005-0000-0000-00007D200000}"/>
    <cellStyle name="쉼표 [0] 2 7 6 24" xfId="5554" xr:uid="{00000000-0005-0000-0000-00007E200000}"/>
    <cellStyle name="쉼표 [0] 2 7 6 25" xfId="5555" xr:uid="{00000000-0005-0000-0000-00007F200000}"/>
    <cellStyle name="쉼표 [0] 2 7 6 26" xfId="5556" xr:uid="{00000000-0005-0000-0000-000080200000}"/>
    <cellStyle name="쉼표 [0] 2 7 6 27" xfId="5557" xr:uid="{00000000-0005-0000-0000-000081200000}"/>
    <cellStyle name="쉼표 [0] 2 7 6 28" xfId="5558" xr:uid="{00000000-0005-0000-0000-000082200000}"/>
    <cellStyle name="쉼표 [0] 2 7 6 29" xfId="5559" xr:uid="{00000000-0005-0000-0000-000083200000}"/>
    <cellStyle name="쉼표 [0] 2 7 6 3" xfId="5560" xr:uid="{00000000-0005-0000-0000-000084200000}"/>
    <cellStyle name="쉼표 [0] 2 7 6 30" xfId="5561" xr:uid="{00000000-0005-0000-0000-000085200000}"/>
    <cellStyle name="쉼표 [0] 2 7 6 31" xfId="5562" xr:uid="{00000000-0005-0000-0000-000086200000}"/>
    <cellStyle name="쉼표 [0] 2 7 6 32" xfId="5563" xr:uid="{00000000-0005-0000-0000-000087200000}"/>
    <cellStyle name="쉼표 [0] 2 7 6 33" xfId="5564" xr:uid="{00000000-0005-0000-0000-000088200000}"/>
    <cellStyle name="쉼표 [0] 2 7 6 34" xfId="5565" xr:uid="{00000000-0005-0000-0000-000089200000}"/>
    <cellStyle name="쉼표 [0] 2 7 6 35" xfId="5566" xr:uid="{00000000-0005-0000-0000-00008A200000}"/>
    <cellStyle name="쉼표 [0] 2 7 6 36" xfId="5567" xr:uid="{00000000-0005-0000-0000-00008B200000}"/>
    <cellStyle name="쉼표 [0] 2 7 6 37" xfId="5568" xr:uid="{00000000-0005-0000-0000-00008C200000}"/>
    <cellStyle name="쉼표 [0] 2 7 6 38" xfId="5569" xr:uid="{00000000-0005-0000-0000-00008D200000}"/>
    <cellStyle name="쉼표 [0] 2 7 6 39" xfId="5570" xr:uid="{00000000-0005-0000-0000-00008E200000}"/>
    <cellStyle name="쉼표 [0] 2 7 6 4" xfId="5571" xr:uid="{00000000-0005-0000-0000-00008F200000}"/>
    <cellStyle name="쉼표 [0] 2 7 6 40" xfId="5572" xr:uid="{00000000-0005-0000-0000-000090200000}"/>
    <cellStyle name="쉼표 [0] 2 7 6 41" xfId="5573" xr:uid="{00000000-0005-0000-0000-000091200000}"/>
    <cellStyle name="쉼표 [0] 2 7 6 42" xfId="5574" xr:uid="{00000000-0005-0000-0000-000092200000}"/>
    <cellStyle name="쉼표 [0] 2 7 6 43" xfId="5575" xr:uid="{00000000-0005-0000-0000-000093200000}"/>
    <cellStyle name="쉼표 [0] 2 7 6 44" xfId="5576" xr:uid="{00000000-0005-0000-0000-000094200000}"/>
    <cellStyle name="쉼표 [0] 2 7 6 45" xfId="5577" xr:uid="{00000000-0005-0000-0000-000095200000}"/>
    <cellStyle name="쉼표 [0] 2 7 6 46" xfId="5578" xr:uid="{00000000-0005-0000-0000-000096200000}"/>
    <cellStyle name="쉼표 [0] 2 7 6 47" xfId="5579" xr:uid="{00000000-0005-0000-0000-000097200000}"/>
    <cellStyle name="쉼표 [0] 2 7 6 48" xfId="5580" xr:uid="{00000000-0005-0000-0000-000098200000}"/>
    <cellStyle name="쉼표 [0] 2 7 6 49" xfId="5581" xr:uid="{00000000-0005-0000-0000-000099200000}"/>
    <cellStyle name="쉼표 [0] 2 7 6 5" xfId="5582" xr:uid="{00000000-0005-0000-0000-00009A200000}"/>
    <cellStyle name="쉼표 [0] 2 7 6 50" xfId="5583" xr:uid="{00000000-0005-0000-0000-00009B200000}"/>
    <cellStyle name="쉼표 [0] 2 7 6 51" xfId="5584" xr:uid="{00000000-0005-0000-0000-00009C200000}"/>
    <cellStyle name="쉼표 [0] 2 7 6 52" xfId="5585" xr:uid="{00000000-0005-0000-0000-00009D200000}"/>
    <cellStyle name="쉼표 [0] 2 7 6 53" xfId="5586" xr:uid="{00000000-0005-0000-0000-00009E200000}"/>
    <cellStyle name="쉼표 [0] 2 7 6 54" xfId="5587" xr:uid="{00000000-0005-0000-0000-00009F200000}"/>
    <cellStyle name="쉼표 [0] 2 7 6 55" xfId="5588" xr:uid="{00000000-0005-0000-0000-0000A0200000}"/>
    <cellStyle name="쉼표 [0] 2 7 6 56" xfId="5589" xr:uid="{00000000-0005-0000-0000-0000A1200000}"/>
    <cellStyle name="쉼표 [0] 2 7 6 57" xfId="5590" xr:uid="{00000000-0005-0000-0000-0000A2200000}"/>
    <cellStyle name="쉼표 [0] 2 7 6 58" xfId="5591" xr:uid="{00000000-0005-0000-0000-0000A3200000}"/>
    <cellStyle name="쉼표 [0] 2 7 6 59" xfId="5592" xr:uid="{00000000-0005-0000-0000-0000A4200000}"/>
    <cellStyle name="쉼표 [0] 2 7 6 6" xfId="5593" xr:uid="{00000000-0005-0000-0000-0000A5200000}"/>
    <cellStyle name="쉼표 [0] 2 7 6 60" xfId="5594" xr:uid="{00000000-0005-0000-0000-0000A6200000}"/>
    <cellStyle name="쉼표 [0] 2 7 6 61" xfId="5595" xr:uid="{00000000-0005-0000-0000-0000A7200000}"/>
    <cellStyle name="쉼표 [0] 2 7 6 62" xfId="5596" xr:uid="{00000000-0005-0000-0000-0000A8200000}"/>
    <cellStyle name="쉼표 [0] 2 7 6 63" xfId="5597" xr:uid="{00000000-0005-0000-0000-0000A9200000}"/>
    <cellStyle name="쉼표 [0] 2 7 6 64" xfId="5598" xr:uid="{00000000-0005-0000-0000-0000AA200000}"/>
    <cellStyle name="쉼표 [0] 2 7 6 65" xfId="5599" xr:uid="{00000000-0005-0000-0000-0000AB200000}"/>
    <cellStyle name="쉼표 [0] 2 7 6 66" xfId="5600" xr:uid="{00000000-0005-0000-0000-0000AC200000}"/>
    <cellStyle name="쉼표 [0] 2 7 6 67" xfId="5601" xr:uid="{00000000-0005-0000-0000-0000AD200000}"/>
    <cellStyle name="쉼표 [0] 2 7 6 68" xfId="5602" xr:uid="{00000000-0005-0000-0000-0000AE200000}"/>
    <cellStyle name="쉼표 [0] 2 7 6 69" xfId="5603" xr:uid="{00000000-0005-0000-0000-0000AF200000}"/>
    <cellStyle name="쉼표 [0] 2 7 6 7" xfId="5604" xr:uid="{00000000-0005-0000-0000-0000B0200000}"/>
    <cellStyle name="쉼표 [0] 2 7 6 70" xfId="5605" xr:uid="{00000000-0005-0000-0000-0000B1200000}"/>
    <cellStyle name="쉼표 [0] 2 7 6 71" xfId="5606" xr:uid="{00000000-0005-0000-0000-0000B2200000}"/>
    <cellStyle name="쉼표 [0] 2 7 6 72" xfId="5607" xr:uid="{00000000-0005-0000-0000-0000B3200000}"/>
    <cellStyle name="쉼표 [0] 2 7 6 73" xfId="5608" xr:uid="{00000000-0005-0000-0000-0000B4200000}"/>
    <cellStyle name="쉼표 [0] 2 7 6 74" xfId="5609" xr:uid="{00000000-0005-0000-0000-0000B5200000}"/>
    <cellStyle name="쉼표 [0] 2 7 6 75" xfId="5610" xr:uid="{00000000-0005-0000-0000-0000B6200000}"/>
    <cellStyle name="쉼표 [0] 2 7 6 76" xfId="5611" xr:uid="{00000000-0005-0000-0000-0000B7200000}"/>
    <cellStyle name="쉼표 [0] 2 7 6 77" xfId="5612" xr:uid="{00000000-0005-0000-0000-0000B8200000}"/>
    <cellStyle name="쉼표 [0] 2 7 6 78" xfId="5613" xr:uid="{00000000-0005-0000-0000-0000B9200000}"/>
    <cellStyle name="쉼표 [0] 2 7 6 79" xfId="5614" xr:uid="{00000000-0005-0000-0000-0000BA200000}"/>
    <cellStyle name="쉼표 [0] 2 7 6 8" xfId="5615" xr:uid="{00000000-0005-0000-0000-0000BB200000}"/>
    <cellStyle name="쉼표 [0] 2 7 6 80" xfId="5616" xr:uid="{00000000-0005-0000-0000-0000BC200000}"/>
    <cellStyle name="쉼표 [0] 2 7 6 81" xfId="5617" xr:uid="{00000000-0005-0000-0000-0000BD200000}"/>
    <cellStyle name="쉼표 [0] 2 7 6 82" xfId="5618" xr:uid="{00000000-0005-0000-0000-0000BE200000}"/>
    <cellStyle name="쉼표 [0] 2 7 6 83" xfId="5619" xr:uid="{00000000-0005-0000-0000-0000BF200000}"/>
    <cellStyle name="쉼표 [0] 2 7 6 84" xfId="5620" xr:uid="{00000000-0005-0000-0000-0000C0200000}"/>
    <cellStyle name="쉼표 [0] 2 7 6 9" xfId="5621" xr:uid="{00000000-0005-0000-0000-0000C1200000}"/>
    <cellStyle name="쉼표 [0] 2 7 60" xfId="5622" xr:uid="{00000000-0005-0000-0000-0000C2200000}"/>
    <cellStyle name="쉼표 [0] 2 7 61" xfId="5623" xr:uid="{00000000-0005-0000-0000-0000C3200000}"/>
    <cellStyle name="쉼표 [0] 2 7 62" xfId="5624" xr:uid="{00000000-0005-0000-0000-0000C4200000}"/>
    <cellStyle name="쉼표 [0] 2 7 63" xfId="5625" xr:uid="{00000000-0005-0000-0000-0000C5200000}"/>
    <cellStyle name="쉼표 [0] 2 7 64" xfId="5626" xr:uid="{00000000-0005-0000-0000-0000C6200000}"/>
    <cellStyle name="쉼표 [0] 2 7 65" xfId="5627" xr:uid="{00000000-0005-0000-0000-0000C7200000}"/>
    <cellStyle name="쉼표 [0] 2 7 66" xfId="5628" xr:uid="{00000000-0005-0000-0000-0000C8200000}"/>
    <cellStyle name="쉼표 [0] 2 7 67" xfId="5629" xr:uid="{00000000-0005-0000-0000-0000C9200000}"/>
    <cellStyle name="쉼표 [0] 2 7 68" xfId="5630" xr:uid="{00000000-0005-0000-0000-0000CA200000}"/>
    <cellStyle name="쉼표 [0] 2 7 69" xfId="5631" xr:uid="{00000000-0005-0000-0000-0000CB200000}"/>
    <cellStyle name="쉼표 [0] 2 7 7" xfId="53" xr:uid="{00000000-0005-0000-0000-0000CC200000}"/>
    <cellStyle name="쉼표 [0] 2 7 7 10" xfId="5632" xr:uid="{00000000-0005-0000-0000-0000CD200000}"/>
    <cellStyle name="쉼표 [0] 2 7 7 11" xfId="5633" xr:uid="{00000000-0005-0000-0000-0000CE200000}"/>
    <cellStyle name="쉼표 [0] 2 7 7 12" xfId="5634" xr:uid="{00000000-0005-0000-0000-0000CF200000}"/>
    <cellStyle name="쉼표 [0] 2 7 7 13" xfId="5635" xr:uid="{00000000-0005-0000-0000-0000D0200000}"/>
    <cellStyle name="쉼표 [0] 2 7 7 14" xfId="5636" xr:uid="{00000000-0005-0000-0000-0000D1200000}"/>
    <cellStyle name="쉼표 [0] 2 7 7 15" xfId="5637" xr:uid="{00000000-0005-0000-0000-0000D2200000}"/>
    <cellStyle name="쉼표 [0] 2 7 7 16" xfId="5638" xr:uid="{00000000-0005-0000-0000-0000D3200000}"/>
    <cellStyle name="쉼표 [0] 2 7 7 17" xfId="5639" xr:uid="{00000000-0005-0000-0000-0000D4200000}"/>
    <cellStyle name="쉼표 [0] 2 7 7 18" xfId="5640" xr:uid="{00000000-0005-0000-0000-0000D5200000}"/>
    <cellStyle name="쉼표 [0] 2 7 7 19" xfId="5641" xr:uid="{00000000-0005-0000-0000-0000D6200000}"/>
    <cellStyle name="쉼표 [0] 2 7 7 2" xfId="5642" xr:uid="{00000000-0005-0000-0000-0000D7200000}"/>
    <cellStyle name="쉼표 [0] 2 7 7 20" xfId="5643" xr:uid="{00000000-0005-0000-0000-0000D8200000}"/>
    <cellStyle name="쉼표 [0] 2 7 7 21" xfId="5644" xr:uid="{00000000-0005-0000-0000-0000D9200000}"/>
    <cellStyle name="쉼표 [0] 2 7 7 22" xfId="5645" xr:uid="{00000000-0005-0000-0000-0000DA200000}"/>
    <cellStyle name="쉼표 [0] 2 7 7 23" xfId="5646" xr:uid="{00000000-0005-0000-0000-0000DB200000}"/>
    <cellStyle name="쉼표 [0] 2 7 7 24" xfId="5647" xr:uid="{00000000-0005-0000-0000-0000DC200000}"/>
    <cellStyle name="쉼표 [0] 2 7 7 25" xfId="5648" xr:uid="{00000000-0005-0000-0000-0000DD200000}"/>
    <cellStyle name="쉼표 [0] 2 7 7 26" xfId="5649" xr:uid="{00000000-0005-0000-0000-0000DE200000}"/>
    <cellStyle name="쉼표 [0] 2 7 7 27" xfId="5650" xr:uid="{00000000-0005-0000-0000-0000DF200000}"/>
    <cellStyle name="쉼표 [0] 2 7 7 28" xfId="5651" xr:uid="{00000000-0005-0000-0000-0000E0200000}"/>
    <cellStyle name="쉼표 [0] 2 7 7 29" xfId="5652" xr:uid="{00000000-0005-0000-0000-0000E1200000}"/>
    <cellStyle name="쉼표 [0] 2 7 7 3" xfId="5653" xr:uid="{00000000-0005-0000-0000-0000E2200000}"/>
    <cellStyle name="쉼표 [0] 2 7 7 30" xfId="5654" xr:uid="{00000000-0005-0000-0000-0000E3200000}"/>
    <cellStyle name="쉼표 [0] 2 7 7 31" xfId="5655" xr:uid="{00000000-0005-0000-0000-0000E4200000}"/>
    <cellStyle name="쉼표 [0] 2 7 7 32" xfId="5656" xr:uid="{00000000-0005-0000-0000-0000E5200000}"/>
    <cellStyle name="쉼표 [0] 2 7 7 33" xfId="5657" xr:uid="{00000000-0005-0000-0000-0000E6200000}"/>
    <cellStyle name="쉼표 [0] 2 7 7 34" xfId="5658" xr:uid="{00000000-0005-0000-0000-0000E7200000}"/>
    <cellStyle name="쉼표 [0] 2 7 7 35" xfId="5659" xr:uid="{00000000-0005-0000-0000-0000E8200000}"/>
    <cellStyle name="쉼표 [0] 2 7 7 36" xfId="5660" xr:uid="{00000000-0005-0000-0000-0000E9200000}"/>
    <cellStyle name="쉼표 [0] 2 7 7 37" xfId="5661" xr:uid="{00000000-0005-0000-0000-0000EA200000}"/>
    <cellStyle name="쉼표 [0] 2 7 7 38" xfId="5662" xr:uid="{00000000-0005-0000-0000-0000EB200000}"/>
    <cellStyle name="쉼표 [0] 2 7 7 39" xfId="5663" xr:uid="{00000000-0005-0000-0000-0000EC200000}"/>
    <cellStyle name="쉼표 [0] 2 7 7 4" xfId="5664" xr:uid="{00000000-0005-0000-0000-0000ED200000}"/>
    <cellStyle name="쉼표 [0] 2 7 7 40" xfId="5665" xr:uid="{00000000-0005-0000-0000-0000EE200000}"/>
    <cellStyle name="쉼표 [0] 2 7 7 41" xfId="5666" xr:uid="{00000000-0005-0000-0000-0000EF200000}"/>
    <cellStyle name="쉼표 [0] 2 7 7 42" xfId="5667" xr:uid="{00000000-0005-0000-0000-0000F0200000}"/>
    <cellStyle name="쉼표 [0] 2 7 7 43" xfId="5668" xr:uid="{00000000-0005-0000-0000-0000F1200000}"/>
    <cellStyle name="쉼표 [0] 2 7 7 44" xfId="5669" xr:uid="{00000000-0005-0000-0000-0000F2200000}"/>
    <cellStyle name="쉼표 [0] 2 7 7 45" xfId="5670" xr:uid="{00000000-0005-0000-0000-0000F3200000}"/>
    <cellStyle name="쉼표 [0] 2 7 7 46" xfId="5671" xr:uid="{00000000-0005-0000-0000-0000F4200000}"/>
    <cellStyle name="쉼표 [0] 2 7 7 47" xfId="5672" xr:uid="{00000000-0005-0000-0000-0000F5200000}"/>
    <cellStyle name="쉼표 [0] 2 7 7 48" xfId="5673" xr:uid="{00000000-0005-0000-0000-0000F6200000}"/>
    <cellStyle name="쉼표 [0] 2 7 7 49" xfId="5674" xr:uid="{00000000-0005-0000-0000-0000F7200000}"/>
    <cellStyle name="쉼표 [0] 2 7 7 5" xfId="5675" xr:uid="{00000000-0005-0000-0000-0000F8200000}"/>
    <cellStyle name="쉼표 [0] 2 7 7 50" xfId="5676" xr:uid="{00000000-0005-0000-0000-0000F9200000}"/>
    <cellStyle name="쉼표 [0] 2 7 7 51" xfId="5677" xr:uid="{00000000-0005-0000-0000-0000FA200000}"/>
    <cellStyle name="쉼표 [0] 2 7 7 52" xfId="5678" xr:uid="{00000000-0005-0000-0000-0000FB200000}"/>
    <cellStyle name="쉼표 [0] 2 7 7 53" xfId="5679" xr:uid="{00000000-0005-0000-0000-0000FC200000}"/>
    <cellStyle name="쉼표 [0] 2 7 7 54" xfId="5680" xr:uid="{00000000-0005-0000-0000-0000FD200000}"/>
    <cellStyle name="쉼표 [0] 2 7 7 55" xfId="5681" xr:uid="{00000000-0005-0000-0000-0000FE200000}"/>
    <cellStyle name="쉼표 [0] 2 7 7 56" xfId="5682" xr:uid="{00000000-0005-0000-0000-0000FF200000}"/>
    <cellStyle name="쉼표 [0] 2 7 7 57" xfId="5683" xr:uid="{00000000-0005-0000-0000-000000210000}"/>
    <cellStyle name="쉼표 [0] 2 7 7 58" xfId="5684" xr:uid="{00000000-0005-0000-0000-000001210000}"/>
    <cellStyle name="쉼표 [0] 2 7 7 59" xfId="5685" xr:uid="{00000000-0005-0000-0000-000002210000}"/>
    <cellStyle name="쉼표 [0] 2 7 7 6" xfId="5686" xr:uid="{00000000-0005-0000-0000-000003210000}"/>
    <cellStyle name="쉼표 [0] 2 7 7 60" xfId="5687" xr:uid="{00000000-0005-0000-0000-000004210000}"/>
    <cellStyle name="쉼표 [0] 2 7 7 61" xfId="5688" xr:uid="{00000000-0005-0000-0000-000005210000}"/>
    <cellStyle name="쉼표 [0] 2 7 7 62" xfId="5689" xr:uid="{00000000-0005-0000-0000-000006210000}"/>
    <cellStyle name="쉼표 [0] 2 7 7 63" xfId="5690" xr:uid="{00000000-0005-0000-0000-000007210000}"/>
    <cellStyle name="쉼표 [0] 2 7 7 64" xfId="5691" xr:uid="{00000000-0005-0000-0000-000008210000}"/>
    <cellStyle name="쉼표 [0] 2 7 7 65" xfId="5692" xr:uid="{00000000-0005-0000-0000-000009210000}"/>
    <cellStyle name="쉼표 [0] 2 7 7 66" xfId="5693" xr:uid="{00000000-0005-0000-0000-00000A210000}"/>
    <cellStyle name="쉼표 [0] 2 7 7 67" xfId="5694" xr:uid="{00000000-0005-0000-0000-00000B210000}"/>
    <cellStyle name="쉼표 [0] 2 7 7 68" xfId="5695" xr:uid="{00000000-0005-0000-0000-00000C210000}"/>
    <cellStyle name="쉼표 [0] 2 7 7 69" xfId="5696" xr:uid="{00000000-0005-0000-0000-00000D210000}"/>
    <cellStyle name="쉼표 [0] 2 7 7 7" xfId="5697" xr:uid="{00000000-0005-0000-0000-00000E210000}"/>
    <cellStyle name="쉼표 [0] 2 7 7 70" xfId="5698" xr:uid="{00000000-0005-0000-0000-00000F210000}"/>
    <cellStyle name="쉼표 [0] 2 7 7 71" xfId="5699" xr:uid="{00000000-0005-0000-0000-000010210000}"/>
    <cellStyle name="쉼표 [0] 2 7 7 72" xfId="5700" xr:uid="{00000000-0005-0000-0000-000011210000}"/>
    <cellStyle name="쉼표 [0] 2 7 7 73" xfId="5701" xr:uid="{00000000-0005-0000-0000-000012210000}"/>
    <cellStyle name="쉼표 [0] 2 7 7 74" xfId="5702" xr:uid="{00000000-0005-0000-0000-000013210000}"/>
    <cellStyle name="쉼표 [0] 2 7 7 75" xfId="5703" xr:uid="{00000000-0005-0000-0000-000014210000}"/>
    <cellStyle name="쉼표 [0] 2 7 7 76" xfId="5704" xr:uid="{00000000-0005-0000-0000-000015210000}"/>
    <cellStyle name="쉼표 [0] 2 7 7 77" xfId="5705" xr:uid="{00000000-0005-0000-0000-000016210000}"/>
    <cellStyle name="쉼표 [0] 2 7 7 78" xfId="5706" xr:uid="{00000000-0005-0000-0000-000017210000}"/>
    <cellStyle name="쉼표 [0] 2 7 7 79" xfId="5707" xr:uid="{00000000-0005-0000-0000-000018210000}"/>
    <cellStyle name="쉼표 [0] 2 7 7 8" xfId="5708" xr:uid="{00000000-0005-0000-0000-000019210000}"/>
    <cellStyle name="쉼표 [0] 2 7 7 80" xfId="5709" xr:uid="{00000000-0005-0000-0000-00001A210000}"/>
    <cellStyle name="쉼표 [0] 2 7 7 81" xfId="5710" xr:uid="{00000000-0005-0000-0000-00001B210000}"/>
    <cellStyle name="쉼표 [0] 2 7 7 82" xfId="5711" xr:uid="{00000000-0005-0000-0000-00001C210000}"/>
    <cellStyle name="쉼표 [0] 2 7 7 83" xfId="5712" xr:uid="{00000000-0005-0000-0000-00001D210000}"/>
    <cellStyle name="쉼표 [0] 2 7 7 84" xfId="5713" xr:uid="{00000000-0005-0000-0000-00001E210000}"/>
    <cellStyle name="쉼표 [0] 2 7 7 9" xfId="5714" xr:uid="{00000000-0005-0000-0000-00001F210000}"/>
    <cellStyle name="쉼표 [0] 2 7 70" xfId="5715" xr:uid="{00000000-0005-0000-0000-000020210000}"/>
    <cellStyle name="쉼표 [0] 2 7 71" xfId="5716" xr:uid="{00000000-0005-0000-0000-000021210000}"/>
    <cellStyle name="쉼표 [0] 2 7 72" xfId="5717" xr:uid="{00000000-0005-0000-0000-000022210000}"/>
    <cellStyle name="쉼표 [0] 2 7 73" xfId="5718" xr:uid="{00000000-0005-0000-0000-000023210000}"/>
    <cellStyle name="쉼표 [0] 2 7 74" xfId="5719" xr:uid="{00000000-0005-0000-0000-000024210000}"/>
    <cellStyle name="쉼표 [0] 2 7 75" xfId="5720" xr:uid="{00000000-0005-0000-0000-000025210000}"/>
    <cellStyle name="쉼표 [0] 2 7 76" xfId="5721" xr:uid="{00000000-0005-0000-0000-000026210000}"/>
    <cellStyle name="쉼표 [0] 2 7 77" xfId="5722" xr:uid="{00000000-0005-0000-0000-000027210000}"/>
    <cellStyle name="쉼표 [0] 2 7 78" xfId="5723" xr:uid="{00000000-0005-0000-0000-000028210000}"/>
    <cellStyle name="쉼표 [0] 2 7 79" xfId="5724" xr:uid="{00000000-0005-0000-0000-000029210000}"/>
    <cellStyle name="쉼표 [0] 2 7 8" xfId="54" xr:uid="{00000000-0005-0000-0000-00002A210000}"/>
    <cellStyle name="쉼표 [0] 2 7 8 10" xfId="5725" xr:uid="{00000000-0005-0000-0000-00002B210000}"/>
    <cellStyle name="쉼표 [0] 2 7 8 11" xfId="5726" xr:uid="{00000000-0005-0000-0000-00002C210000}"/>
    <cellStyle name="쉼표 [0] 2 7 8 12" xfId="5727" xr:uid="{00000000-0005-0000-0000-00002D210000}"/>
    <cellStyle name="쉼표 [0] 2 7 8 13" xfId="5728" xr:uid="{00000000-0005-0000-0000-00002E210000}"/>
    <cellStyle name="쉼표 [0] 2 7 8 14" xfId="5729" xr:uid="{00000000-0005-0000-0000-00002F210000}"/>
    <cellStyle name="쉼표 [0] 2 7 8 15" xfId="5730" xr:uid="{00000000-0005-0000-0000-000030210000}"/>
    <cellStyle name="쉼표 [0] 2 7 8 16" xfId="5731" xr:uid="{00000000-0005-0000-0000-000031210000}"/>
    <cellStyle name="쉼표 [0] 2 7 8 17" xfId="5732" xr:uid="{00000000-0005-0000-0000-000032210000}"/>
    <cellStyle name="쉼표 [0] 2 7 8 18" xfId="5733" xr:uid="{00000000-0005-0000-0000-000033210000}"/>
    <cellStyle name="쉼표 [0] 2 7 8 19" xfId="5734" xr:uid="{00000000-0005-0000-0000-000034210000}"/>
    <cellStyle name="쉼표 [0] 2 7 8 2" xfId="5735" xr:uid="{00000000-0005-0000-0000-000035210000}"/>
    <cellStyle name="쉼표 [0] 2 7 8 20" xfId="5736" xr:uid="{00000000-0005-0000-0000-000036210000}"/>
    <cellStyle name="쉼표 [0] 2 7 8 21" xfId="5737" xr:uid="{00000000-0005-0000-0000-000037210000}"/>
    <cellStyle name="쉼표 [0] 2 7 8 22" xfId="5738" xr:uid="{00000000-0005-0000-0000-000038210000}"/>
    <cellStyle name="쉼표 [0] 2 7 8 23" xfId="5739" xr:uid="{00000000-0005-0000-0000-000039210000}"/>
    <cellStyle name="쉼표 [0] 2 7 8 24" xfId="5740" xr:uid="{00000000-0005-0000-0000-00003A210000}"/>
    <cellStyle name="쉼표 [0] 2 7 8 25" xfId="5741" xr:uid="{00000000-0005-0000-0000-00003B210000}"/>
    <cellStyle name="쉼표 [0] 2 7 8 26" xfId="5742" xr:uid="{00000000-0005-0000-0000-00003C210000}"/>
    <cellStyle name="쉼표 [0] 2 7 8 27" xfId="5743" xr:uid="{00000000-0005-0000-0000-00003D210000}"/>
    <cellStyle name="쉼표 [0] 2 7 8 28" xfId="5744" xr:uid="{00000000-0005-0000-0000-00003E210000}"/>
    <cellStyle name="쉼표 [0] 2 7 8 29" xfId="5745" xr:uid="{00000000-0005-0000-0000-00003F210000}"/>
    <cellStyle name="쉼표 [0] 2 7 8 3" xfId="5746" xr:uid="{00000000-0005-0000-0000-000040210000}"/>
    <cellStyle name="쉼표 [0] 2 7 8 30" xfId="5747" xr:uid="{00000000-0005-0000-0000-000041210000}"/>
    <cellStyle name="쉼표 [0] 2 7 8 31" xfId="5748" xr:uid="{00000000-0005-0000-0000-000042210000}"/>
    <cellStyle name="쉼표 [0] 2 7 8 32" xfId="5749" xr:uid="{00000000-0005-0000-0000-000043210000}"/>
    <cellStyle name="쉼표 [0] 2 7 8 33" xfId="5750" xr:uid="{00000000-0005-0000-0000-000044210000}"/>
    <cellStyle name="쉼표 [0] 2 7 8 34" xfId="5751" xr:uid="{00000000-0005-0000-0000-000045210000}"/>
    <cellStyle name="쉼표 [0] 2 7 8 35" xfId="5752" xr:uid="{00000000-0005-0000-0000-000046210000}"/>
    <cellStyle name="쉼표 [0] 2 7 8 36" xfId="5753" xr:uid="{00000000-0005-0000-0000-000047210000}"/>
    <cellStyle name="쉼표 [0] 2 7 8 37" xfId="5754" xr:uid="{00000000-0005-0000-0000-000048210000}"/>
    <cellStyle name="쉼표 [0] 2 7 8 38" xfId="5755" xr:uid="{00000000-0005-0000-0000-000049210000}"/>
    <cellStyle name="쉼표 [0] 2 7 8 39" xfId="5756" xr:uid="{00000000-0005-0000-0000-00004A210000}"/>
    <cellStyle name="쉼표 [0] 2 7 8 4" xfId="5757" xr:uid="{00000000-0005-0000-0000-00004B210000}"/>
    <cellStyle name="쉼표 [0] 2 7 8 40" xfId="5758" xr:uid="{00000000-0005-0000-0000-00004C210000}"/>
    <cellStyle name="쉼표 [0] 2 7 8 41" xfId="5759" xr:uid="{00000000-0005-0000-0000-00004D210000}"/>
    <cellStyle name="쉼표 [0] 2 7 8 42" xfId="5760" xr:uid="{00000000-0005-0000-0000-00004E210000}"/>
    <cellStyle name="쉼표 [0] 2 7 8 43" xfId="5761" xr:uid="{00000000-0005-0000-0000-00004F210000}"/>
    <cellStyle name="쉼표 [0] 2 7 8 44" xfId="5762" xr:uid="{00000000-0005-0000-0000-000050210000}"/>
    <cellStyle name="쉼표 [0] 2 7 8 45" xfId="5763" xr:uid="{00000000-0005-0000-0000-000051210000}"/>
    <cellStyle name="쉼표 [0] 2 7 8 46" xfId="5764" xr:uid="{00000000-0005-0000-0000-000052210000}"/>
    <cellStyle name="쉼표 [0] 2 7 8 47" xfId="5765" xr:uid="{00000000-0005-0000-0000-000053210000}"/>
    <cellStyle name="쉼표 [0] 2 7 8 48" xfId="5766" xr:uid="{00000000-0005-0000-0000-000054210000}"/>
    <cellStyle name="쉼표 [0] 2 7 8 49" xfId="5767" xr:uid="{00000000-0005-0000-0000-000055210000}"/>
    <cellStyle name="쉼표 [0] 2 7 8 5" xfId="5768" xr:uid="{00000000-0005-0000-0000-000056210000}"/>
    <cellStyle name="쉼표 [0] 2 7 8 50" xfId="5769" xr:uid="{00000000-0005-0000-0000-000057210000}"/>
    <cellStyle name="쉼표 [0] 2 7 8 51" xfId="5770" xr:uid="{00000000-0005-0000-0000-000058210000}"/>
    <cellStyle name="쉼표 [0] 2 7 8 52" xfId="5771" xr:uid="{00000000-0005-0000-0000-000059210000}"/>
    <cellStyle name="쉼표 [0] 2 7 8 53" xfId="5772" xr:uid="{00000000-0005-0000-0000-00005A210000}"/>
    <cellStyle name="쉼표 [0] 2 7 8 54" xfId="5773" xr:uid="{00000000-0005-0000-0000-00005B210000}"/>
    <cellStyle name="쉼표 [0] 2 7 8 55" xfId="5774" xr:uid="{00000000-0005-0000-0000-00005C210000}"/>
    <cellStyle name="쉼표 [0] 2 7 8 56" xfId="5775" xr:uid="{00000000-0005-0000-0000-00005D210000}"/>
    <cellStyle name="쉼표 [0] 2 7 8 57" xfId="5776" xr:uid="{00000000-0005-0000-0000-00005E210000}"/>
    <cellStyle name="쉼표 [0] 2 7 8 58" xfId="5777" xr:uid="{00000000-0005-0000-0000-00005F210000}"/>
    <cellStyle name="쉼표 [0] 2 7 8 59" xfId="5778" xr:uid="{00000000-0005-0000-0000-000060210000}"/>
    <cellStyle name="쉼표 [0] 2 7 8 6" xfId="5779" xr:uid="{00000000-0005-0000-0000-000061210000}"/>
    <cellStyle name="쉼표 [0] 2 7 8 60" xfId="5780" xr:uid="{00000000-0005-0000-0000-000062210000}"/>
    <cellStyle name="쉼표 [0] 2 7 8 61" xfId="5781" xr:uid="{00000000-0005-0000-0000-000063210000}"/>
    <cellStyle name="쉼표 [0] 2 7 8 62" xfId="5782" xr:uid="{00000000-0005-0000-0000-000064210000}"/>
    <cellStyle name="쉼표 [0] 2 7 8 63" xfId="5783" xr:uid="{00000000-0005-0000-0000-000065210000}"/>
    <cellStyle name="쉼표 [0] 2 7 8 64" xfId="5784" xr:uid="{00000000-0005-0000-0000-000066210000}"/>
    <cellStyle name="쉼표 [0] 2 7 8 65" xfId="5785" xr:uid="{00000000-0005-0000-0000-000067210000}"/>
    <cellStyle name="쉼표 [0] 2 7 8 66" xfId="5786" xr:uid="{00000000-0005-0000-0000-000068210000}"/>
    <cellStyle name="쉼표 [0] 2 7 8 67" xfId="5787" xr:uid="{00000000-0005-0000-0000-000069210000}"/>
    <cellStyle name="쉼표 [0] 2 7 8 68" xfId="5788" xr:uid="{00000000-0005-0000-0000-00006A210000}"/>
    <cellStyle name="쉼표 [0] 2 7 8 69" xfId="5789" xr:uid="{00000000-0005-0000-0000-00006B210000}"/>
    <cellStyle name="쉼표 [0] 2 7 8 7" xfId="5790" xr:uid="{00000000-0005-0000-0000-00006C210000}"/>
    <cellStyle name="쉼표 [0] 2 7 8 70" xfId="5791" xr:uid="{00000000-0005-0000-0000-00006D210000}"/>
    <cellStyle name="쉼표 [0] 2 7 8 71" xfId="5792" xr:uid="{00000000-0005-0000-0000-00006E210000}"/>
    <cellStyle name="쉼표 [0] 2 7 8 72" xfId="5793" xr:uid="{00000000-0005-0000-0000-00006F210000}"/>
    <cellStyle name="쉼표 [0] 2 7 8 73" xfId="5794" xr:uid="{00000000-0005-0000-0000-000070210000}"/>
    <cellStyle name="쉼표 [0] 2 7 8 74" xfId="5795" xr:uid="{00000000-0005-0000-0000-000071210000}"/>
    <cellStyle name="쉼표 [0] 2 7 8 75" xfId="5796" xr:uid="{00000000-0005-0000-0000-000072210000}"/>
    <cellStyle name="쉼표 [0] 2 7 8 76" xfId="5797" xr:uid="{00000000-0005-0000-0000-000073210000}"/>
    <cellStyle name="쉼표 [0] 2 7 8 77" xfId="5798" xr:uid="{00000000-0005-0000-0000-000074210000}"/>
    <cellStyle name="쉼표 [0] 2 7 8 78" xfId="5799" xr:uid="{00000000-0005-0000-0000-000075210000}"/>
    <cellStyle name="쉼표 [0] 2 7 8 79" xfId="5800" xr:uid="{00000000-0005-0000-0000-000076210000}"/>
    <cellStyle name="쉼표 [0] 2 7 8 8" xfId="5801" xr:uid="{00000000-0005-0000-0000-000077210000}"/>
    <cellStyle name="쉼표 [0] 2 7 8 80" xfId="5802" xr:uid="{00000000-0005-0000-0000-000078210000}"/>
    <cellStyle name="쉼표 [0] 2 7 8 81" xfId="5803" xr:uid="{00000000-0005-0000-0000-000079210000}"/>
    <cellStyle name="쉼표 [0] 2 7 8 82" xfId="5804" xr:uid="{00000000-0005-0000-0000-00007A210000}"/>
    <cellStyle name="쉼표 [0] 2 7 8 83" xfId="5805" xr:uid="{00000000-0005-0000-0000-00007B210000}"/>
    <cellStyle name="쉼표 [0] 2 7 8 84" xfId="5806" xr:uid="{00000000-0005-0000-0000-00007C210000}"/>
    <cellStyle name="쉼표 [0] 2 7 8 9" xfId="5807" xr:uid="{00000000-0005-0000-0000-00007D210000}"/>
    <cellStyle name="쉼표 [0] 2 7 80" xfId="5808" xr:uid="{00000000-0005-0000-0000-00007E210000}"/>
    <cellStyle name="쉼표 [0] 2 7 81" xfId="5809" xr:uid="{00000000-0005-0000-0000-00007F210000}"/>
    <cellStyle name="쉼표 [0] 2 7 82" xfId="5810" xr:uid="{00000000-0005-0000-0000-000080210000}"/>
    <cellStyle name="쉼표 [0] 2 7 83" xfId="5811" xr:uid="{00000000-0005-0000-0000-000081210000}"/>
    <cellStyle name="쉼표 [0] 2 7 84" xfId="5812" xr:uid="{00000000-0005-0000-0000-000082210000}"/>
    <cellStyle name="쉼표 [0] 2 7 85" xfId="5813" xr:uid="{00000000-0005-0000-0000-000083210000}"/>
    <cellStyle name="쉼표 [0] 2 7 86" xfId="5814" xr:uid="{00000000-0005-0000-0000-000084210000}"/>
    <cellStyle name="쉼표 [0] 2 7 87" xfId="5815" xr:uid="{00000000-0005-0000-0000-000085210000}"/>
    <cellStyle name="쉼표 [0] 2 7 88" xfId="5816" xr:uid="{00000000-0005-0000-0000-000086210000}"/>
    <cellStyle name="쉼표 [0] 2 7 89" xfId="5817" xr:uid="{00000000-0005-0000-0000-000087210000}"/>
    <cellStyle name="쉼표 [0] 2 7 9" xfId="5818" xr:uid="{00000000-0005-0000-0000-000088210000}"/>
    <cellStyle name="쉼표 [0] 2 7 90" xfId="5819" xr:uid="{00000000-0005-0000-0000-000089210000}"/>
    <cellStyle name="쉼표 [0] 2 7 91" xfId="5820" xr:uid="{00000000-0005-0000-0000-00008A210000}"/>
    <cellStyle name="쉼표 [0] 2 70" xfId="5821" xr:uid="{00000000-0005-0000-0000-00008B210000}"/>
    <cellStyle name="쉼표 [0] 2 71" xfId="5822" xr:uid="{00000000-0005-0000-0000-00008C210000}"/>
    <cellStyle name="쉼표 [0] 2 72" xfId="5823" xr:uid="{00000000-0005-0000-0000-00008D210000}"/>
    <cellStyle name="쉼표 [0] 2 73" xfId="5824" xr:uid="{00000000-0005-0000-0000-00008E210000}"/>
    <cellStyle name="쉼표 [0] 2 74" xfId="5825" xr:uid="{00000000-0005-0000-0000-00008F210000}"/>
    <cellStyle name="쉼표 [0] 2 75" xfId="5826" xr:uid="{00000000-0005-0000-0000-000090210000}"/>
    <cellStyle name="쉼표 [0] 2 76" xfId="5827" xr:uid="{00000000-0005-0000-0000-000091210000}"/>
    <cellStyle name="쉼표 [0] 2 77" xfId="5828" xr:uid="{00000000-0005-0000-0000-000092210000}"/>
    <cellStyle name="쉼표 [0] 2 78" xfId="5829" xr:uid="{00000000-0005-0000-0000-000093210000}"/>
    <cellStyle name="쉼표 [0] 2 79" xfId="5830" xr:uid="{00000000-0005-0000-0000-000094210000}"/>
    <cellStyle name="쉼표 [0] 2 8" xfId="55" xr:uid="{00000000-0005-0000-0000-000095210000}"/>
    <cellStyle name="쉼표 [0] 2 8 10" xfId="5831" xr:uid="{00000000-0005-0000-0000-000096210000}"/>
    <cellStyle name="쉼표 [0] 2 8 11" xfId="5832" xr:uid="{00000000-0005-0000-0000-000097210000}"/>
    <cellStyle name="쉼표 [0] 2 8 12" xfId="5833" xr:uid="{00000000-0005-0000-0000-000098210000}"/>
    <cellStyle name="쉼표 [0] 2 8 13" xfId="5834" xr:uid="{00000000-0005-0000-0000-000099210000}"/>
    <cellStyle name="쉼표 [0] 2 8 14" xfId="5835" xr:uid="{00000000-0005-0000-0000-00009A210000}"/>
    <cellStyle name="쉼표 [0] 2 8 15" xfId="5836" xr:uid="{00000000-0005-0000-0000-00009B210000}"/>
    <cellStyle name="쉼표 [0] 2 8 16" xfId="5837" xr:uid="{00000000-0005-0000-0000-00009C210000}"/>
    <cellStyle name="쉼표 [0] 2 8 17" xfId="5838" xr:uid="{00000000-0005-0000-0000-00009D210000}"/>
    <cellStyle name="쉼표 [0] 2 8 18" xfId="5839" xr:uid="{00000000-0005-0000-0000-00009E210000}"/>
    <cellStyle name="쉼표 [0] 2 8 19" xfId="5840" xr:uid="{00000000-0005-0000-0000-00009F210000}"/>
    <cellStyle name="쉼표 [0] 2 8 2" xfId="56" xr:uid="{00000000-0005-0000-0000-0000A0210000}"/>
    <cellStyle name="쉼표 [0] 2 8 2 10" xfId="5841" xr:uid="{00000000-0005-0000-0000-0000A1210000}"/>
    <cellStyle name="쉼표 [0] 2 8 2 11" xfId="5842" xr:uid="{00000000-0005-0000-0000-0000A2210000}"/>
    <cellStyle name="쉼표 [0] 2 8 2 12" xfId="5843" xr:uid="{00000000-0005-0000-0000-0000A3210000}"/>
    <cellStyle name="쉼표 [0] 2 8 2 13" xfId="5844" xr:uid="{00000000-0005-0000-0000-0000A4210000}"/>
    <cellStyle name="쉼표 [0] 2 8 2 14" xfId="5845" xr:uid="{00000000-0005-0000-0000-0000A5210000}"/>
    <cellStyle name="쉼표 [0] 2 8 2 15" xfId="5846" xr:uid="{00000000-0005-0000-0000-0000A6210000}"/>
    <cellStyle name="쉼표 [0] 2 8 2 16" xfId="5847" xr:uid="{00000000-0005-0000-0000-0000A7210000}"/>
    <cellStyle name="쉼표 [0] 2 8 2 17" xfId="5848" xr:uid="{00000000-0005-0000-0000-0000A8210000}"/>
    <cellStyle name="쉼표 [0] 2 8 2 18" xfId="5849" xr:uid="{00000000-0005-0000-0000-0000A9210000}"/>
    <cellStyle name="쉼표 [0] 2 8 2 19" xfId="5850" xr:uid="{00000000-0005-0000-0000-0000AA210000}"/>
    <cellStyle name="쉼표 [0] 2 8 2 2" xfId="5851" xr:uid="{00000000-0005-0000-0000-0000AB210000}"/>
    <cellStyle name="쉼표 [0] 2 8 2 20" xfId="5852" xr:uid="{00000000-0005-0000-0000-0000AC210000}"/>
    <cellStyle name="쉼표 [0] 2 8 2 21" xfId="5853" xr:uid="{00000000-0005-0000-0000-0000AD210000}"/>
    <cellStyle name="쉼표 [0] 2 8 2 22" xfId="5854" xr:uid="{00000000-0005-0000-0000-0000AE210000}"/>
    <cellStyle name="쉼표 [0] 2 8 2 23" xfId="5855" xr:uid="{00000000-0005-0000-0000-0000AF210000}"/>
    <cellStyle name="쉼표 [0] 2 8 2 24" xfId="5856" xr:uid="{00000000-0005-0000-0000-0000B0210000}"/>
    <cellStyle name="쉼표 [0] 2 8 2 25" xfId="5857" xr:uid="{00000000-0005-0000-0000-0000B1210000}"/>
    <cellStyle name="쉼표 [0] 2 8 2 26" xfId="5858" xr:uid="{00000000-0005-0000-0000-0000B2210000}"/>
    <cellStyle name="쉼표 [0] 2 8 2 27" xfId="5859" xr:uid="{00000000-0005-0000-0000-0000B3210000}"/>
    <cellStyle name="쉼표 [0] 2 8 2 28" xfId="5860" xr:uid="{00000000-0005-0000-0000-0000B4210000}"/>
    <cellStyle name="쉼표 [0] 2 8 2 29" xfId="5861" xr:uid="{00000000-0005-0000-0000-0000B5210000}"/>
    <cellStyle name="쉼표 [0] 2 8 2 3" xfId="5862" xr:uid="{00000000-0005-0000-0000-0000B6210000}"/>
    <cellStyle name="쉼표 [0] 2 8 2 30" xfId="5863" xr:uid="{00000000-0005-0000-0000-0000B7210000}"/>
    <cellStyle name="쉼표 [0] 2 8 2 31" xfId="5864" xr:uid="{00000000-0005-0000-0000-0000B8210000}"/>
    <cellStyle name="쉼표 [0] 2 8 2 32" xfId="5865" xr:uid="{00000000-0005-0000-0000-0000B9210000}"/>
    <cellStyle name="쉼표 [0] 2 8 2 33" xfId="5866" xr:uid="{00000000-0005-0000-0000-0000BA210000}"/>
    <cellStyle name="쉼표 [0] 2 8 2 34" xfId="5867" xr:uid="{00000000-0005-0000-0000-0000BB210000}"/>
    <cellStyle name="쉼표 [0] 2 8 2 35" xfId="5868" xr:uid="{00000000-0005-0000-0000-0000BC210000}"/>
    <cellStyle name="쉼표 [0] 2 8 2 36" xfId="5869" xr:uid="{00000000-0005-0000-0000-0000BD210000}"/>
    <cellStyle name="쉼표 [0] 2 8 2 37" xfId="5870" xr:uid="{00000000-0005-0000-0000-0000BE210000}"/>
    <cellStyle name="쉼표 [0] 2 8 2 38" xfId="5871" xr:uid="{00000000-0005-0000-0000-0000BF210000}"/>
    <cellStyle name="쉼표 [0] 2 8 2 39" xfId="5872" xr:uid="{00000000-0005-0000-0000-0000C0210000}"/>
    <cellStyle name="쉼표 [0] 2 8 2 4" xfId="5873" xr:uid="{00000000-0005-0000-0000-0000C1210000}"/>
    <cellStyle name="쉼표 [0] 2 8 2 40" xfId="5874" xr:uid="{00000000-0005-0000-0000-0000C2210000}"/>
    <cellStyle name="쉼표 [0] 2 8 2 41" xfId="5875" xr:uid="{00000000-0005-0000-0000-0000C3210000}"/>
    <cellStyle name="쉼표 [0] 2 8 2 42" xfId="5876" xr:uid="{00000000-0005-0000-0000-0000C4210000}"/>
    <cellStyle name="쉼표 [0] 2 8 2 43" xfId="5877" xr:uid="{00000000-0005-0000-0000-0000C5210000}"/>
    <cellStyle name="쉼표 [0] 2 8 2 44" xfId="5878" xr:uid="{00000000-0005-0000-0000-0000C6210000}"/>
    <cellStyle name="쉼표 [0] 2 8 2 45" xfId="5879" xr:uid="{00000000-0005-0000-0000-0000C7210000}"/>
    <cellStyle name="쉼표 [0] 2 8 2 46" xfId="5880" xr:uid="{00000000-0005-0000-0000-0000C8210000}"/>
    <cellStyle name="쉼표 [0] 2 8 2 47" xfId="5881" xr:uid="{00000000-0005-0000-0000-0000C9210000}"/>
    <cellStyle name="쉼표 [0] 2 8 2 48" xfId="5882" xr:uid="{00000000-0005-0000-0000-0000CA210000}"/>
    <cellStyle name="쉼표 [0] 2 8 2 49" xfId="5883" xr:uid="{00000000-0005-0000-0000-0000CB210000}"/>
    <cellStyle name="쉼표 [0] 2 8 2 5" xfId="5884" xr:uid="{00000000-0005-0000-0000-0000CC210000}"/>
    <cellStyle name="쉼표 [0] 2 8 2 50" xfId="5885" xr:uid="{00000000-0005-0000-0000-0000CD210000}"/>
    <cellStyle name="쉼표 [0] 2 8 2 51" xfId="5886" xr:uid="{00000000-0005-0000-0000-0000CE210000}"/>
    <cellStyle name="쉼표 [0] 2 8 2 52" xfId="5887" xr:uid="{00000000-0005-0000-0000-0000CF210000}"/>
    <cellStyle name="쉼표 [0] 2 8 2 53" xfId="5888" xr:uid="{00000000-0005-0000-0000-0000D0210000}"/>
    <cellStyle name="쉼표 [0] 2 8 2 54" xfId="5889" xr:uid="{00000000-0005-0000-0000-0000D1210000}"/>
    <cellStyle name="쉼표 [0] 2 8 2 55" xfId="5890" xr:uid="{00000000-0005-0000-0000-0000D2210000}"/>
    <cellStyle name="쉼표 [0] 2 8 2 56" xfId="5891" xr:uid="{00000000-0005-0000-0000-0000D3210000}"/>
    <cellStyle name="쉼표 [0] 2 8 2 57" xfId="5892" xr:uid="{00000000-0005-0000-0000-0000D4210000}"/>
    <cellStyle name="쉼표 [0] 2 8 2 58" xfId="5893" xr:uid="{00000000-0005-0000-0000-0000D5210000}"/>
    <cellStyle name="쉼표 [0] 2 8 2 59" xfId="5894" xr:uid="{00000000-0005-0000-0000-0000D6210000}"/>
    <cellStyle name="쉼표 [0] 2 8 2 6" xfId="5895" xr:uid="{00000000-0005-0000-0000-0000D7210000}"/>
    <cellStyle name="쉼표 [0] 2 8 2 60" xfId="5896" xr:uid="{00000000-0005-0000-0000-0000D8210000}"/>
    <cellStyle name="쉼표 [0] 2 8 2 61" xfId="5897" xr:uid="{00000000-0005-0000-0000-0000D9210000}"/>
    <cellStyle name="쉼표 [0] 2 8 2 62" xfId="5898" xr:uid="{00000000-0005-0000-0000-0000DA210000}"/>
    <cellStyle name="쉼표 [0] 2 8 2 63" xfId="5899" xr:uid="{00000000-0005-0000-0000-0000DB210000}"/>
    <cellStyle name="쉼표 [0] 2 8 2 64" xfId="5900" xr:uid="{00000000-0005-0000-0000-0000DC210000}"/>
    <cellStyle name="쉼표 [0] 2 8 2 65" xfId="5901" xr:uid="{00000000-0005-0000-0000-0000DD210000}"/>
    <cellStyle name="쉼표 [0] 2 8 2 66" xfId="5902" xr:uid="{00000000-0005-0000-0000-0000DE210000}"/>
    <cellStyle name="쉼표 [0] 2 8 2 67" xfId="5903" xr:uid="{00000000-0005-0000-0000-0000DF210000}"/>
    <cellStyle name="쉼표 [0] 2 8 2 68" xfId="5904" xr:uid="{00000000-0005-0000-0000-0000E0210000}"/>
    <cellStyle name="쉼표 [0] 2 8 2 69" xfId="5905" xr:uid="{00000000-0005-0000-0000-0000E1210000}"/>
    <cellStyle name="쉼표 [0] 2 8 2 7" xfId="5906" xr:uid="{00000000-0005-0000-0000-0000E2210000}"/>
    <cellStyle name="쉼표 [0] 2 8 2 70" xfId="5907" xr:uid="{00000000-0005-0000-0000-0000E3210000}"/>
    <cellStyle name="쉼표 [0] 2 8 2 71" xfId="5908" xr:uid="{00000000-0005-0000-0000-0000E4210000}"/>
    <cellStyle name="쉼표 [0] 2 8 2 72" xfId="5909" xr:uid="{00000000-0005-0000-0000-0000E5210000}"/>
    <cellStyle name="쉼표 [0] 2 8 2 73" xfId="5910" xr:uid="{00000000-0005-0000-0000-0000E6210000}"/>
    <cellStyle name="쉼표 [0] 2 8 2 74" xfId="5911" xr:uid="{00000000-0005-0000-0000-0000E7210000}"/>
    <cellStyle name="쉼표 [0] 2 8 2 75" xfId="5912" xr:uid="{00000000-0005-0000-0000-0000E8210000}"/>
    <cellStyle name="쉼표 [0] 2 8 2 76" xfId="5913" xr:uid="{00000000-0005-0000-0000-0000E9210000}"/>
    <cellStyle name="쉼표 [0] 2 8 2 77" xfId="5914" xr:uid="{00000000-0005-0000-0000-0000EA210000}"/>
    <cellStyle name="쉼표 [0] 2 8 2 78" xfId="5915" xr:uid="{00000000-0005-0000-0000-0000EB210000}"/>
    <cellStyle name="쉼표 [0] 2 8 2 79" xfId="5916" xr:uid="{00000000-0005-0000-0000-0000EC210000}"/>
    <cellStyle name="쉼표 [0] 2 8 2 8" xfId="5917" xr:uid="{00000000-0005-0000-0000-0000ED210000}"/>
    <cellStyle name="쉼표 [0] 2 8 2 80" xfId="5918" xr:uid="{00000000-0005-0000-0000-0000EE210000}"/>
    <cellStyle name="쉼표 [0] 2 8 2 81" xfId="5919" xr:uid="{00000000-0005-0000-0000-0000EF210000}"/>
    <cellStyle name="쉼표 [0] 2 8 2 82" xfId="5920" xr:uid="{00000000-0005-0000-0000-0000F0210000}"/>
    <cellStyle name="쉼표 [0] 2 8 2 83" xfId="5921" xr:uid="{00000000-0005-0000-0000-0000F1210000}"/>
    <cellStyle name="쉼표 [0] 2 8 2 84" xfId="5922" xr:uid="{00000000-0005-0000-0000-0000F2210000}"/>
    <cellStyle name="쉼표 [0] 2 8 2 9" xfId="5923" xr:uid="{00000000-0005-0000-0000-0000F3210000}"/>
    <cellStyle name="쉼표 [0] 2 8 20" xfId="5924" xr:uid="{00000000-0005-0000-0000-0000F4210000}"/>
    <cellStyle name="쉼표 [0] 2 8 21" xfId="5925" xr:uid="{00000000-0005-0000-0000-0000F5210000}"/>
    <cellStyle name="쉼표 [0] 2 8 22" xfId="5926" xr:uid="{00000000-0005-0000-0000-0000F6210000}"/>
    <cellStyle name="쉼표 [0] 2 8 23" xfId="5927" xr:uid="{00000000-0005-0000-0000-0000F7210000}"/>
    <cellStyle name="쉼표 [0] 2 8 24" xfId="5928" xr:uid="{00000000-0005-0000-0000-0000F8210000}"/>
    <cellStyle name="쉼표 [0] 2 8 25" xfId="5929" xr:uid="{00000000-0005-0000-0000-0000F9210000}"/>
    <cellStyle name="쉼표 [0] 2 8 26" xfId="5930" xr:uid="{00000000-0005-0000-0000-0000FA210000}"/>
    <cellStyle name="쉼표 [0] 2 8 27" xfId="5931" xr:uid="{00000000-0005-0000-0000-0000FB210000}"/>
    <cellStyle name="쉼표 [0] 2 8 28" xfId="5932" xr:uid="{00000000-0005-0000-0000-0000FC210000}"/>
    <cellStyle name="쉼표 [0] 2 8 29" xfId="5933" xr:uid="{00000000-0005-0000-0000-0000FD210000}"/>
    <cellStyle name="쉼표 [0] 2 8 3" xfId="57" xr:uid="{00000000-0005-0000-0000-0000FE210000}"/>
    <cellStyle name="쉼표 [0] 2 8 3 10" xfId="5934" xr:uid="{00000000-0005-0000-0000-0000FF210000}"/>
    <cellStyle name="쉼표 [0] 2 8 3 11" xfId="5935" xr:uid="{00000000-0005-0000-0000-000000220000}"/>
    <cellStyle name="쉼표 [0] 2 8 3 12" xfId="5936" xr:uid="{00000000-0005-0000-0000-000001220000}"/>
    <cellStyle name="쉼표 [0] 2 8 3 13" xfId="5937" xr:uid="{00000000-0005-0000-0000-000002220000}"/>
    <cellStyle name="쉼표 [0] 2 8 3 14" xfId="5938" xr:uid="{00000000-0005-0000-0000-000003220000}"/>
    <cellStyle name="쉼표 [0] 2 8 3 15" xfId="5939" xr:uid="{00000000-0005-0000-0000-000004220000}"/>
    <cellStyle name="쉼표 [0] 2 8 3 16" xfId="5940" xr:uid="{00000000-0005-0000-0000-000005220000}"/>
    <cellStyle name="쉼표 [0] 2 8 3 17" xfId="5941" xr:uid="{00000000-0005-0000-0000-000006220000}"/>
    <cellStyle name="쉼표 [0] 2 8 3 18" xfId="5942" xr:uid="{00000000-0005-0000-0000-000007220000}"/>
    <cellStyle name="쉼표 [0] 2 8 3 19" xfId="5943" xr:uid="{00000000-0005-0000-0000-000008220000}"/>
    <cellStyle name="쉼표 [0] 2 8 3 2" xfId="5944" xr:uid="{00000000-0005-0000-0000-000009220000}"/>
    <cellStyle name="쉼표 [0] 2 8 3 20" xfId="5945" xr:uid="{00000000-0005-0000-0000-00000A220000}"/>
    <cellStyle name="쉼표 [0] 2 8 3 21" xfId="5946" xr:uid="{00000000-0005-0000-0000-00000B220000}"/>
    <cellStyle name="쉼표 [0] 2 8 3 22" xfId="5947" xr:uid="{00000000-0005-0000-0000-00000C220000}"/>
    <cellStyle name="쉼표 [0] 2 8 3 23" xfId="5948" xr:uid="{00000000-0005-0000-0000-00000D220000}"/>
    <cellStyle name="쉼표 [0] 2 8 3 24" xfId="5949" xr:uid="{00000000-0005-0000-0000-00000E220000}"/>
    <cellStyle name="쉼표 [0] 2 8 3 25" xfId="5950" xr:uid="{00000000-0005-0000-0000-00000F220000}"/>
    <cellStyle name="쉼표 [0] 2 8 3 26" xfId="5951" xr:uid="{00000000-0005-0000-0000-000010220000}"/>
    <cellStyle name="쉼표 [0] 2 8 3 27" xfId="5952" xr:uid="{00000000-0005-0000-0000-000011220000}"/>
    <cellStyle name="쉼표 [0] 2 8 3 28" xfId="5953" xr:uid="{00000000-0005-0000-0000-000012220000}"/>
    <cellStyle name="쉼표 [0] 2 8 3 29" xfId="5954" xr:uid="{00000000-0005-0000-0000-000013220000}"/>
    <cellStyle name="쉼표 [0] 2 8 3 3" xfId="5955" xr:uid="{00000000-0005-0000-0000-000014220000}"/>
    <cellStyle name="쉼표 [0] 2 8 3 30" xfId="5956" xr:uid="{00000000-0005-0000-0000-000015220000}"/>
    <cellStyle name="쉼표 [0] 2 8 3 31" xfId="5957" xr:uid="{00000000-0005-0000-0000-000016220000}"/>
    <cellStyle name="쉼표 [0] 2 8 3 32" xfId="5958" xr:uid="{00000000-0005-0000-0000-000017220000}"/>
    <cellStyle name="쉼표 [0] 2 8 3 33" xfId="5959" xr:uid="{00000000-0005-0000-0000-000018220000}"/>
    <cellStyle name="쉼표 [0] 2 8 3 34" xfId="5960" xr:uid="{00000000-0005-0000-0000-000019220000}"/>
    <cellStyle name="쉼표 [0] 2 8 3 35" xfId="5961" xr:uid="{00000000-0005-0000-0000-00001A220000}"/>
    <cellStyle name="쉼표 [0] 2 8 3 36" xfId="5962" xr:uid="{00000000-0005-0000-0000-00001B220000}"/>
    <cellStyle name="쉼표 [0] 2 8 3 37" xfId="5963" xr:uid="{00000000-0005-0000-0000-00001C220000}"/>
    <cellStyle name="쉼표 [0] 2 8 3 38" xfId="5964" xr:uid="{00000000-0005-0000-0000-00001D220000}"/>
    <cellStyle name="쉼표 [0] 2 8 3 39" xfId="5965" xr:uid="{00000000-0005-0000-0000-00001E220000}"/>
    <cellStyle name="쉼표 [0] 2 8 3 4" xfId="5966" xr:uid="{00000000-0005-0000-0000-00001F220000}"/>
    <cellStyle name="쉼표 [0] 2 8 3 40" xfId="5967" xr:uid="{00000000-0005-0000-0000-000020220000}"/>
    <cellStyle name="쉼표 [0] 2 8 3 41" xfId="5968" xr:uid="{00000000-0005-0000-0000-000021220000}"/>
    <cellStyle name="쉼표 [0] 2 8 3 42" xfId="5969" xr:uid="{00000000-0005-0000-0000-000022220000}"/>
    <cellStyle name="쉼표 [0] 2 8 3 43" xfId="5970" xr:uid="{00000000-0005-0000-0000-000023220000}"/>
    <cellStyle name="쉼표 [0] 2 8 3 44" xfId="5971" xr:uid="{00000000-0005-0000-0000-000024220000}"/>
    <cellStyle name="쉼표 [0] 2 8 3 45" xfId="5972" xr:uid="{00000000-0005-0000-0000-000025220000}"/>
    <cellStyle name="쉼표 [0] 2 8 3 46" xfId="5973" xr:uid="{00000000-0005-0000-0000-000026220000}"/>
    <cellStyle name="쉼표 [0] 2 8 3 47" xfId="5974" xr:uid="{00000000-0005-0000-0000-000027220000}"/>
    <cellStyle name="쉼표 [0] 2 8 3 48" xfId="5975" xr:uid="{00000000-0005-0000-0000-000028220000}"/>
    <cellStyle name="쉼표 [0] 2 8 3 49" xfId="5976" xr:uid="{00000000-0005-0000-0000-000029220000}"/>
    <cellStyle name="쉼표 [0] 2 8 3 5" xfId="5977" xr:uid="{00000000-0005-0000-0000-00002A220000}"/>
    <cellStyle name="쉼표 [0] 2 8 3 50" xfId="5978" xr:uid="{00000000-0005-0000-0000-00002B220000}"/>
    <cellStyle name="쉼표 [0] 2 8 3 51" xfId="5979" xr:uid="{00000000-0005-0000-0000-00002C220000}"/>
    <cellStyle name="쉼표 [0] 2 8 3 52" xfId="5980" xr:uid="{00000000-0005-0000-0000-00002D220000}"/>
    <cellStyle name="쉼표 [0] 2 8 3 53" xfId="5981" xr:uid="{00000000-0005-0000-0000-00002E220000}"/>
    <cellStyle name="쉼표 [0] 2 8 3 54" xfId="5982" xr:uid="{00000000-0005-0000-0000-00002F220000}"/>
    <cellStyle name="쉼표 [0] 2 8 3 55" xfId="5983" xr:uid="{00000000-0005-0000-0000-000030220000}"/>
    <cellStyle name="쉼표 [0] 2 8 3 56" xfId="5984" xr:uid="{00000000-0005-0000-0000-000031220000}"/>
    <cellStyle name="쉼표 [0] 2 8 3 57" xfId="5985" xr:uid="{00000000-0005-0000-0000-000032220000}"/>
    <cellStyle name="쉼표 [0] 2 8 3 58" xfId="5986" xr:uid="{00000000-0005-0000-0000-000033220000}"/>
    <cellStyle name="쉼표 [0] 2 8 3 59" xfId="5987" xr:uid="{00000000-0005-0000-0000-000034220000}"/>
    <cellStyle name="쉼표 [0] 2 8 3 6" xfId="5988" xr:uid="{00000000-0005-0000-0000-000035220000}"/>
    <cellStyle name="쉼표 [0] 2 8 3 60" xfId="5989" xr:uid="{00000000-0005-0000-0000-000036220000}"/>
    <cellStyle name="쉼표 [0] 2 8 3 61" xfId="5990" xr:uid="{00000000-0005-0000-0000-000037220000}"/>
    <cellStyle name="쉼표 [0] 2 8 3 62" xfId="5991" xr:uid="{00000000-0005-0000-0000-000038220000}"/>
    <cellStyle name="쉼표 [0] 2 8 3 63" xfId="5992" xr:uid="{00000000-0005-0000-0000-000039220000}"/>
    <cellStyle name="쉼표 [0] 2 8 3 64" xfId="5993" xr:uid="{00000000-0005-0000-0000-00003A220000}"/>
    <cellStyle name="쉼표 [0] 2 8 3 65" xfId="5994" xr:uid="{00000000-0005-0000-0000-00003B220000}"/>
    <cellStyle name="쉼표 [0] 2 8 3 66" xfId="5995" xr:uid="{00000000-0005-0000-0000-00003C220000}"/>
    <cellStyle name="쉼표 [0] 2 8 3 67" xfId="5996" xr:uid="{00000000-0005-0000-0000-00003D220000}"/>
    <cellStyle name="쉼표 [0] 2 8 3 68" xfId="5997" xr:uid="{00000000-0005-0000-0000-00003E220000}"/>
    <cellStyle name="쉼표 [0] 2 8 3 69" xfId="5998" xr:uid="{00000000-0005-0000-0000-00003F220000}"/>
    <cellStyle name="쉼표 [0] 2 8 3 7" xfId="5999" xr:uid="{00000000-0005-0000-0000-000040220000}"/>
    <cellStyle name="쉼표 [0] 2 8 3 70" xfId="6000" xr:uid="{00000000-0005-0000-0000-000041220000}"/>
    <cellStyle name="쉼표 [0] 2 8 3 71" xfId="6001" xr:uid="{00000000-0005-0000-0000-000042220000}"/>
    <cellStyle name="쉼표 [0] 2 8 3 72" xfId="6002" xr:uid="{00000000-0005-0000-0000-000043220000}"/>
    <cellStyle name="쉼표 [0] 2 8 3 73" xfId="6003" xr:uid="{00000000-0005-0000-0000-000044220000}"/>
    <cellStyle name="쉼표 [0] 2 8 3 74" xfId="6004" xr:uid="{00000000-0005-0000-0000-000045220000}"/>
    <cellStyle name="쉼표 [0] 2 8 3 75" xfId="6005" xr:uid="{00000000-0005-0000-0000-000046220000}"/>
    <cellStyle name="쉼표 [0] 2 8 3 76" xfId="6006" xr:uid="{00000000-0005-0000-0000-000047220000}"/>
    <cellStyle name="쉼표 [0] 2 8 3 77" xfId="6007" xr:uid="{00000000-0005-0000-0000-000048220000}"/>
    <cellStyle name="쉼표 [0] 2 8 3 78" xfId="6008" xr:uid="{00000000-0005-0000-0000-000049220000}"/>
    <cellStyle name="쉼표 [0] 2 8 3 79" xfId="6009" xr:uid="{00000000-0005-0000-0000-00004A220000}"/>
    <cellStyle name="쉼표 [0] 2 8 3 8" xfId="6010" xr:uid="{00000000-0005-0000-0000-00004B220000}"/>
    <cellStyle name="쉼표 [0] 2 8 3 80" xfId="6011" xr:uid="{00000000-0005-0000-0000-00004C220000}"/>
    <cellStyle name="쉼표 [0] 2 8 3 81" xfId="6012" xr:uid="{00000000-0005-0000-0000-00004D220000}"/>
    <cellStyle name="쉼표 [0] 2 8 3 82" xfId="6013" xr:uid="{00000000-0005-0000-0000-00004E220000}"/>
    <cellStyle name="쉼표 [0] 2 8 3 83" xfId="6014" xr:uid="{00000000-0005-0000-0000-00004F220000}"/>
    <cellStyle name="쉼표 [0] 2 8 3 84" xfId="6015" xr:uid="{00000000-0005-0000-0000-000050220000}"/>
    <cellStyle name="쉼표 [0] 2 8 3 9" xfId="6016" xr:uid="{00000000-0005-0000-0000-000051220000}"/>
    <cellStyle name="쉼표 [0] 2 8 30" xfId="6017" xr:uid="{00000000-0005-0000-0000-000052220000}"/>
    <cellStyle name="쉼표 [0] 2 8 31" xfId="6018" xr:uid="{00000000-0005-0000-0000-000053220000}"/>
    <cellStyle name="쉼표 [0] 2 8 32" xfId="6019" xr:uid="{00000000-0005-0000-0000-000054220000}"/>
    <cellStyle name="쉼표 [0] 2 8 33" xfId="6020" xr:uid="{00000000-0005-0000-0000-000055220000}"/>
    <cellStyle name="쉼표 [0] 2 8 34" xfId="6021" xr:uid="{00000000-0005-0000-0000-000056220000}"/>
    <cellStyle name="쉼표 [0] 2 8 35" xfId="6022" xr:uid="{00000000-0005-0000-0000-000057220000}"/>
    <cellStyle name="쉼표 [0] 2 8 36" xfId="6023" xr:uid="{00000000-0005-0000-0000-000058220000}"/>
    <cellStyle name="쉼표 [0] 2 8 37" xfId="6024" xr:uid="{00000000-0005-0000-0000-000059220000}"/>
    <cellStyle name="쉼표 [0] 2 8 38" xfId="6025" xr:uid="{00000000-0005-0000-0000-00005A220000}"/>
    <cellStyle name="쉼표 [0] 2 8 39" xfId="6026" xr:uid="{00000000-0005-0000-0000-00005B220000}"/>
    <cellStyle name="쉼표 [0] 2 8 4" xfId="58" xr:uid="{00000000-0005-0000-0000-00005C220000}"/>
    <cellStyle name="쉼표 [0] 2 8 4 10" xfId="6027" xr:uid="{00000000-0005-0000-0000-00005D220000}"/>
    <cellStyle name="쉼표 [0] 2 8 4 11" xfId="6028" xr:uid="{00000000-0005-0000-0000-00005E220000}"/>
    <cellStyle name="쉼표 [0] 2 8 4 12" xfId="6029" xr:uid="{00000000-0005-0000-0000-00005F220000}"/>
    <cellStyle name="쉼표 [0] 2 8 4 13" xfId="6030" xr:uid="{00000000-0005-0000-0000-000060220000}"/>
    <cellStyle name="쉼표 [0] 2 8 4 14" xfId="6031" xr:uid="{00000000-0005-0000-0000-000061220000}"/>
    <cellStyle name="쉼표 [0] 2 8 4 15" xfId="6032" xr:uid="{00000000-0005-0000-0000-000062220000}"/>
    <cellStyle name="쉼표 [0] 2 8 4 16" xfId="6033" xr:uid="{00000000-0005-0000-0000-000063220000}"/>
    <cellStyle name="쉼표 [0] 2 8 4 17" xfId="6034" xr:uid="{00000000-0005-0000-0000-000064220000}"/>
    <cellStyle name="쉼표 [0] 2 8 4 18" xfId="6035" xr:uid="{00000000-0005-0000-0000-000065220000}"/>
    <cellStyle name="쉼표 [0] 2 8 4 19" xfId="6036" xr:uid="{00000000-0005-0000-0000-000066220000}"/>
    <cellStyle name="쉼표 [0] 2 8 4 2" xfId="6037" xr:uid="{00000000-0005-0000-0000-000067220000}"/>
    <cellStyle name="쉼표 [0] 2 8 4 20" xfId="6038" xr:uid="{00000000-0005-0000-0000-000068220000}"/>
    <cellStyle name="쉼표 [0] 2 8 4 21" xfId="6039" xr:uid="{00000000-0005-0000-0000-000069220000}"/>
    <cellStyle name="쉼표 [0] 2 8 4 22" xfId="6040" xr:uid="{00000000-0005-0000-0000-00006A220000}"/>
    <cellStyle name="쉼표 [0] 2 8 4 23" xfId="6041" xr:uid="{00000000-0005-0000-0000-00006B220000}"/>
    <cellStyle name="쉼표 [0] 2 8 4 24" xfId="6042" xr:uid="{00000000-0005-0000-0000-00006C220000}"/>
    <cellStyle name="쉼표 [0] 2 8 4 25" xfId="6043" xr:uid="{00000000-0005-0000-0000-00006D220000}"/>
    <cellStyle name="쉼표 [0] 2 8 4 26" xfId="6044" xr:uid="{00000000-0005-0000-0000-00006E220000}"/>
    <cellStyle name="쉼표 [0] 2 8 4 27" xfId="6045" xr:uid="{00000000-0005-0000-0000-00006F220000}"/>
    <cellStyle name="쉼표 [0] 2 8 4 28" xfId="6046" xr:uid="{00000000-0005-0000-0000-000070220000}"/>
    <cellStyle name="쉼표 [0] 2 8 4 29" xfId="6047" xr:uid="{00000000-0005-0000-0000-000071220000}"/>
    <cellStyle name="쉼표 [0] 2 8 4 3" xfId="6048" xr:uid="{00000000-0005-0000-0000-000072220000}"/>
    <cellStyle name="쉼표 [0] 2 8 4 30" xfId="6049" xr:uid="{00000000-0005-0000-0000-000073220000}"/>
    <cellStyle name="쉼표 [0] 2 8 4 31" xfId="6050" xr:uid="{00000000-0005-0000-0000-000074220000}"/>
    <cellStyle name="쉼표 [0] 2 8 4 32" xfId="6051" xr:uid="{00000000-0005-0000-0000-000075220000}"/>
    <cellStyle name="쉼표 [0] 2 8 4 33" xfId="6052" xr:uid="{00000000-0005-0000-0000-000076220000}"/>
    <cellStyle name="쉼표 [0] 2 8 4 34" xfId="6053" xr:uid="{00000000-0005-0000-0000-000077220000}"/>
    <cellStyle name="쉼표 [0] 2 8 4 35" xfId="6054" xr:uid="{00000000-0005-0000-0000-000078220000}"/>
    <cellStyle name="쉼표 [0] 2 8 4 36" xfId="6055" xr:uid="{00000000-0005-0000-0000-000079220000}"/>
    <cellStyle name="쉼표 [0] 2 8 4 37" xfId="6056" xr:uid="{00000000-0005-0000-0000-00007A220000}"/>
    <cellStyle name="쉼표 [0] 2 8 4 38" xfId="6057" xr:uid="{00000000-0005-0000-0000-00007B220000}"/>
    <cellStyle name="쉼표 [0] 2 8 4 39" xfId="6058" xr:uid="{00000000-0005-0000-0000-00007C220000}"/>
    <cellStyle name="쉼표 [0] 2 8 4 4" xfId="6059" xr:uid="{00000000-0005-0000-0000-00007D220000}"/>
    <cellStyle name="쉼표 [0] 2 8 4 40" xfId="6060" xr:uid="{00000000-0005-0000-0000-00007E220000}"/>
    <cellStyle name="쉼표 [0] 2 8 4 41" xfId="6061" xr:uid="{00000000-0005-0000-0000-00007F220000}"/>
    <cellStyle name="쉼표 [0] 2 8 4 42" xfId="6062" xr:uid="{00000000-0005-0000-0000-000080220000}"/>
    <cellStyle name="쉼표 [0] 2 8 4 43" xfId="6063" xr:uid="{00000000-0005-0000-0000-000081220000}"/>
    <cellStyle name="쉼표 [0] 2 8 4 44" xfId="6064" xr:uid="{00000000-0005-0000-0000-000082220000}"/>
    <cellStyle name="쉼표 [0] 2 8 4 45" xfId="6065" xr:uid="{00000000-0005-0000-0000-000083220000}"/>
    <cellStyle name="쉼표 [0] 2 8 4 46" xfId="6066" xr:uid="{00000000-0005-0000-0000-000084220000}"/>
    <cellStyle name="쉼표 [0] 2 8 4 47" xfId="6067" xr:uid="{00000000-0005-0000-0000-000085220000}"/>
    <cellStyle name="쉼표 [0] 2 8 4 48" xfId="6068" xr:uid="{00000000-0005-0000-0000-000086220000}"/>
    <cellStyle name="쉼표 [0] 2 8 4 49" xfId="6069" xr:uid="{00000000-0005-0000-0000-000087220000}"/>
    <cellStyle name="쉼표 [0] 2 8 4 5" xfId="6070" xr:uid="{00000000-0005-0000-0000-000088220000}"/>
    <cellStyle name="쉼표 [0] 2 8 4 50" xfId="6071" xr:uid="{00000000-0005-0000-0000-000089220000}"/>
    <cellStyle name="쉼표 [0] 2 8 4 51" xfId="6072" xr:uid="{00000000-0005-0000-0000-00008A220000}"/>
    <cellStyle name="쉼표 [0] 2 8 4 52" xfId="6073" xr:uid="{00000000-0005-0000-0000-00008B220000}"/>
    <cellStyle name="쉼표 [0] 2 8 4 53" xfId="6074" xr:uid="{00000000-0005-0000-0000-00008C220000}"/>
    <cellStyle name="쉼표 [0] 2 8 4 54" xfId="6075" xr:uid="{00000000-0005-0000-0000-00008D220000}"/>
    <cellStyle name="쉼표 [0] 2 8 4 55" xfId="6076" xr:uid="{00000000-0005-0000-0000-00008E220000}"/>
    <cellStyle name="쉼표 [0] 2 8 4 56" xfId="6077" xr:uid="{00000000-0005-0000-0000-00008F220000}"/>
    <cellStyle name="쉼표 [0] 2 8 4 57" xfId="6078" xr:uid="{00000000-0005-0000-0000-000090220000}"/>
    <cellStyle name="쉼표 [0] 2 8 4 58" xfId="6079" xr:uid="{00000000-0005-0000-0000-000091220000}"/>
    <cellStyle name="쉼표 [0] 2 8 4 59" xfId="6080" xr:uid="{00000000-0005-0000-0000-000092220000}"/>
    <cellStyle name="쉼표 [0] 2 8 4 6" xfId="6081" xr:uid="{00000000-0005-0000-0000-000093220000}"/>
    <cellStyle name="쉼표 [0] 2 8 4 60" xfId="6082" xr:uid="{00000000-0005-0000-0000-000094220000}"/>
    <cellStyle name="쉼표 [0] 2 8 4 61" xfId="6083" xr:uid="{00000000-0005-0000-0000-000095220000}"/>
    <cellStyle name="쉼표 [0] 2 8 4 62" xfId="6084" xr:uid="{00000000-0005-0000-0000-000096220000}"/>
    <cellStyle name="쉼표 [0] 2 8 4 63" xfId="6085" xr:uid="{00000000-0005-0000-0000-000097220000}"/>
    <cellStyle name="쉼표 [0] 2 8 4 64" xfId="6086" xr:uid="{00000000-0005-0000-0000-000098220000}"/>
    <cellStyle name="쉼표 [0] 2 8 4 65" xfId="6087" xr:uid="{00000000-0005-0000-0000-000099220000}"/>
    <cellStyle name="쉼표 [0] 2 8 4 66" xfId="6088" xr:uid="{00000000-0005-0000-0000-00009A220000}"/>
    <cellStyle name="쉼표 [0] 2 8 4 67" xfId="6089" xr:uid="{00000000-0005-0000-0000-00009B220000}"/>
    <cellStyle name="쉼표 [0] 2 8 4 68" xfId="6090" xr:uid="{00000000-0005-0000-0000-00009C220000}"/>
    <cellStyle name="쉼표 [0] 2 8 4 69" xfId="6091" xr:uid="{00000000-0005-0000-0000-00009D220000}"/>
    <cellStyle name="쉼표 [0] 2 8 4 7" xfId="6092" xr:uid="{00000000-0005-0000-0000-00009E220000}"/>
    <cellStyle name="쉼표 [0] 2 8 4 70" xfId="6093" xr:uid="{00000000-0005-0000-0000-00009F220000}"/>
    <cellStyle name="쉼표 [0] 2 8 4 71" xfId="6094" xr:uid="{00000000-0005-0000-0000-0000A0220000}"/>
    <cellStyle name="쉼표 [0] 2 8 4 72" xfId="6095" xr:uid="{00000000-0005-0000-0000-0000A1220000}"/>
    <cellStyle name="쉼표 [0] 2 8 4 73" xfId="6096" xr:uid="{00000000-0005-0000-0000-0000A2220000}"/>
    <cellStyle name="쉼표 [0] 2 8 4 74" xfId="6097" xr:uid="{00000000-0005-0000-0000-0000A3220000}"/>
    <cellStyle name="쉼표 [0] 2 8 4 75" xfId="6098" xr:uid="{00000000-0005-0000-0000-0000A4220000}"/>
    <cellStyle name="쉼표 [0] 2 8 4 76" xfId="6099" xr:uid="{00000000-0005-0000-0000-0000A5220000}"/>
    <cellStyle name="쉼표 [0] 2 8 4 77" xfId="6100" xr:uid="{00000000-0005-0000-0000-0000A6220000}"/>
    <cellStyle name="쉼표 [0] 2 8 4 78" xfId="6101" xr:uid="{00000000-0005-0000-0000-0000A7220000}"/>
    <cellStyle name="쉼표 [0] 2 8 4 79" xfId="6102" xr:uid="{00000000-0005-0000-0000-0000A8220000}"/>
    <cellStyle name="쉼표 [0] 2 8 4 8" xfId="6103" xr:uid="{00000000-0005-0000-0000-0000A9220000}"/>
    <cellStyle name="쉼표 [0] 2 8 4 80" xfId="6104" xr:uid="{00000000-0005-0000-0000-0000AA220000}"/>
    <cellStyle name="쉼표 [0] 2 8 4 81" xfId="6105" xr:uid="{00000000-0005-0000-0000-0000AB220000}"/>
    <cellStyle name="쉼표 [0] 2 8 4 82" xfId="6106" xr:uid="{00000000-0005-0000-0000-0000AC220000}"/>
    <cellStyle name="쉼표 [0] 2 8 4 83" xfId="6107" xr:uid="{00000000-0005-0000-0000-0000AD220000}"/>
    <cellStyle name="쉼표 [0] 2 8 4 84" xfId="6108" xr:uid="{00000000-0005-0000-0000-0000AE220000}"/>
    <cellStyle name="쉼표 [0] 2 8 4 9" xfId="6109" xr:uid="{00000000-0005-0000-0000-0000AF220000}"/>
    <cellStyle name="쉼표 [0] 2 8 40" xfId="6110" xr:uid="{00000000-0005-0000-0000-0000B0220000}"/>
    <cellStyle name="쉼표 [0] 2 8 41" xfId="6111" xr:uid="{00000000-0005-0000-0000-0000B1220000}"/>
    <cellStyle name="쉼표 [0] 2 8 42" xfId="6112" xr:uid="{00000000-0005-0000-0000-0000B2220000}"/>
    <cellStyle name="쉼표 [0] 2 8 43" xfId="6113" xr:uid="{00000000-0005-0000-0000-0000B3220000}"/>
    <cellStyle name="쉼표 [0] 2 8 44" xfId="6114" xr:uid="{00000000-0005-0000-0000-0000B4220000}"/>
    <cellStyle name="쉼표 [0] 2 8 45" xfId="6115" xr:uid="{00000000-0005-0000-0000-0000B5220000}"/>
    <cellStyle name="쉼표 [0] 2 8 46" xfId="6116" xr:uid="{00000000-0005-0000-0000-0000B6220000}"/>
    <cellStyle name="쉼표 [0] 2 8 47" xfId="6117" xr:uid="{00000000-0005-0000-0000-0000B7220000}"/>
    <cellStyle name="쉼표 [0] 2 8 48" xfId="6118" xr:uid="{00000000-0005-0000-0000-0000B8220000}"/>
    <cellStyle name="쉼표 [0] 2 8 49" xfId="6119" xr:uid="{00000000-0005-0000-0000-0000B9220000}"/>
    <cellStyle name="쉼표 [0] 2 8 5" xfId="59" xr:uid="{00000000-0005-0000-0000-0000BA220000}"/>
    <cellStyle name="쉼표 [0] 2 8 5 10" xfId="6120" xr:uid="{00000000-0005-0000-0000-0000BB220000}"/>
    <cellStyle name="쉼표 [0] 2 8 5 11" xfId="6121" xr:uid="{00000000-0005-0000-0000-0000BC220000}"/>
    <cellStyle name="쉼표 [0] 2 8 5 12" xfId="6122" xr:uid="{00000000-0005-0000-0000-0000BD220000}"/>
    <cellStyle name="쉼표 [0] 2 8 5 13" xfId="6123" xr:uid="{00000000-0005-0000-0000-0000BE220000}"/>
    <cellStyle name="쉼표 [0] 2 8 5 14" xfId="6124" xr:uid="{00000000-0005-0000-0000-0000BF220000}"/>
    <cellStyle name="쉼표 [0] 2 8 5 15" xfId="6125" xr:uid="{00000000-0005-0000-0000-0000C0220000}"/>
    <cellStyle name="쉼표 [0] 2 8 5 16" xfId="6126" xr:uid="{00000000-0005-0000-0000-0000C1220000}"/>
    <cellStyle name="쉼표 [0] 2 8 5 17" xfId="6127" xr:uid="{00000000-0005-0000-0000-0000C2220000}"/>
    <cellStyle name="쉼표 [0] 2 8 5 18" xfId="6128" xr:uid="{00000000-0005-0000-0000-0000C3220000}"/>
    <cellStyle name="쉼표 [0] 2 8 5 19" xfId="6129" xr:uid="{00000000-0005-0000-0000-0000C4220000}"/>
    <cellStyle name="쉼표 [0] 2 8 5 2" xfId="6130" xr:uid="{00000000-0005-0000-0000-0000C5220000}"/>
    <cellStyle name="쉼표 [0] 2 8 5 20" xfId="6131" xr:uid="{00000000-0005-0000-0000-0000C6220000}"/>
    <cellStyle name="쉼표 [0] 2 8 5 21" xfId="6132" xr:uid="{00000000-0005-0000-0000-0000C7220000}"/>
    <cellStyle name="쉼표 [0] 2 8 5 22" xfId="6133" xr:uid="{00000000-0005-0000-0000-0000C8220000}"/>
    <cellStyle name="쉼표 [0] 2 8 5 23" xfId="6134" xr:uid="{00000000-0005-0000-0000-0000C9220000}"/>
    <cellStyle name="쉼표 [0] 2 8 5 24" xfId="6135" xr:uid="{00000000-0005-0000-0000-0000CA220000}"/>
    <cellStyle name="쉼표 [0] 2 8 5 25" xfId="6136" xr:uid="{00000000-0005-0000-0000-0000CB220000}"/>
    <cellStyle name="쉼표 [0] 2 8 5 26" xfId="6137" xr:uid="{00000000-0005-0000-0000-0000CC220000}"/>
    <cellStyle name="쉼표 [0] 2 8 5 27" xfId="6138" xr:uid="{00000000-0005-0000-0000-0000CD220000}"/>
    <cellStyle name="쉼표 [0] 2 8 5 28" xfId="6139" xr:uid="{00000000-0005-0000-0000-0000CE220000}"/>
    <cellStyle name="쉼표 [0] 2 8 5 29" xfId="6140" xr:uid="{00000000-0005-0000-0000-0000CF220000}"/>
    <cellStyle name="쉼표 [0] 2 8 5 3" xfId="6141" xr:uid="{00000000-0005-0000-0000-0000D0220000}"/>
    <cellStyle name="쉼표 [0] 2 8 5 30" xfId="6142" xr:uid="{00000000-0005-0000-0000-0000D1220000}"/>
    <cellStyle name="쉼표 [0] 2 8 5 31" xfId="6143" xr:uid="{00000000-0005-0000-0000-0000D2220000}"/>
    <cellStyle name="쉼표 [0] 2 8 5 32" xfId="6144" xr:uid="{00000000-0005-0000-0000-0000D3220000}"/>
    <cellStyle name="쉼표 [0] 2 8 5 33" xfId="6145" xr:uid="{00000000-0005-0000-0000-0000D4220000}"/>
    <cellStyle name="쉼표 [0] 2 8 5 34" xfId="6146" xr:uid="{00000000-0005-0000-0000-0000D5220000}"/>
    <cellStyle name="쉼표 [0] 2 8 5 35" xfId="6147" xr:uid="{00000000-0005-0000-0000-0000D6220000}"/>
    <cellStyle name="쉼표 [0] 2 8 5 36" xfId="6148" xr:uid="{00000000-0005-0000-0000-0000D7220000}"/>
    <cellStyle name="쉼표 [0] 2 8 5 37" xfId="6149" xr:uid="{00000000-0005-0000-0000-0000D8220000}"/>
    <cellStyle name="쉼표 [0] 2 8 5 38" xfId="6150" xr:uid="{00000000-0005-0000-0000-0000D9220000}"/>
    <cellStyle name="쉼표 [0] 2 8 5 39" xfId="6151" xr:uid="{00000000-0005-0000-0000-0000DA220000}"/>
    <cellStyle name="쉼표 [0] 2 8 5 4" xfId="6152" xr:uid="{00000000-0005-0000-0000-0000DB220000}"/>
    <cellStyle name="쉼표 [0] 2 8 5 4 10" xfId="6153" xr:uid="{00000000-0005-0000-0000-0000DC220000}"/>
    <cellStyle name="쉼표 [0] 2 8 5 4 11" xfId="6154" xr:uid="{00000000-0005-0000-0000-0000DD220000}"/>
    <cellStyle name="쉼표 [0] 2 8 5 4 12" xfId="6155" xr:uid="{00000000-0005-0000-0000-0000DE220000}"/>
    <cellStyle name="쉼표 [0] 2 8 5 4 13" xfId="6156" xr:uid="{00000000-0005-0000-0000-0000DF220000}"/>
    <cellStyle name="쉼표 [0] 2 8 5 4 14" xfId="6157" xr:uid="{00000000-0005-0000-0000-0000E0220000}"/>
    <cellStyle name="쉼표 [0] 2 8 5 4 15" xfId="6158" xr:uid="{00000000-0005-0000-0000-0000E1220000}"/>
    <cellStyle name="쉼표 [0] 2 8 5 4 16" xfId="6159" xr:uid="{00000000-0005-0000-0000-0000E2220000}"/>
    <cellStyle name="쉼표 [0] 2 8 5 4 17" xfId="6160" xr:uid="{00000000-0005-0000-0000-0000E3220000}"/>
    <cellStyle name="쉼표 [0] 2 8 5 4 18" xfId="6161" xr:uid="{00000000-0005-0000-0000-0000E4220000}"/>
    <cellStyle name="쉼표 [0] 2 8 5 4 19" xfId="6162" xr:uid="{00000000-0005-0000-0000-0000E5220000}"/>
    <cellStyle name="쉼표 [0] 2 8 5 4 2" xfId="6163" xr:uid="{00000000-0005-0000-0000-0000E6220000}"/>
    <cellStyle name="쉼표 [0] 2 8 5 4 20" xfId="6164" xr:uid="{00000000-0005-0000-0000-0000E7220000}"/>
    <cellStyle name="쉼표 [0] 2 8 5 4 21" xfId="6165" xr:uid="{00000000-0005-0000-0000-0000E8220000}"/>
    <cellStyle name="쉼표 [0] 2 8 5 4 22" xfId="6166" xr:uid="{00000000-0005-0000-0000-0000E9220000}"/>
    <cellStyle name="쉼표 [0] 2 8 5 4 23" xfId="6167" xr:uid="{00000000-0005-0000-0000-0000EA220000}"/>
    <cellStyle name="쉼표 [0] 2 8 5 4 24" xfId="6168" xr:uid="{00000000-0005-0000-0000-0000EB220000}"/>
    <cellStyle name="쉼표 [0] 2 8 5 4 25" xfId="6169" xr:uid="{00000000-0005-0000-0000-0000EC220000}"/>
    <cellStyle name="쉼표 [0] 2 8 5 4 26" xfId="6170" xr:uid="{00000000-0005-0000-0000-0000ED220000}"/>
    <cellStyle name="쉼표 [0] 2 8 5 4 27" xfId="6171" xr:uid="{00000000-0005-0000-0000-0000EE220000}"/>
    <cellStyle name="쉼표 [0] 2 8 5 4 28" xfId="6172" xr:uid="{00000000-0005-0000-0000-0000EF220000}"/>
    <cellStyle name="쉼표 [0] 2 8 5 4 29" xfId="6173" xr:uid="{00000000-0005-0000-0000-0000F0220000}"/>
    <cellStyle name="쉼표 [0] 2 8 5 4 3" xfId="6174" xr:uid="{00000000-0005-0000-0000-0000F1220000}"/>
    <cellStyle name="쉼표 [0] 2 8 5 4 30" xfId="6175" xr:uid="{00000000-0005-0000-0000-0000F2220000}"/>
    <cellStyle name="쉼표 [0] 2 8 5 4 31" xfId="6176" xr:uid="{00000000-0005-0000-0000-0000F3220000}"/>
    <cellStyle name="쉼표 [0] 2 8 5 4 4" xfId="6177" xr:uid="{00000000-0005-0000-0000-0000F4220000}"/>
    <cellStyle name="쉼표 [0] 2 8 5 4 5" xfId="6178" xr:uid="{00000000-0005-0000-0000-0000F5220000}"/>
    <cellStyle name="쉼표 [0] 2 8 5 4 6" xfId="6179" xr:uid="{00000000-0005-0000-0000-0000F6220000}"/>
    <cellStyle name="쉼표 [0] 2 8 5 4 7" xfId="6180" xr:uid="{00000000-0005-0000-0000-0000F7220000}"/>
    <cellStyle name="쉼표 [0] 2 8 5 4 8" xfId="6181" xr:uid="{00000000-0005-0000-0000-0000F8220000}"/>
    <cellStyle name="쉼표 [0] 2 8 5 4 9" xfId="6182" xr:uid="{00000000-0005-0000-0000-0000F9220000}"/>
    <cellStyle name="쉼표 [0] 2 8 5 40" xfId="6183" xr:uid="{00000000-0005-0000-0000-0000FA220000}"/>
    <cellStyle name="쉼표 [0] 2 8 5 41" xfId="6184" xr:uid="{00000000-0005-0000-0000-0000FB220000}"/>
    <cellStyle name="쉼표 [0] 2 8 5 42" xfId="6185" xr:uid="{00000000-0005-0000-0000-0000FC220000}"/>
    <cellStyle name="쉼표 [0] 2 8 5 43" xfId="6186" xr:uid="{00000000-0005-0000-0000-0000FD220000}"/>
    <cellStyle name="쉼표 [0] 2 8 5 44" xfId="6187" xr:uid="{00000000-0005-0000-0000-0000FE220000}"/>
    <cellStyle name="쉼표 [0] 2 8 5 45" xfId="6188" xr:uid="{00000000-0005-0000-0000-0000FF220000}"/>
    <cellStyle name="쉼표 [0] 2 8 5 46" xfId="6189" xr:uid="{00000000-0005-0000-0000-000000230000}"/>
    <cellStyle name="쉼표 [0] 2 8 5 47" xfId="6190" xr:uid="{00000000-0005-0000-0000-000001230000}"/>
    <cellStyle name="쉼표 [0] 2 8 5 48" xfId="6191" xr:uid="{00000000-0005-0000-0000-000002230000}"/>
    <cellStyle name="쉼표 [0] 2 8 5 49" xfId="6192" xr:uid="{00000000-0005-0000-0000-000003230000}"/>
    <cellStyle name="쉼표 [0] 2 8 5 5" xfId="6193" xr:uid="{00000000-0005-0000-0000-000004230000}"/>
    <cellStyle name="쉼표 [0] 2 8 5 5 10" xfId="6194" xr:uid="{00000000-0005-0000-0000-000005230000}"/>
    <cellStyle name="쉼표 [0] 2 8 5 5 11" xfId="6195" xr:uid="{00000000-0005-0000-0000-000006230000}"/>
    <cellStyle name="쉼표 [0] 2 8 5 5 12" xfId="6196" xr:uid="{00000000-0005-0000-0000-000007230000}"/>
    <cellStyle name="쉼표 [0] 2 8 5 5 13" xfId="6197" xr:uid="{00000000-0005-0000-0000-000008230000}"/>
    <cellStyle name="쉼표 [0] 2 8 5 5 14" xfId="6198" xr:uid="{00000000-0005-0000-0000-000009230000}"/>
    <cellStyle name="쉼표 [0] 2 8 5 5 15" xfId="6199" xr:uid="{00000000-0005-0000-0000-00000A230000}"/>
    <cellStyle name="쉼표 [0] 2 8 5 5 16" xfId="6200" xr:uid="{00000000-0005-0000-0000-00000B230000}"/>
    <cellStyle name="쉼표 [0] 2 8 5 5 17" xfId="6201" xr:uid="{00000000-0005-0000-0000-00000C230000}"/>
    <cellStyle name="쉼표 [0] 2 8 5 5 18" xfId="6202" xr:uid="{00000000-0005-0000-0000-00000D230000}"/>
    <cellStyle name="쉼표 [0] 2 8 5 5 19" xfId="6203" xr:uid="{00000000-0005-0000-0000-00000E230000}"/>
    <cellStyle name="쉼표 [0] 2 8 5 5 2" xfId="6204" xr:uid="{00000000-0005-0000-0000-00000F230000}"/>
    <cellStyle name="쉼표 [0] 2 8 5 5 20" xfId="6205" xr:uid="{00000000-0005-0000-0000-000010230000}"/>
    <cellStyle name="쉼표 [0] 2 8 5 5 21" xfId="6206" xr:uid="{00000000-0005-0000-0000-000011230000}"/>
    <cellStyle name="쉼표 [0] 2 8 5 5 22" xfId="6207" xr:uid="{00000000-0005-0000-0000-000012230000}"/>
    <cellStyle name="쉼표 [0] 2 8 5 5 23" xfId="6208" xr:uid="{00000000-0005-0000-0000-000013230000}"/>
    <cellStyle name="쉼표 [0] 2 8 5 5 24" xfId="6209" xr:uid="{00000000-0005-0000-0000-000014230000}"/>
    <cellStyle name="쉼표 [0] 2 8 5 5 25" xfId="6210" xr:uid="{00000000-0005-0000-0000-000015230000}"/>
    <cellStyle name="쉼표 [0] 2 8 5 5 26" xfId="6211" xr:uid="{00000000-0005-0000-0000-000016230000}"/>
    <cellStyle name="쉼표 [0] 2 8 5 5 27" xfId="6212" xr:uid="{00000000-0005-0000-0000-000017230000}"/>
    <cellStyle name="쉼표 [0] 2 8 5 5 28" xfId="6213" xr:uid="{00000000-0005-0000-0000-000018230000}"/>
    <cellStyle name="쉼표 [0] 2 8 5 5 29" xfId="6214" xr:uid="{00000000-0005-0000-0000-000019230000}"/>
    <cellStyle name="쉼표 [0] 2 8 5 5 3" xfId="6215" xr:uid="{00000000-0005-0000-0000-00001A230000}"/>
    <cellStyle name="쉼표 [0] 2 8 5 5 30" xfId="6216" xr:uid="{00000000-0005-0000-0000-00001B230000}"/>
    <cellStyle name="쉼표 [0] 2 8 5 5 31" xfId="6217" xr:uid="{00000000-0005-0000-0000-00001C230000}"/>
    <cellStyle name="쉼표 [0] 2 8 5 5 4" xfId="6218" xr:uid="{00000000-0005-0000-0000-00001D230000}"/>
    <cellStyle name="쉼표 [0] 2 8 5 5 5" xfId="6219" xr:uid="{00000000-0005-0000-0000-00001E230000}"/>
    <cellStyle name="쉼표 [0] 2 8 5 5 6" xfId="6220" xr:uid="{00000000-0005-0000-0000-00001F230000}"/>
    <cellStyle name="쉼표 [0] 2 8 5 5 7" xfId="6221" xr:uid="{00000000-0005-0000-0000-000020230000}"/>
    <cellStyle name="쉼표 [0] 2 8 5 5 8" xfId="6222" xr:uid="{00000000-0005-0000-0000-000021230000}"/>
    <cellStyle name="쉼표 [0] 2 8 5 5 9" xfId="6223" xr:uid="{00000000-0005-0000-0000-000022230000}"/>
    <cellStyle name="쉼표 [0] 2 8 5 50" xfId="6224" xr:uid="{00000000-0005-0000-0000-000023230000}"/>
    <cellStyle name="쉼표 [0] 2 8 5 51" xfId="6225" xr:uid="{00000000-0005-0000-0000-000024230000}"/>
    <cellStyle name="쉼표 [0] 2 8 5 52" xfId="6226" xr:uid="{00000000-0005-0000-0000-000025230000}"/>
    <cellStyle name="쉼표 [0] 2 8 5 53" xfId="6227" xr:uid="{00000000-0005-0000-0000-000026230000}"/>
    <cellStyle name="쉼표 [0] 2 8 5 54" xfId="6228" xr:uid="{00000000-0005-0000-0000-000027230000}"/>
    <cellStyle name="쉼표 [0] 2 8 5 55" xfId="6229" xr:uid="{00000000-0005-0000-0000-000028230000}"/>
    <cellStyle name="쉼표 [0] 2 8 5 56" xfId="6230" xr:uid="{00000000-0005-0000-0000-000029230000}"/>
    <cellStyle name="쉼표 [0] 2 8 5 57" xfId="6231" xr:uid="{00000000-0005-0000-0000-00002A230000}"/>
    <cellStyle name="쉼표 [0] 2 8 5 58" xfId="6232" xr:uid="{00000000-0005-0000-0000-00002B230000}"/>
    <cellStyle name="쉼표 [0] 2 8 5 59" xfId="6233" xr:uid="{00000000-0005-0000-0000-00002C230000}"/>
    <cellStyle name="쉼표 [0] 2 8 5 6" xfId="6234" xr:uid="{00000000-0005-0000-0000-00002D230000}"/>
    <cellStyle name="쉼표 [0] 2 8 5 6 10" xfId="6235" xr:uid="{00000000-0005-0000-0000-00002E230000}"/>
    <cellStyle name="쉼표 [0] 2 8 5 6 11" xfId="6236" xr:uid="{00000000-0005-0000-0000-00002F230000}"/>
    <cellStyle name="쉼표 [0] 2 8 5 6 12" xfId="6237" xr:uid="{00000000-0005-0000-0000-000030230000}"/>
    <cellStyle name="쉼표 [0] 2 8 5 6 13" xfId="6238" xr:uid="{00000000-0005-0000-0000-000031230000}"/>
    <cellStyle name="쉼표 [0] 2 8 5 6 14" xfId="6239" xr:uid="{00000000-0005-0000-0000-000032230000}"/>
    <cellStyle name="쉼표 [0] 2 8 5 6 15" xfId="6240" xr:uid="{00000000-0005-0000-0000-000033230000}"/>
    <cellStyle name="쉼표 [0] 2 8 5 6 16" xfId="6241" xr:uid="{00000000-0005-0000-0000-000034230000}"/>
    <cellStyle name="쉼표 [0] 2 8 5 6 17" xfId="6242" xr:uid="{00000000-0005-0000-0000-000035230000}"/>
    <cellStyle name="쉼표 [0] 2 8 5 6 18" xfId="6243" xr:uid="{00000000-0005-0000-0000-000036230000}"/>
    <cellStyle name="쉼표 [0] 2 8 5 6 19" xfId="6244" xr:uid="{00000000-0005-0000-0000-000037230000}"/>
    <cellStyle name="쉼표 [0] 2 8 5 6 2" xfId="6245" xr:uid="{00000000-0005-0000-0000-000038230000}"/>
    <cellStyle name="쉼표 [0] 2 8 5 6 20" xfId="6246" xr:uid="{00000000-0005-0000-0000-000039230000}"/>
    <cellStyle name="쉼표 [0] 2 8 5 6 21" xfId="6247" xr:uid="{00000000-0005-0000-0000-00003A230000}"/>
    <cellStyle name="쉼표 [0] 2 8 5 6 22" xfId="6248" xr:uid="{00000000-0005-0000-0000-00003B230000}"/>
    <cellStyle name="쉼표 [0] 2 8 5 6 23" xfId="6249" xr:uid="{00000000-0005-0000-0000-00003C230000}"/>
    <cellStyle name="쉼표 [0] 2 8 5 6 24" xfId="6250" xr:uid="{00000000-0005-0000-0000-00003D230000}"/>
    <cellStyle name="쉼표 [0] 2 8 5 6 25" xfId="6251" xr:uid="{00000000-0005-0000-0000-00003E230000}"/>
    <cellStyle name="쉼표 [0] 2 8 5 6 26" xfId="6252" xr:uid="{00000000-0005-0000-0000-00003F230000}"/>
    <cellStyle name="쉼표 [0] 2 8 5 6 27" xfId="6253" xr:uid="{00000000-0005-0000-0000-000040230000}"/>
    <cellStyle name="쉼표 [0] 2 8 5 6 28" xfId="6254" xr:uid="{00000000-0005-0000-0000-000041230000}"/>
    <cellStyle name="쉼표 [0] 2 8 5 6 29" xfId="6255" xr:uid="{00000000-0005-0000-0000-000042230000}"/>
    <cellStyle name="쉼표 [0] 2 8 5 6 3" xfId="6256" xr:uid="{00000000-0005-0000-0000-000043230000}"/>
    <cellStyle name="쉼표 [0] 2 8 5 6 30" xfId="6257" xr:uid="{00000000-0005-0000-0000-000044230000}"/>
    <cellStyle name="쉼표 [0] 2 8 5 6 31" xfId="6258" xr:uid="{00000000-0005-0000-0000-000045230000}"/>
    <cellStyle name="쉼표 [0] 2 8 5 6 4" xfId="6259" xr:uid="{00000000-0005-0000-0000-000046230000}"/>
    <cellStyle name="쉼표 [0] 2 8 5 6 5" xfId="6260" xr:uid="{00000000-0005-0000-0000-000047230000}"/>
    <cellStyle name="쉼표 [0] 2 8 5 6 6" xfId="6261" xr:uid="{00000000-0005-0000-0000-000048230000}"/>
    <cellStyle name="쉼표 [0] 2 8 5 6 7" xfId="6262" xr:uid="{00000000-0005-0000-0000-000049230000}"/>
    <cellStyle name="쉼표 [0] 2 8 5 6 8" xfId="6263" xr:uid="{00000000-0005-0000-0000-00004A230000}"/>
    <cellStyle name="쉼표 [0] 2 8 5 6 9" xfId="6264" xr:uid="{00000000-0005-0000-0000-00004B230000}"/>
    <cellStyle name="쉼표 [0] 2 8 5 60" xfId="6265" xr:uid="{00000000-0005-0000-0000-00004C230000}"/>
    <cellStyle name="쉼표 [0] 2 8 5 61" xfId="6266" xr:uid="{00000000-0005-0000-0000-00004D230000}"/>
    <cellStyle name="쉼표 [0] 2 8 5 62" xfId="6267" xr:uid="{00000000-0005-0000-0000-00004E230000}"/>
    <cellStyle name="쉼표 [0] 2 8 5 63" xfId="6268" xr:uid="{00000000-0005-0000-0000-00004F230000}"/>
    <cellStyle name="쉼표 [0] 2 8 5 64" xfId="6269" xr:uid="{00000000-0005-0000-0000-000050230000}"/>
    <cellStyle name="쉼표 [0] 2 8 5 65" xfId="6270" xr:uid="{00000000-0005-0000-0000-000051230000}"/>
    <cellStyle name="쉼표 [0] 2 8 5 66" xfId="6271" xr:uid="{00000000-0005-0000-0000-000052230000}"/>
    <cellStyle name="쉼표 [0] 2 8 5 67" xfId="6272" xr:uid="{00000000-0005-0000-0000-000053230000}"/>
    <cellStyle name="쉼표 [0] 2 8 5 68" xfId="6273" xr:uid="{00000000-0005-0000-0000-000054230000}"/>
    <cellStyle name="쉼표 [0] 2 8 5 69" xfId="6274" xr:uid="{00000000-0005-0000-0000-000055230000}"/>
    <cellStyle name="쉼표 [0] 2 8 5 7" xfId="6275" xr:uid="{00000000-0005-0000-0000-000056230000}"/>
    <cellStyle name="쉼표 [0] 2 8 5 7 10" xfId="6276" xr:uid="{00000000-0005-0000-0000-000057230000}"/>
    <cellStyle name="쉼표 [0] 2 8 5 7 11" xfId="6277" xr:uid="{00000000-0005-0000-0000-000058230000}"/>
    <cellStyle name="쉼표 [0] 2 8 5 7 12" xfId="6278" xr:uid="{00000000-0005-0000-0000-000059230000}"/>
    <cellStyle name="쉼표 [0] 2 8 5 7 13" xfId="6279" xr:uid="{00000000-0005-0000-0000-00005A230000}"/>
    <cellStyle name="쉼표 [0] 2 8 5 7 14" xfId="6280" xr:uid="{00000000-0005-0000-0000-00005B230000}"/>
    <cellStyle name="쉼표 [0] 2 8 5 7 15" xfId="6281" xr:uid="{00000000-0005-0000-0000-00005C230000}"/>
    <cellStyle name="쉼표 [0] 2 8 5 7 16" xfId="6282" xr:uid="{00000000-0005-0000-0000-00005D230000}"/>
    <cellStyle name="쉼표 [0] 2 8 5 7 17" xfId="6283" xr:uid="{00000000-0005-0000-0000-00005E230000}"/>
    <cellStyle name="쉼표 [0] 2 8 5 7 18" xfId="6284" xr:uid="{00000000-0005-0000-0000-00005F230000}"/>
    <cellStyle name="쉼표 [0] 2 8 5 7 19" xfId="6285" xr:uid="{00000000-0005-0000-0000-000060230000}"/>
    <cellStyle name="쉼표 [0] 2 8 5 7 2" xfId="6286" xr:uid="{00000000-0005-0000-0000-000061230000}"/>
    <cellStyle name="쉼표 [0] 2 8 5 7 20" xfId="6287" xr:uid="{00000000-0005-0000-0000-000062230000}"/>
    <cellStyle name="쉼표 [0] 2 8 5 7 21" xfId="6288" xr:uid="{00000000-0005-0000-0000-000063230000}"/>
    <cellStyle name="쉼표 [0] 2 8 5 7 22" xfId="6289" xr:uid="{00000000-0005-0000-0000-000064230000}"/>
    <cellStyle name="쉼표 [0] 2 8 5 7 23" xfId="6290" xr:uid="{00000000-0005-0000-0000-000065230000}"/>
    <cellStyle name="쉼표 [0] 2 8 5 7 24" xfId="6291" xr:uid="{00000000-0005-0000-0000-000066230000}"/>
    <cellStyle name="쉼표 [0] 2 8 5 7 25" xfId="6292" xr:uid="{00000000-0005-0000-0000-000067230000}"/>
    <cellStyle name="쉼표 [0] 2 8 5 7 26" xfId="6293" xr:uid="{00000000-0005-0000-0000-000068230000}"/>
    <cellStyle name="쉼표 [0] 2 8 5 7 27" xfId="6294" xr:uid="{00000000-0005-0000-0000-000069230000}"/>
    <cellStyle name="쉼표 [0] 2 8 5 7 28" xfId="6295" xr:uid="{00000000-0005-0000-0000-00006A230000}"/>
    <cellStyle name="쉼표 [0] 2 8 5 7 29" xfId="6296" xr:uid="{00000000-0005-0000-0000-00006B230000}"/>
    <cellStyle name="쉼표 [0] 2 8 5 7 3" xfId="6297" xr:uid="{00000000-0005-0000-0000-00006C230000}"/>
    <cellStyle name="쉼표 [0] 2 8 5 7 30" xfId="6298" xr:uid="{00000000-0005-0000-0000-00006D230000}"/>
    <cellStyle name="쉼표 [0] 2 8 5 7 31" xfId="6299" xr:uid="{00000000-0005-0000-0000-00006E230000}"/>
    <cellStyle name="쉼표 [0] 2 8 5 7 4" xfId="6300" xr:uid="{00000000-0005-0000-0000-00006F230000}"/>
    <cellStyle name="쉼표 [0] 2 8 5 7 5" xfId="6301" xr:uid="{00000000-0005-0000-0000-000070230000}"/>
    <cellStyle name="쉼표 [0] 2 8 5 7 6" xfId="6302" xr:uid="{00000000-0005-0000-0000-000071230000}"/>
    <cellStyle name="쉼표 [0] 2 8 5 7 7" xfId="6303" xr:uid="{00000000-0005-0000-0000-000072230000}"/>
    <cellStyle name="쉼표 [0] 2 8 5 7 8" xfId="6304" xr:uid="{00000000-0005-0000-0000-000073230000}"/>
    <cellStyle name="쉼표 [0] 2 8 5 7 9" xfId="6305" xr:uid="{00000000-0005-0000-0000-000074230000}"/>
    <cellStyle name="쉼표 [0] 2 8 5 70" xfId="6306" xr:uid="{00000000-0005-0000-0000-000075230000}"/>
    <cellStyle name="쉼표 [0] 2 8 5 71" xfId="6307" xr:uid="{00000000-0005-0000-0000-000076230000}"/>
    <cellStyle name="쉼표 [0] 2 8 5 72" xfId="6308" xr:uid="{00000000-0005-0000-0000-000077230000}"/>
    <cellStyle name="쉼표 [0] 2 8 5 73" xfId="6309" xr:uid="{00000000-0005-0000-0000-000078230000}"/>
    <cellStyle name="쉼표 [0] 2 8 5 74" xfId="6310" xr:uid="{00000000-0005-0000-0000-000079230000}"/>
    <cellStyle name="쉼표 [0] 2 8 5 75" xfId="6311" xr:uid="{00000000-0005-0000-0000-00007A230000}"/>
    <cellStyle name="쉼표 [0] 2 8 5 76" xfId="6312" xr:uid="{00000000-0005-0000-0000-00007B230000}"/>
    <cellStyle name="쉼표 [0] 2 8 5 77" xfId="6313" xr:uid="{00000000-0005-0000-0000-00007C230000}"/>
    <cellStyle name="쉼표 [0] 2 8 5 78" xfId="6314" xr:uid="{00000000-0005-0000-0000-00007D230000}"/>
    <cellStyle name="쉼표 [0] 2 8 5 79" xfId="6315" xr:uid="{00000000-0005-0000-0000-00007E230000}"/>
    <cellStyle name="쉼표 [0] 2 8 5 8" xfId="6316" xr:uid="{00000000-0005-0000-0000-00007F230000}"/>
    <cellStyle name="쉼표 [0] 2 8 5 8 10" xfId="6317" xr:uid="{00000000-0005-0000-0000-000080230000}"/>
    <cellStyle name="쉼표 [0] 2 8 5 8 11" xfId="6318" xr:uid="{00000000-0005-0000-0000-000081230000}"/>
    <cellStyle name="쉼표 [0] 2 8 5 8 12" xfId="6319" xr:uid="{00000000-0005-0000-0000-000082230000}"/>
    <cellStyle name="쉼표 [0] 2 8 5 8 13" xfId="6320" xr:uid="{00000000-0005-0000-0000-000083230000}"/>
    <cellStyle name="쉼표 [0] 2 8 5 8 14" xfId="6321" xr:uid="{00000000-0005-0000-0000-000084230000}"/>
    <cellStyle name="쉼표 [0] 2 8 5 8 15" xfId="6322" xr:uid="{00000000-0005-0000-0000-000085230000}"/>
    <cellStyle name="쉼표 [0] 2 8 5 8 16" xfId="6323" xr:uid="{00000000-0005-0000-0000-000086230000}"/>
    <cellStyle name="쉼표 [0] 2 8 5 8 17" xfId="6324" xr:uid="{00000000-0005-0000-0000-000087230000}"/>
    <cellStyle name="쉼표 [0] 2 8 5 8 18" xfId="6325" xr:uid="{00000000-0005-0000-0000-000088230000}"/>
    <cellStyle name="쉼표 [0] 2 8 5 8 19" xfId="6326" xr:uid="{00000000-0005-0000-0000-000089230000}"/>
    <cellStyle name="쉼표 [0] 2 8 5 8 2" xfId="6327" xr:uid="{00000000-0005-0000-0000-00008A230000}"/>
    <cellStyle name="쉼표 [0] 2 8 5 8 20" xfId="6328" xr:uid="{00000000-0005-0000-0000-00008B230000}"/>
    <cellStyle name="쉼표 [0] 2 8 5 8 21" xfId="6329" xr:uid="{00000000-0005-0000-0000-00008C230000}"/>
    <cellStyle name="쉼표 [0] 2 8 5 8 22" xfId="6330" xr:uid="{00000000-0005-0000-0000-00008D230000}"/>
    <cellStyle name="쉼표 [0] 2 8 5 8 23" xfId="6331" xr:uid="{00000000-0005-0000-0000-00008E230000}"/>
    <cellStyle name="쉼표 [0] 2 8 5 8 24" xfId="6332" xr:uid="{00000000-0005-0000-0000-00008F230000}"/>
    <cellStyle name="쉼표 [0] 2 8 5 8 25" xfId="6333" xr:uid="{00000000-0005-0000-0000-000090230000}"/>
    <cellStyle name="쉼표 [0] 2 8 5 8 26" xfId="6334" xr:uid="{00000000-0005-0000-0000-000091230000}"/>
    <cellStyle name="쉼표 [0] 2 8 5 8 27" xfId="6335" xr:uid="{00000000-0005-0000-0000-000092230000}"/>
    <cellStyle name="쉼표 [0] 2 8 5 8 28" xfId="6336" xr:uid="{00000000-0005-0000-0000-000093230000}"/>
    <cellStyle name="쉼표 [0] 2 8 5 8 29" xfId="6337" xr:uid="{00000000-0005-0000-0000-000094230000}"/>
    <cellStyle name="쉼표 [0] 2 8 5 8 3" xfId="6338" xr:uid="{00000000-0005-0000-0000-000095230000}"/>
    <cellStyle name="쉼표 [0] 2 8 5 8 30" xfId="6339" xr:uid="{00000000-0005-0000-0000-000096230000}"/>
    <cellStyle name="쉼표 [0] 2 8 5 8 31" xfId="6340" xr:uid="{00000000-0005-0000-0000-000097230000}"/>
    <cellStyle name="쉼표 [0] 2 8 5 8 4" xfId="6341" xr:uid="{00000000-0005-0000-0000-000098230000}"/>
    <cellStyle name="쉼표 [0] 2 8 5 8 5" xfId="6342" xr:uid="{00000000-0005-0000-0000-000099230000}"/>
    <cellStyle name="쉼표 [0] 2 8 5 8 6" xfId="6343" xr:uid="{00000000-0005-0000-0000-00009A230000}"/>
    <cellStyle name="쉼표 [0] 2 8 5 8 7" xfId="6344" xr:uid="{00000000-0005-0000-0000-00009B230000}"/>
    <cellStyle name="쉼표 [0] 2 8 5 8 8" xfId="6345" xr:uid="{00000000-0005-0000-0000-00009C230000}"/>
    <cellStyle name="쉼표 [0] 2 8 5 8 9" xfId="6346" xr:uid="{00000000-0005-0000-0000-00009D230000}"/>
    <cellStyle name="쉼표 [0] 2 8 5 80" xfId="6347" xr:uid="{00000000-0005-0000-0000-00009E230000}"/>
    <cellStyle name="쉼표 [0] 2 8 5 81" xfId="6348" xr:uid="{00000000-0005-0000-0000-00009F230000}"/>
    <cellStyle name="쉼표 [0] 2 8 5 82" xfId="6349" xr:uid="{00000000-0005-0000-0000-0000A0230000}"/>
    <cellStyle name="쉼표 [0] 2 8 5 83" xfId="6350" xr:uid="{00000000-0005-0000-0000-0000A1230000}"/>
    <cellStyle name="쉼표 [0] 2 8 5 84" xfId="6351" xr:uid="{00000000-0005-0000-0000-0000A2230000}"/>
    <cellStyle name="쉼표 [0] 2 8 5 9" xfId="6352" xr:uid="{00000000-0005-0000-0000-0000A3230000}"/>
    <cellStyle name="쉼표 [0] 2 8 5 9 10" xfId="6353" xr:uid="{00000000-0005-0000-0000-0000A4230000}"/>
    <cellStyle name="쉼표 [0] 2 8 5 9 11" xfId="6354" xr:uid="{00000000-0005-0000-0000-0000A5230000}"/>
    <cellStyle name="쉼표 [0] 2 8 5 9 12" xfId="6355" xr:uid="{00000000-0005-0000-0000-0000A6230000}"/>
    <cellStyle name="쉼표 [0] 2 8 5 9 13" xfId="6356" xr:uid="{00000000-0005-0000-0000-0000A7230000}"/>
    <cellStyle name="쉼표 [0] 2 8 5 9 14" xfId="6357" xr:uid="{00000000-0005-0000-0000-0000A8230000}"/>
    <cellStyle name="쉼표 [0] 2 8 5 9 15" xfId="6358" xr:uid="{00000000-0005-0000-0000-0000A9230000}"/>
    <cellStyle name="쉼표 [0] 2 8 5 9 16" xfId="6359" xr:uid="{00000000-0005-0000-0000-0000AA230000}"/>
    <cellStyle name="쉼표 [0] 2 8 5 9 17" xfId="6360" xr:uid="{00000000-0005-0000-0000-0000AB230000}"/>
    <cellStyle name="쉼표 [0] 2 8 5 9 18" xfId="6361" xr:uid="{00000000-0005-0000-0000-0000AC230000}"/>
    <cellStyle name="쉼표 [0] 2 8 5 9 19" xfId="6362" xr:uid="{00000000-0005-0000-0000-0000AD230000}"/>
    <cellStyle name="쉼표 [0] 2 8 5 9 2" xfId="6363" xr:uid="{00000000-0005-0000-0000-0000AE230000}"/>
    <cellStyle name="쉼표 [0] 2 8 5 9 20" xfId="6364" xr:uid="{00000000-0005-0000-0000-0000AF230000}"/>
    <cellStyle name="쉼표 [0] 2 8 5 9 21" xfId="6365" xr:uid="{00000000-0005-0000-0000-0000B0230000}"/>
    <cellStyle name="쉼표 [0] 2 8 5 9 22" xfId="6366" xr:uid="{00000000-0005-0000-0000-0000B1230000}"/>
    <cellStyle name="쉼표 [0] 2 8 5 9 23" xfId="6367" xr:uid="{00000000-0005-0000-0000-0000B2230000}"/>
    <cellStyle name="쉼표 [0] 2 8 5 9 24" xfId="6368" xr:uid="{00000000-0005-0000-0000-0000B3230000}"/>
    <cellStyle name="쉼표 [0] 2 8 5 9 25" xfId="6369" xr:uid="{00000000-0005-0000-0000-0000B4230000}"/>
    <cellStyle name="쉼표 [0] 2 8 5 9 26" xfId="6370" xr:uid="{00000000-0005-0000-0000-0000B5230000}"/>
    <cellStyle name="쉼표 [0] 2 8 5 9 27" xfId="6371" xr:uid="{00000000-0005-0000-0000-0000B6230000}"/>
    <cellStyle name="쉼표 [0] 2 8 5 9 28" xfId="6372" xr:uid="{00000000-0005-0000-0000-0000B7230000}"/>
    <cellStyle name="쉼표 [0] 2 8 5 9 29" xfId="6373" xr:uid="{00000000-0005-0000-0000-0000B8230000}"/>
    <cellStyle name="쉼표 [0] 2 8 5 9 3" xfId="6374" xr:uid="{00000000-0005-0000-0000-0000B9230000}"/>
    <cellStyle name="쉼표 [0] 2 8 5 9 30" xfId="6375" xr:uid="{00000000-0005-0000-0000-0000BA230000}"/>
    <cellStyle name="쉼표 [0] 2 8 5 9 31" xfId="6376" xr:uid="{00000000-0005-0000-0000-0000BB230000}"/>
    <cellStyle name="쉼표 [0] 2 8 5 9 4" xfId="6377" xr:uid="{00000000-0005-0000-0000-0000BC230000}"/>
    <cellStyle name="쉼표 [0] 2 8 5 9 5" xfId="6378" xr:uid="{00000000-0005-0000-0000-0000BD230000}"/>
    <cellStyle name="쉼표 [0] 2 8 5 9 6" xfId="6379" xr:uid="{00000000-0005-0000-0000-0000BE230000}"/>
    <cellStyle name="쉼표 [0] 2 8 5 9 7" xfId="6380" xr:uid="{00000000-0005-0000-0000-0000BF230000}"/>
    <cellStyle name="쉼표 [0] 2 8 5 9 8" xfId="6381" xr:uid="{00000000-0005-0000-0000-0000C0230000}"/>
    <cellStyle name="쉼표 [0] 2 8 5 9 9" xfId="6382" xr:uid="{00000000-0005-0000-0000-0000C1230000}"/>
    <cellStyle name="쉼표 [0] 2 8 50" xfId="6383" xr:uid="{00000000-0005-0000-0000-0000C2230000}"/>
    <cellStyle name="쉼표 [0] 2 8 51" xfId="6384" xr:uid="{00000000-0005-0000-0000-0000C3230000}"/>
    <cellStyle name="쉼표 [0] 2 8 52" xfId="6385" xr:uid="{00000000-0005-0000-0000-0000C4230000}"/>
    <cellStyle name="쉼표 [0] 2 8 53" xfId="6386" xr:uid="{00000000-0005-0000-0000-0000C5230000}"/>
    <cellStyle name="쉼표 [0] 2 8 54" xfId="6387" xr:uid="{00000000-0005-0000-0000-0000C6230000}"/>
    <cellStyle name="쉼표 [0] 2 8 55" xfId="6388" xr:uid="{00000000-0005-0000-0000-0000C7230000}"/>
    <cellStyle name="쉼표 [0] 2 8 56" xfId="6389" xr:uid="{00000000-0005-0000-0000-0000C8230000}"/>
    <cellStyle name="쉼표 [0] 2 8 57" xfId="6390" xr:uid="{00000000-0005-0000-0000-0000C9230000}"/>
    <cellStyle name="쉼표 [0] 2 8 58" xfId="6391" xr:uid="{00000000-0005-0000-0000-0000CA230000}"/>
    <cellStyle name="쉼표 [0] 2 8 59" xfId="6392" xr:uid="{00000000-0005-0000-0000-0000CB230000}"/>
    <cellStyle name="쉼표 [0] 2 8 6" xfId="60" xr:uid="{00000000-0005-0000-0000-0000CC230000}"/>
    <cellStyle name="쉼표 [0] 2 8 6 10" xfId="6393" xr:uid="{00000000-0005-0000-0000-0000CD230000}"/>
    <cellStyle name="쉼표 [0] 2 8 6 10 10" xfId="6394" xr:uid="{00000000-0005-0000-0000-0000CE230000}"/>
    <cellStyle name="쉼표 [0] 2 8 6 10 11" xfId="6395" xr:uid="{00000000-0005-0000-0000-0000CF230000}"/>
    <cellStyle name="쉼표 [0] 2 8 6 10 12" xfId="6396" xr:uid="{00000000-0005-0000-0000-0000D0230000}"/>
    <cellStyle name="쉼표 [0] 2 8 6 10 13" xfId="6397" xr:uid="{00000000-0005-0000-0000-0000D1230000}"/>
    <cellStyle name="쉼표 [0] 2 8 6 10 14" xfId="6398" xr:uid="{00000000-0005-0000-0000-0000D2230000}"/>
    <cellStyle name="쉼표 [0] 2 8 6 10 15" xfId="6399" xr:uid="{00000000-0005-0000-0000-0000D3230000}"/>
    <cellStyle name="쉼표 [0] 2 8 6 10 16" xfId="6400" xr:uid="{00000000-0005-0000-0000-0000D4230000}"/>
    <cellStyle name="쉼표 [0] 2 8 6 10 17" xfId="6401" xr:uid="{00000000-0005-0000-0000-0000D5230000}"/>
    <cellStyle name="쉼표 [0] 2 8 6 10 18" xfId="6402" xr:uid="{00000000-0005-0000-0000-0000D6230000}"/>
    <cellStyle name="쉼표 [0] 2 8 6 10 19" xfId="6403" xr:uid="{00000000-0005-0000-0000-0000D7230000}"/>
    <cellStyle name="쉼표 [0] 2 8 6 10 2" xfId="6404" xr:uid="{00000000-0005-0000-0000-0000D8230000}"/>
    <cellStyle name="쉼표 [0] 2 8 6 10 20" xfId="6405" xr:uid="{00000000-0005-0000-0000-0000D9230000}"/>
    <cellStyle name="쉼표 [0] 2 8 6 10 21" xfId="6406" xr:uid="{00000000-0005-0000-0000-0000DA230000}"/>
    <cellStyle name="쉼표 [0] 2 8 6 10 22" xfId="6407" xr:uid="{00000000-0005-0000-0000-0000DB230000}"/>
    <cellStyle name="쉼표 [0] 2 8 6 10 23" xfId="6408" xr:uid="{00000000-0005-0000-0000-0000DC230000}"/>
    <cellStyle name="쉼표 [0] 2 8 6 10 24" xfId="6409" xr:uid="{00000000-0005-0000-0000-0000DD230000}"/>
    <cellStyle name="쉼표 [0] 2 8 6 10 25" xfId="6410" xr:uid="{00000000-0005-0000-0000-0000DE230000}"/>
    <cellStyle name="쉼표 [0] 2 8 6 10 26" xfId="6411" xr:uid="{00000000-0005-0000-0000-0000DF230000}"/>
    <cellStyle name="쉼표 [0] 2 8 6 10 27" xfId="6412" xr:uid="{00000000-0005-0000-0000-0000E0230000}"/>
    <cellStyle name="쉼표 [0] 2 8 6 10 28" xfId="6413" xr:uid="{00000000-0005-0000-0000-0000E1230000}"/>
    <cellStyle name="쉼표 [0] 2 8 6 10 29" xfId="6414" xr:uid="{00000000-0005-0000-0000-0000E2230000}"/>
    <cellStyle name="쉼표 [0] 2 8 6 10 3" xfId="6415" xr:uid="{00000000-0005-0000-0000-0000E3230000}"/>
    <cellStyle name="쉼표 [0] 2 8 6 10 30" xfId="6416" xr:uid="{00000000-0005-0000-0000-0000E4230000}"/>
    <cellStyle name="쉼표 [0] 2 8 6 10 31" xfId="6417" xr:uid="{00000000-0005-0000-0000-0000E5230000}"/>
    <cellStyle name="쉼표 [0] 2 8 6 10 4" xfId="6418" xr:uid="{00000000-0005-0000-0000-0000E6230000}"/>
    <cellStyle name="쉼표 [0] 2 8 6 10 5" xfId="6419" xr:uid="{00000000-0005-0000-0000-0000E7230000}"/>
    <cellStyle name="쉼표 [0] 2 8 6 10 6" xfId="6420" xr:uid="{00000000-0005-0000-0000-0000E8230000}"/>
    <cellStyle name="쉼표 [0] 2 8 6 10 7" xfId="6421" xr:uid="{00000000-0005-0000-0000-0000E9230000}"/>
    <cellStyle name="쉼표 [0] 2 8 6 10 8" xfId="6422" xr:uid="{00000000-0005-0000-0000-0000EA230000}"/>
    <cellStyle name="쉼표 [0] 2 8 6 10 9" xfId="6423" xr:uid="{00000000-0005-0000-0000-0000EB230000}"/>
    <cellStyle name="쉼표 [0] 2 8 6 11" xfId="6424" xr:uid="{00000000-0005-0000-0000-0000EC230000}"/>
    <cellStyle name="쉼표 [0] 2 8 6 11 10" xfId="6425" xr:uid="{00000000-0005-0000-0000-0000ED230000}"/>
    <cellStyle name="쉼표 [0] 2 8 6 11 11" xfId="6426" xr:uid="{00000000-0005-0000-0000-0000EE230000}"/>
    <cellStyle name="쉼표 [0] 2 8 6 11 12" xfId="6427" xr:uid="{00000000-0005-0000-0000-0000EF230000}"/>
    <cellStyle name="쉼표 [0] 2 8 6 11 13" xfId="6428" xr:uid="{00000000-0005-0000-0000-0000F0230000}"/>
    <cellStyle name="쉼표 [0] 2 8 6 11 14" xfId="6429" xr:uid="{00000000-0005-0000-0000-0000F1230000}"/>
    <cellStyle name="쉼표 [0] 2 8 6 11 15" xfId="6430" xr:uid="{00000000-0005-0000-0000-0000F2230000}"/>
    <cellStyle name="쉼표 [0] 2 8 6 11 16" xfId="6431" xr:uid="{00000000-0005-0000-0000-0000F3230000}"/>
    <cellStyle name="쉼표 [0] 2 8 6 11 17" xfId="6432" xr:uid="{00000000-0005-0000-0000-0000F4230000}"/>
    <cellStyle name="쉼표 [0] 2 8 6 11 18" xfId="6433" xr:uid="{00000000-0005-0000-0000-0000F5230000}"/>
    <cellStyle name="쉼표 [0] 2 8 6 11 19" xfId="6434" xr:uid="{00000000-0005-0000-0000-0000F6230000}"/>
    <cellStyle name="쉼표 [0] 2 8 6 11 2" xfId="6435" xr:uid="{00000000-0005-0000-0000-0000F7230000}"/>
    <cellStyle name="쉼표 [0] 2 8 6 11 20" xfId="6436" xr:uid="{00000000-0005-0000-0000-0000F8230000}"/>
    <cellStyle name="쉼표 [0] 2 8 6 11 21" xfId="6437" xr:uid="{00000000-0005-0000-0000-0000F9230000}"/>
    <cellStyle name="쉼표 [0] 2 8 6 11 22" xfId="6438" xr:uid="{00000000-0005-0000-0000-0000FA230000}"/>
    <cellStyle name="쉼표 [0] 2 8 6 11 23" xfId="6439" xr:uid="{00000000-0005-0000-0000-0000FB230000}"/>
    <cellStyle name="쉼표 [0] 2 8 6 11 24" xfId="6440" xr:uid="{00000000-0005-0000-0000-0000FC230000}"/>
    <cellStyle name="쉼표 [0] 2 8 6 11 25" xfId="6441" xr:uid="{00000000-0005-0000-0000-0000FD230000}"/>
    <cellStyle name="쉼표 [0] 2 8 6 11 26" xfId="6442" xr:uid="{00000000-0005-0000-0000-0000FE230000}"/>
    <cellStyle name="쉼표 [0] 2 8 6 11 27" xfId="6443" xr:uid="{00000000-0005-0000-0000-0000FF230000}"/>
    <cellStyle name="쉼표 [0] 2 8 6 11 28" xfId="6444" xr:uid="{00000000-0005-0000-0000-000000240000}"/>
    <cellStyle name="쉼표 [0] 2 8 6 11 29" xfId="6445" xr:uid="{00000000-0005-0000-0000-000001240000}"/>
    <cellStyle name="쉼표 [0] 2 8 6 11 3" xfId="6446" xr:uid="{00000000-0005-0000-0000-000002240000}"/>
    <cellStyle name="쉼표 [0] 2 8 6 11 30" xfId="6447" xr:uid="{00000000-0005-0000-0000-000003240000}"/>
    <cellStyle name="쉼표 [0] 2 8 6 11 31" xfId="6448" xr:uid="{00000000-0005-0000-0000-000004240000}"/>
    <cellStyle name="쉼표 [0] 2 8 6 11 4" xfId="6449" xr:uid="{00000000-0005-0000-0000-000005240000}"/>
    <cellStyle name="쉼표 [0] 2 8 6 11 5" xfId="6450" xr:uid="{00000000-0005-0000-0000-000006240000}"/>
    <cellStyle name="쉼표 [0] 2 8 6 11 6" xfId="6451" xr:uid="{00000000-0005-0000-0000-000007240000}"/>
    <cellStyle name="쉼표 [0] 2 8 6 11 7" xfId="6452" xr:uid="{00000000-0005-0000-0000-000008240000}"/>
    <cellStyle name="쉼표 [0] 2 8 6 11 8" xfId="6453" xr:uid="{00000000-0005-0000-0000-000009240000}"/>
    <cellStyle name="쉼표 [0] 2 8 6 11 9" xfId="6454" xr:uid="{00000000-0005-0000-0000-00000A240000}"/>
    <cellStyle name="쉼표 [0] 2 8 6 12" xfId="6455" xr:uid="{00000000-0005-0000-0000-00000B240000}"/>
    <cellStyle name="쉼표 [0] 2 8 6 12 10" xfId="6456" xr:uid="{00000000-0005-0000-0000-00000C240000}"/>
    <cellStyle name="쉼표 [0] 2 8 6 12 11" xfId="6457" xr:uid="{00000000-0005-0000-0000-00000D240000}"/>
    <cellStyle name="쉼표 [0] 2 8 6 12 12" xfId="6458" xr:uid="{00000000-0005-0000-0000-00000E240000}"/>
    <cellStyle name="쉼표 [0] 2 8 6 12 13" xfId="6459" xr:uid="{00000000-0005-0000-0000-00000F240000}"/>
    <cellStyle name="쉼표 [0] 2 8 6 12 14" xfId="6460" xr:uid="{00000000-0005-0000-0000-000010240000}"/>
    <cellStyle name="쉼표 [0] 2 8 6 12 15" xfId="6461" xr:uid="{00000000-0005-0000-0000-000011240000}"/>
    <cellStyle name="쉼표 [0] 2 8 6 12 16" xfId="6462" xr:uid="{00000000-0005-0000-0000-000012240000}"/>
    <cellStyle name="쉼표 [0] 2 8 6 12 17" xfId="6463" xr:uid="{00000000-0005-0000-0000-000013240000}"/>
    <cellStyle name="쉼표 [0] 2 8 6 12 18" xfId="6464" xr:uid="{00000000-0005-0000-0000-000014240000}"/>
    <cellStyle name="쉼표 [0] 2 8 6 12 19" xfId="6465" xr:uid="{00000000-0005-0000-0000-000015240000}"/>
    <cellStyle name="쉼표 [0] 2 8 6 12 2" xfId="6466" xr:uid="{00000000-0005-0000-0000-000016240000}"/>
    <cellStyle name="쉼표 [0] 2 8 6 12 20" xfId="6467" xr:uid="{00000000-0005-0000-0000-000017240000}"/>
    <cellStyle name="쉼표 [0] 2 8 6 12 21" xfId="6468" xr:uid="{00000000-0005-0000-0000-000018240000}"/>
    <cellStyle name="쉼표 [0] 2 8 6 12 22" xfId="6469" xr:uid="{00000000-0005-0000-0000-000019240000}"/>
    <cellStyle name="쉼표 [0] 2 8 6 12 23" xfId="6470" xr:uid="{00000000-0005-0000-0000-00001A240000}"/>
    <cellStyle name="쉼표 [0] 2 8 6 12 24" xfId="6471" xr:uid="{00000000-0005-0000-0000-00001B240000}"/>
    <cellStyle name="쉼표 [0] 2 8 6 12 25" xfId="6472" xr:uid="{00000000-0005-0000-0000-00001C240000}"/>
    <cellStyle name="쉼표 [0] 2 8 6 12 26" xfId="6473" xr:uid="{00000000-0005-0000-0000-00001D240000}"/>
    <cellStyle name="쉼표 [0] 2 8 6 12 27" xfId="6474" xr:uid="{00000000-0005-0000-0000-00001E240000}"/>
    <cellStyle name="쉼표 [0] 2 8 6 12 28" xfId="6475" xr:uid="{00000000-0005-0000-0000-00001F240000}"/>
    <cellStyle name="쉼표 [0] 2 8 6 12 29" xfId="6476" xr:uid="{00000000-0005-0000-0000-000020240000}"/>
    <cellStyle name="쉼표 [0] 2 8 6 12 3" xfId="6477" xr:uid="{00000000-0005-0000-0000-000021240000}"/>
    <cellStyle name="쉼표 [0] 2 8 6 12 30" xfId="6478" xr:uid="{00000000-0005-0000-0000-000022240000}"/>
    <cellStyle name="쉼표 [0] 2 8 6 12 31" xfId="6479" xr:uid="{00000000-0005-0000-0000-000023240000}"/>
    <cellStyle name="쉼표 [0] 2 8 6 12 4" xfId="6480" xr:uid="{00000000-0005-0000-0000-000024240000}"/>
    <cellStyle name="쉼표 [0] 2 8 6 12 5" xfId="6481" xr:uid="{00000000-0005-0000-0000-000025240000}"/>
    <cellStyle name="쉼표 [0] 2 8 6 12 6" xfId="6482" xr:uid="{00000000-0005-0000-0000-000026240000}"/>
    <cellStyle name="쉼표 [0] 2 8 6 12 7" xfId="6483" xr:uid="{00000000-0005-0000-0000-000027240000}"/>
    <cellStyle name="쉼표 [0] 2 8 6 12 8" xfId="6484" xr:uid="{00000000-0005-0000-0000-000028240000}"/>
    <cellStyle name="쉼표 [0] 2 8 6 12 9" xfId="6485" xr:uid="{00000000-0005-0000-0000-000029240000}"/>
    <cellStyle name="쉼표 [0] 2 8 6 13" xfId="6486" xr:uid="{00000000-0005-0000-0000-00002A240000}"/>
    <cellStyle name="쉼표 [0] 2 8 6 13 10" xfId="6487" xr:uid="{00000000-0005-0000-0000-00002B240000}"/>
    <cellStyle name="쉼표 [0] 2 8 6 13 11" xfId="6488" xr:uid="{00000000-0005-0000-0000-00002C240000}"/>
    <cellStyle name="쉼표 [0] 2 8 6 13 12" xfId="6489" xr:uid="{00000000-0005-0000-0000-00002D240000}"/>
    <cellStyle name="쉼표 [0] 2 8 6 13 13" xfId="6490" xr:uid="{00000000-0005-0000-0000-00002E240000}"/>
    <cellStyle name="쉼표 [0] 2 8 6 13 14" xfId="6491" xr:uid="{00000000-0005-0000-0000-00002F240000}"/>
    <cellStyle name="쉼표 [0] 2 8 6 13 15" xfId="6492" xr:uid="{00000000-0005-0000-0000-000030240000}"/>
    <cellStyle name="쉼표 [0] 2 8 6 13 16" xfId="6493" xr:uid="{00000000-0005-0000-0000-000031240000}"/>
    <cellStyle name="쉼표 [0] 2 8 6 13 17" xfId="6494" xr:uid="{00000000-0005-0000-0000-000032240000}"/>
    <cellStyle name="쉼표 [0] 2 8 6 13 18" xfId="6495" xr:uid="{00000000-0005-0000-0000-000033240000}"/>
    <cellStyle name="쉼표 [0] 2 8 6 13 19" xfId="6496" xr:uid="{00000000-0005-0000-0000-000034240000}"/>
    <cellStyle name="쉼표 [0] 2 8 6 13 2" xfId="6497" xr:uid="{00000000-0005-0000-0000-000035240000}"/>
    <cellStyle name="쉼표 [0] 2 8 6 13 20" xfId="6498" xr:uid="{00000000-0005-0000-0000-000036240000}"/>
    <cellStyle name="쉼표 [0] 2 8 6 13 21" xfId="6499" xr:uid="{00000000-0005-0000-0000-000037240000}"/>
    <cellStyle name="쉼표 [0] 2 8 6 13 22" xfId="6500" xr:uid="{00000000-0005-0000-0000-000038240000}"/>
    <cellStyle name="쉼표 [0] 2 8 6 13 23" xfId="6501" xr:uid="{00000000-0005-0000-0000-000039240000}"/>
    <cellStyle name="쉼표 [0] 2 8 6 13 24" xfId="6502" xr:uid="{00000000-0005-0000-0000-00003A240000}"/>
    <cellStyle name="쉼표 [0] 2 8 6 13 25" xfId="6503" xr:uid="{00000000-0005-0000-0000-00003B240000}"/>
    <cellStyle name="쉼표 [0] 2 8 6 13 26" xfId="6504" xr:uid="{00000000-0005-0000-0000-00003C240000}"/>
    <cellStyle name="쉼표 [0] 2 8 6 13 27" xfId="6505" xr:uid="{00000000-0005-0000-0000-00003D240000}"/>
    <cellStyle name="쉼표 [0] 2 8 6 13 28" xfId="6506" xr:uid="{00000000-0005-0000-0000-00003E240000}"/>
    <cellStyle name="쉼표 [0] 2 8 6 13 29" xfId="6507" xr:uid="{00000000-0005-0000-0000-00003F240000}"/>
    <cellStyle name="쉼표 [0] 2 8 6 13 3" xfId="6508" xr:uid="{00000000-0005-0000-0000-000040240000}"/>
    <cellStyle name="쉼표 [0] 2 8 6 13 30" xfId="6509" xr:uid="{00000000-0005-0000-0000-000041240000}"/>
    <cellStyle name="쉼표 [0] 2 8 6 13 31" xfId="6510" xr:uid="{00000000-0005-0000-0000-000042240000}"/>
    <cellStyle name="쉼표 [0] 2 8 6 13 4" xfId="6511" xr:uid="{00000000-0005-0000-0000-000043240000}"/>
    <cellStyle name="쉼표 [0] 2 8 6 13 5" xfId="6512" xr:uid="{00000000-0005-0000-0000-000044240000}"/>
    <cellStyle name="쉼표 [0] 2 8 6 13 6" xfId="6513" xr:uid="{00000000-0005-0000-0000-000045240000}"/>
    <cellStyle name="쉼표 [0] 2 8 6 13 7" xfId="6514" xr:uid="{00000000-0005-0000-0000-000046240000}"/>
    <cellStyle name="쉼표 [0] 2 8 6 13 8" xfId="6515" xr:uid="{00000000-0005-0000-0000-000047240000}"/>
    <cellStyle name="쉼표 [0] 2 8 6 13 9" xfId="6516" xr:uid="{00000000-0005-0000-0000-000048240000}"/>
    <cellStyle name="쉼표 [0] 2 8 6 14" xfId="6517" xr:uid="{00000000-0005-0000-0000-000049240000}"/>
    <cellStyle name="쉼표 [0] 2 8 6 14 10" xfId="6518" xr:uid="{00000000-0005-0000-0000-00004A240000}"/>
    <cellStyle name="쉼표 [0] 2 8 6 14 11" xfId="6519" xr:uid="{00000000-0005-0000-0000-00004B240000}"/>
    <cellStyle name="쉼표 [0] 2 8 6 14 12" xfId="6520" xr:uid="{00000000-0005-0000-0000-00004C240000}"/>
    <cellStyle name="쉼표 [0] 2 8 6 14 13" xfId="6521" xr:uid="{00000000-0005-0000-0000-00004D240000}"/>
    <cellStyle name="쉼표 [0] 2 8 6 14 14" xfId="6522" xr:uid="{00000000-0005-0000-0000-00004E240000}"/>
    <cellStyle name="쉼표 [0] 2 8 6 14 15" xfId="6523" xr:uid="{00000000-0005-0000-0000-00004F240000}"/>
    <cellStyle name="쉼표 [0] 2 8 6 14 16" xfId="6524" xr:uid="{00000000-0005-0000-0000-000050240000}"/>
    <cellStyle name="쉼표 [0] 2 8 6 14 17" xfId="6525" xr:uid="{00000000-0005-0000-0000-000051240000}"/>
    <cellStyle name="쉼표 [0] 2 8 6 14 18" xfId="6526" xr:uid="{00000000-0005-0000-0000-000052240000}"/>
    <cellStyle name="쉼표 [0] 2 8 6 14 19" xfId="6527" xr:uid="{00000000-0005-0000-0000-000053240000}"/>
    <cellStyle name="쉼표 [0] 2 8 6 14 2" xfId="6528" xr:uid="{00000000-0005-0000-0000-000054240000}"/>
    <cellStyle name="쉼표 [0] 2 8 6 14 20" xfId="6529" xr:uid="{00000000-0005-0000-0000-000055240000}"/>
    <cellStyle name="쉼표 [0] 2 8 6 14 21" xfId="6530" xr:uid="{00000000-0005-0000-0000-000056240000}"/>
    <cellStyle name="쉼표 [0] 2 8 6 14 22" xfId="6531" xr:uid="{00000000-0005-0000-0000-000057240000}"/>
    <cellStyle name="쉼표 [0] 2 8 6 14 23" xfId="6532" xr:uid="{00000000-0005-0000-0000-000058240000}"/>
    <cellStyle name="쉼표 [0] 2 8 6 14 24" xfId="6533" xr:uid="{00000000-0005-0000-0000-000059240000}"/>
    <cellStyle name="쉼표 [0] 2 8 6 14 25" xfId="6534" xr:uid="{00000000-0005-0000-0000-00005A240000}"/>
    <cellStyle name="쉼표 [0] 2 8 6 14 26" xfId="6535" xr:uid="{00000000-0005-0000-0000-00005B240000}"/>
    <cellStyle name="쉼표 [0] 2 8 6 14 27" xfId="6536" xr:uid="{00000000-0005-0000-0000-00005C240000}"/>
    <cellStyle name="쉼표 [0] 2 8 6 14 28" xfId="6537" xr:uid="{00000000-0005-0000-0000-00005D240000}"/>
    <cellStyle name="쉼표 [0] 2 8 6 14 29" xfId="6538" xr:uid="{00000000-0005-0000-0000-00005E240000}"/>
    <cellStyle name="쉼표 [0] 2 8 6 14 3" xfId="6539" xr:uid="{00000000-0005-0000-0000-00005F240000}"/>
    <cellStyle name="쉼표 [0] 2 8 6 14 30" xfId="6540" xr:uid="{00000000-0005-0000-0000-000060240000}"/>
    <cellStyle name="쉼표 [0] 2 8 6 14 31" xfId="6541" xr:uid="{00000000-0005-0000-0000-000061240000}"/>
    <cellStyle name="쉼표 [0] 2 8 6 14 4" xfId="6542" xr:uid="{00000000-0005-0000-0000-000062240000}"/>
    <cellStyle name="쉼표 [0] 2 8 6 14 5" xfId="6543" xr:uid="{00000000-0005-0000-0000-000063240000}"/>
    <cellStyle name="쉼표 [0] 2 8 6 14 6" xfId="6544" xr:uid="{00000000-0005-0000-0000-000064240000}"/>
    <cellStyle name="쉼표 [0] 2 8 6 14 7" xfId="6545" xr:uid="{00000000-0005-0000-0000-000065240000}"/>
    <cellStyle name="쉼표 [0] 2 8 6 14 8" xfId="6546" xr:uid="{00000000-0005-0000-0000-000066240000}"/>
    <cellStyle name="쉼표 [0] 2 8 6 14 9" xfId="6547" xr:uid="{00000000-0005-0000-0000-000067240000}"/>
    <cellStyle name="쉼표 [0] 2 8 6 15" xfId="6548" xr:uid="{00000000-0005-0000-0000-000068240000}"/>
    <cellStyle name="쉼표 [0] 2 8 6 16" xfId="6549" xr:uid="{00000000-0005-0000-0000-000069240000}"/>
    <cellStyle name="쉼표 [0] 2 8 6 17" xfId="6550" xr:uid="{00000000-0005-0000-0000-00006A240000}"/>
    <cellStyle name="쉼표 [0] 2 8 6 18" xfId="6551" xr:uid="{00000000-0005-0000-0000-00006B240000}"/>
    <cellStyle name="쉼표 [0] 2 8 6 19" xfId="6552" xr:uid="{00000000-0005-0000-0000-00006C240000}"/>
    <cellStyle name="쉼표 [0] 2 8 6 2" xfId="6553" xr:uid="{00000000-0005-0000-0000-00006D240000}"/>
    <cellStyle name="쉼표 [0] 2 8 6 2 10" xfId="6554" xr:uid="{00000000-0005-0000-0000-00006E240000}"/>
    <cellStyle name="쉼표 [0] 2 8 6 2 11" xfId="6555" xr:uid="{00000000-0005-0000-0000-00006F240000}"/>
    <cellStyle name="쉼표 [0] 2 8 6 2 12" xfId="6556" xr:uid="{00000000-0005-0000-0000-000070240000}"/>
    <cellStyle name="쉼표 [0] 2 8 6 2 13" xfId="6557" xr:uid="{00000000-0005-0000-0000-000071240000}"/>
    <cellStyle name="쉼표 [0] 2 8 6 2 14" xfId="6558" xr:uid="{00000000-0005-0000-0000-000072240000}"/>
    <cellStyle name="쉼표 [0] 2 8 6 2 15" xfId="6559" xr:uid="{00000000-0005-0000-0000-000073240000}"/>
    <cellStyle name="쉼표 [0] 2 8 6 2 16" xfId="6560" xr:uid="{00000000-0005-0000-0000-000074240000}"/>
    <cellStyle name="쉼표 [0] 2 8 6 2 17" xfId="6561" xr:uid="{00000000-0005-0000-0000-000075240000}"/>
    <cellStyle name="쉼표 [0] 2 8 6 2 18" xfId="6562" xr:uid="{00000000-0005-0000-0000-000076240000}"/>
    <cellStyle name="쉼표 [0] 2 8 6 2 19" xfId="6563" xr:uid="{00000000-0005-0000-0000-000077240000}"/>
    <cellStyle name="쉼표 [0] 2 8 6 2 2" xfId="6564" xr:uid="{00000000-0005-0000-0000-000078240000}"/>
    <cellStyle name="쉼표 [0] 2 8 6 2 20" xfId="6565" xr:uid="{00000000-0005-0000-0000-000079240000}"/>
    <cellStyle name="쉼표 [0] 2 8 6 2 21" xfId="6566" xr:uid="{00000000-0005-0000-0000-00007A240000}"/>
    <cellStyle name="쉼표 [0] 2 8 6 2 22" xfId="6567" xr:uid="{00000000-0005-0000-0000-00007B240000}"/>
    <cellStyle name="쉼표 [0] 2 8 6 2 23" xfId="6568" xr:uid="{00000000-0005-0000-0000-00007C240000}"/>
    <cellStyle name="쉼표 [0] 2 8 6 2 24" xfId="6569" xr:uid="{00000000-0005-0000-0000-00007D240000}"/>
    <cellStyle name="쉼표 [0] 2 8 6 2 25" xfId="6570" xr:uid="{00000000-0005-0000-0000-00007E240000}"/>
    <cellStyle name="쉼표 [0] 2 8 6 2 26" xfId="6571" xr:uid="{00000000-0005-0000-0000-00007F240000}"/>
    <cellStyle name="쉼표 [0] 2 8 6 2 27" xfId="6572" xr:uid="{00000000-0005-0000-0000-000080240000}"/>
    <cellStyle name="쉼표 [0] 2 8 6 2 28" xfId="6573" xr:uid="{00000000-0005-0000-0000-000081240000}"/>
    <cellStyle name="쉼표 [0] 2 8 6 2 29" xfId="6574" xr:uid="{00000000-0005-0000-0000-000082240000}"/>
    <cellStyle name="쉼표 [0] 2 8 6 2 3" xfId="6575" xr:uid="{00000000-0005-0000-0000-000083240000}"/>
    <cellStyle name="쉼표 [0] 2 8 6 2 30" xfId="6576" xr:uid="{00000000-0005-0000-0000-000084240000}"/>
    <cellStyle name="쉼표 [0] 2 8 6 2 31" xfId="6577" xr:uid="{00000000-0005-0000-0000-000085240000}"/>
    <cellStyle name="쉼표 [0] 2 8 6 2 4" xfId="6578" xr:uid="{00000000-0005-0000-0000-000086240000}"/>
    <cellStyle name="쉼표 [0] 2 8 6 2 5" xfId="6579" xr:uid="{00000000-0005-0000-0000-000087240000}"/>
    <cellStyle name="쉼표 [0] 2 8 6 2 6" xfId="6580" xr:uid="{00000000-0005-0000-0000-000088240000}"/>
    <cellStyle name="쉼표 [0] 2 8 6 2 7" xfId="6581" xr:uid="{00000000-0005-0000-0000-000089240000}"/>
    <cellStyle name="쉼표 [0] 2 8 6 2 8" xfId="6582" xr:uid="{00000000-0005-0000-0000-00008A240000}"/>
    <cellStyle name="쉼표 [0] 2 8 6 2 9" xfId="6583" xr:uid="{00000000-0005-0000-0000-00008B240000}"/>
    <cellStyle name="쉼표 [0] 2 8 6 20" xfId="6584" xr:uid="{00000000-0005-0000-0000-00008C240000}"/>
    <cellStyle name="쉼표 [0] 2 8 6 21" xfId="6585" xr:uid="{00000000-0005-0000-0000-00008D240000}"/>
    <cellStyle name="쉼표 [0] 2 8 6 22" xfId="6586" xr:uid="{00000000-0005-0000-0000-00008E240000}"/>
    <cellStyle name="쉼표 [0] 2 8 6 23" xfId="6587" xr:uid="{00000000-0005-0000-0000-00008F240000}"/>
    <cellStyle name="쉼표 [0] 2 8 6 24" xfId="6588" xr:uid="{00000000-0005-0000-0000-000090240000}"/>
    <cellStyle name="쉼표 [0] 2 8 6 25" xfId="6589" xr:uid="{00000000-0005-0000-0000-000091240000}"/>
    <cellStyle name="쉼표 [0] 2 8 6 26" xfId="6590" xr:uid="{00000000-0005-0000-0000-000092240000}"/>
    <cellStyle name="쉼표 [0] 2 8 6 27" xfId="6591" xr:uid="{00000000-0005-0000-0000-000093240000}"/>
    <cellStyle name="쉼표 [0] 2 8 6 28" xfId="6592" xr:uid="{00000000-0005-0000-0000-000094240000}"/>
    <cellStyle name="쉼표 [0] 2 8 6 29" xfId="6593" xr:uid="{00000000-0005-0000-0000-000095240000}"/>
    <cellStyle name="쉼표 [0] 2 8 6 3" xfId="6594" xr:uid="{00000000-0005-0000-0000-000096240000}"/>
    <cellStyle name="쉼표 [0] 2 8 6 3 10" xfId="6595" xr:uid="{00000000-0005-0000-0000-000097240000}"/>
    <cellStyle name="쉼표 [0] 2 8 6 3 11" xfId="6596" xr:uid="{00000000-0005-0000-0000-000098240000}"/>
    <cellStyle name="쉼표 [0] 2 8 6 3 12" xfId="6597" xr:uid="{00000000-0005-0000-0000-000099240000}"/>
    <cellStyle name="쉼표 [0] 2 8 6 3 13" xfId="6598" xr:uid="{00000000-0005-0000-0000-00009A240000}"/>
    <cellStyle name="쉼표 [0] 2 8 6 3 14" xfId="6599" xr:uid="{00000000-0005-0000-0000-00009B240000}"/>
    <cellStyle name="쉼표 [0] 2 8 6 3 15" xfId="6600" xr:uid="{00000000-0005-0000-0000-00009C240000}"/>
    <cellStyle name="쉼표 [0] 2 8 6 3 16" xfId="6601" xr:uid="{00000000-0005-0000-0000-00009D240000}"/>
    <cellStyle name="쉼표 [0] 2 8 6 3 17" xfId="6602" xr:uid="{00000000-0005-0000-0000-00009E240000}"/>
    <cellStyle name="쉼표 [0] 2 8 6 3 18" xfId="6603" xr:uid="{00000000-0005-0000-0000-00009F240000}"/>
    <cellStyle name="쉼표 [0] 2 8 6 3 19" xfId="6604" xr:uid="{00000000-0005-0000-0000-0000A0240000}"/>
    <cellStyle name="쉼표 [0] 2 8 6 3 2" xfId="6605" xr:uid="{00000000-0005-0000-0000-0000A1240000}"/>
    <cellStyle name="쉼표 [0] 2 8 6 3 20" xfId="6606" xr:uid="{00000000-0005-0000-0000-0000A2240000}"/>
    <cellStyle name="쉼표 [0] 2 8 6 3 21" xfId="6607" xr:uid="{00000000-0005-0000-0000-0000A3240000}"/>
    <cellStyle name="쉼표 [0] 2 8 6 3 22" xfId="6608" xr:uid="{00000000-0005-0000-0000-0000A4240000}"/>
    <cellStyle name="쉼표 [0] 2 8 6 3 23" xfId="6609" xr:uid="{00000000-0005-0000-0000-0000A5240000}"/>
    <cellStyle name="쉼표 [0] 2 8 6 3 24" xfId="6610" xr:uid="{00000000-0005-0000-0000-0000A6240000}"/>
    <cellStyle name="쉼표 [0] 2 8 6 3 25" xfId="6611" xr:uid="{00000000-0005-0000-0000-0000A7240000}"/>
    <cellStyle name="쉼표 [0] 2 8 6 3 26" xfId="6612" xr:uid="{00000000-0005-0000-0000-0000A8240000}"/>
    <cellStyle name="쉼표 [0] 2 8 6 3 27" xfId="6613" xr:uid="{00000000-0005-0000-0000-0000A9240000}"/>
    <cellStyle name="쉼표 [0] 2 8 6 3 28" xfId="6614" xr:uid="{00000000-0005-0000-0000-0000AA240000}"/>
    <cellStyle name="쉼표 [0] 2 8 6 3 29" xfId="6615" xr:uid="{00000000-0005-0000-0000-0000AB240000}"/>
    <cellStyle name="쉼표 [0] 2 8 6 3 3" xfId="6616" xr:uid="{00000000-0005-0000-0000-0000AC240000}"/>
    <cellStyle name="쉼표 [0] 2 8 6 3 30" xfId="6617" xr:uid="{00000000-0005-0000-0000-0000AD240000}"/>
    <cellStyle name="쉼표 [0] 2 8 6 3 31" xfId="6618" xr:uid="{00000000-0005-0000-0000-0000AE240000}"/>
    <cellStyle name="쉼표 [0] 2 8 6 3 4" xfId="6619" xr:uid="{00000000-0005-0000-0000-0000AF240000}"/>
    <cellStyle name="쉼표 [0] 2 8 6 3 5" xfId="6620" xr:uid="{00000000-0005-0000-0000-0000B0240000}"/>
    <cellStyle name="쉼표 [0] 2 8 6 3 6" xfId="6621" xr:uid="{00000000-0005-0000-0000-0000B1240000}"/>
    <cellStyle name="쉼표 [0] 2 8 6 3 7" xfId="6622" xr:uid="{00000000-0005-0000-0000-0000B2240000}"/>
    <cellStyle name="쉼표 [0] 2 8 6 3 8" xfId="6623" xr:uid="{00000000-0005-0000-0000-0000B3240000}"/>
    <cellStyle name="쉼표 [0] 2 8 6 3 9" xfId="6624" xr:uid="{00000000-0005-0000-0000-0000B4240000}"/>
    <cellStyle name="쉼표 [0] 2 8 6 30" xfId="6625" xr:uid="{00000000-0005-0000-0000-0000B5240000}"/>
    <cellStyle name="쉼표 [0] 2 8 6 31" xfId="6626" xr:uid="{00000000-0005-0000-0000-0000B6240000}"/>
    <cellStyle name="쉼표 [0] 2 8 6 32" xfId="6627" xr:uid="{00000000-0005-0000-0000-0000B7240000}"/>
    <cellStyle name="쉼표 [0] 2 8 6 33" xfId="6628" xr:uid="{00000000-0005-0000-0000-0000B8240000}"/>
    <cellStyle name="쉼표 [0] 2 8 6 34" xfId="6629" xr:uid="{00000000-0005-0000-0000-0000B9240000}"/>
    <cellStyle name="쉼표 [0] 2 8 6 35" xfId="6630" xr:uid="{00000000-0005-0000-0000-0000BA240000}"/>
    <cellStyle name="쉼표 [0] 2 8 6 36" xfId="6631" xr:uid="{00000000-0005-0000-0000-0000BB240000}"/>
    <cellStyle name="쉼표 [0] 2 8 6 37" xfId="6632" xr:uid="{00000000-0005-0000-0000-0000BC240000}"/>
    <cellStyle name="쉼표 [0] 2 8 6 38" xfId="6633" xr:uid="{00000000-0005-0000-0000-0000BD240000}"/>
    <cellStyle name="쉼표 [0] 2 8 6 39" xfId="6634" xr:uid="{00000000-0005-0000-0000-0000BE240000}"/>
    <cellStyle name="쉼표 [0] 2 8 6 4" xfId="6635" xr:uid="{00000000-0005-0000-0000-0000BF240000}"/>
    <cellStyle name="쉼표 [0] 2 8 6 4 10" xfId="6636" xr:uid="{00000000-0005-0000-0000-0000C0240000}"/>
    <cellStyle name="쉼표 [0] 2 8 6 4 11" xfId="6637" xr:uid="{00000000-0005-0000-0000-0000C1240000}"/>
    <cellStyle name="쉼표 [0] 2 8 6 4 12" xfId="6638" xr:uid="{00000000-0005-0000-0000-0000C2240000}"/>
    <cellStyle name="쉼표 [0] 2 8 6 4 13" xfId="6639" xr:uid="{00000000-0005-0000-0000-0000C3240000}"/>
    <cellStyle name="쉼표 [0] 2 8 6 4 14" xfId="6640" xr:uid="{00000000-0005-0000-0000-0000C4240000}"/>
    <cellStyle name="쉼표 [0] 2 8 6 4 15" xfId="6641" xr:uid="{00000000-0005-0000-0000-0000C5240000}"/>
    <cellStyle name="쉼표 [0] 2 8 6 4 16" xfId="6642" xr:uid="{00000000-0005-0000-0000-0000C6240000}"/>
    <cellStyle name="쉼표 [0] 2 8 6 4 17" xfId="6643" xr:uid="{00000000-0005-0000-0000-0000C7240000}"/>
    <cellStyle name="쉼표 [0] 2 8 6 4 18" xfId="6644" xr:uid="{00000000-0005-0000-0000-0000C8240000}"/>
    <cellStyle name="쉼표 [0] 2 8 6 4 19" xfId="6645" xr:uid="{00000000-0005-0000-0000-0000C9240000}"/>
    <cellStyle name="쉼표 [0] 2 8 6 4 2" xfId="6646" xr:uid="{00000000-0005-0000-0000-0000CA240000}"/>
    <cellStyle name="쉼표 [0] 2 8 6 4 20" xfId="6647" xr:uid="{00000000-0005-0000-0000-0000CB240000}"/>
    <cellStyle name="쉼표 [0] 2 8 6 4 21" xfId="6648" xr:uid="{00000000-0005-0000-0000-0000CC240000}"/>
    <cellStyle name="쉼표 [0] 2 8 6 4 22" xfId="6649" xr:uid="{00000000-0005-0000-0000-0000CD240000}"/>
    <cellStyle name="쉼표 [0] 2 8 6 4 23" xfId="6650" xr:uid="{00000000-0005-0000-0000-0000CE240000}"/>
    <cellStyle name="쉼표 [0] 2 8 6 4 24" xfId="6651" xr:uid="{00000000-0005-0000-0000-0000CF240000}"/>
    <cellStyle name="쉼표 [0] 2 8 6 4 25" xfId="6652" xr:uid="{00000000-0005-0000-0000-0000D0240000}"/>
    <cellStyle name="쉼표 [0] 2 8 6 4 26" xfId="6653" xr:uid="{00000000-0005-0000-0000-0000D1240000}"/>
    <cellStyle name="쉼표 [0] 2 8 6 4 27" xfId="6654" xr:uid="{00000000-0005-0000-0000-0000D2240000}"/>
    <cellStyle name="쉼표 [0] 2 8 6 4 28" xfId="6655" xr:uid="{00000000-0005-0000-0000-0000D3240000}"/>
    <cellStyle name="쉼표 [0] 2 8 6 4 29" xfId="6656" xr:uid="{00000000-0005-0000-0000-0000D4240000}"/>
    <cellStyle name="쉼표 [0] 2 8 6 4 3" xfId="6657" xr:uid="{00000000-0005-0000-0000-0000D5240000}"/>
    <cellStyle name="쉼표 [0] 2 8 6 4 30" xfId="6658" xr:uid="{00000000-0005-0000-0000-0000D6240000}"/>
    <cellStyle name="쉼표 [0] 2 8 6 4 31" xfId="6659" xr:uid="{00000000-0005-0000-0000-0000D7240000}"/>
    <cellStyle name="쉼표 [0] 2 8 6 4 4" xfId="6660" xr:uid="{00000000-0005-0000-0000-0000D8240000}"/>
    <cellStyle name="쉼표 [0] 2 8 6 4 5" xfId="6661" xr:uid="{00000000-0005-0000-0000-0000D9240000}"/>
    <cellStyle name="쉼표 [0] 2 8 6 4 6" xfId="6662" xr:uid="{00000000-0005-0000-0000-0000DA240000}"/>
    <cellStyle name="쉼표 [0] 2 8 6 4 7" xfId="6663" xr:uid="{00000000-0005-0000-0000-0000DB240000}"/>
    <cellStyle name="쉼표 [0] 2 8 6 4 8" xfId="6664" xr:uid="{00000000-0005-0000-0000-0000DC240000}"/>
    <cellStyle name="쉼표 [0] 2 8 6 4 9" xfId="6665" xr:uid="{00000000-0005-0000-0000-0000DD240000}"/>
    <cellStyle name="쉼표 [0] 2 8 6 40" xfId="6666" xr:uid="{00000000-0005-0000-0000-0000DE240000}"/>
    <cellStyle name="쉼표 [0] 2 8 6 41" xfId="6667" xr:uid="{00000000-0005-0000-0000-0000DF240000}"/>
    <cellStyle name="쉼표 [0] 2 8 6 42" xfId="6668" xr:uid="{00000000-0005-0000-0000-0000E0240000}"/>
    <cellStyle name="쉼표 [0] 2 8 6 43" xfId="6669" xr:uid="{00000000-0005-0000-0000-0000E1240000}"/>
    <cellStyle name="쉼표 [0] 2 8 6 44" xfId="6670" xr:uid="{00000000-0005-0000-0000-0000E2240000}"/>
    <cellStyle name="쉼표 [0] 2 8 6 45" xfId="6671" xr:uid="{00000000-0005-0000-0000-0000E3240000}"/>
    <cellStyle name="쉼표 [0] 2 8 6 46" xfId="6672" xr:uid="{00000000-0005-0000-0000-0000E4240000}"/>
    <cellStyle name="쉼표 [0] 2 8 6 47" xfId="6673" xr:uid="{00000000-0005-0000-0000-0000E5240000}"/>
    <cellStyle name="쉼표 [0] 2 8 6 48" xfId="6674" xr:uid="{00000000-0005-0000-0000-0000E6240000}"/>
    <cellStyle name="쉼표 [0] 2 8 6 49" xfId="6675" xr:uid="{00000000-0005-0000-0000-0000E7240000}"/>
    <cellStyle name="쉼표 [0] 2 8 6 5" xfId="6676" xr:uid="{00000000-0005-0000-0000-0000E8240000}"/>
    <cellStyle name="쉼표 [0] 2 8 6 5 10" xfId="6677" xr:uid="{00000000-0005-0000-0000-0000E9240000}"/>
    <cellStyle name="쉼표 [0] 2 8 6 5 11" xfId="6678" xr:uid="{00000000-0005-0000-0000-0000EA240000}"/>
    <cellStyle name="쉼표 [0] 2 8 6 5 12" xfId="6679" xr:uid="{00000000-0005-0000-0000-0000EB240000}"/>
    <cellStyle name="쉼표 [0] 2 8 6 5 13" xfId="6680" xr:uid="{00000000-0005-0000-0000-0000EC240000}"/>
    <cellStyle name="쉼표 [0] 2 8 6 5 14" xfId="6681" xr:uid="{00000000-0005-0000-0000-0000ED240000}"/>
    <cellStyle name="쉼표 [0] 2 8 6 5 15" xfId="6682" xr:uid="{00000000-0005-0000-0000-0000EE240000}"/>
    <cellStyle name="쉼표 [0] 2 8 6 5 16" xfId="6683" xr:uid="{00000000-0005-0000-0000-0000EF240000}"/>
    <cellStyle name="쉼표 [0] 2 8 6 5 17" xfId="6684" xr:uid="{00000000-0005-0000-0000-0000F0240000}"/>
    <cellStyle name="쉼표 [0] 2 8 6 5 18" xfId="6685" xr:uid="{00000000-0005-0000-0000-0000F1240000}"/>
    <cellStyle name="쉼표 [0] 2 8 6 5 19" xfId="6686" xr:uid="{00000000-0005-0000-0000-0000F2240000}"/>
    <cellStyle name="쉼표 [0] 2 8 6 5 2" xfId="6687" xr:uid="{00000000-0005-0000-0000-0000F3240000}"/>
    <cellStyle name="쉼표 [0] 2 8 6 5 20" xfId="6688" xr:uid="{00000000-0005-0000-0000-0000F4240000}"/>
    <cellStyle name="쉼표 [0] 2 8 6 5 21" xfId="6689" xr:uid="{00000000-0005-0000-0000-0000F5240000}"/>
    <cellStyle name="쉼표 [0] 2 8 6 5 22" xfId="6690" xr:uid="{00000000-0005-0000-0000-0000F6240000}"/>
    <cellStyle name="쉼표 [0] 2 8 6 5 23" xfId="6691" xr:uid="{00000000-0005-0000-0000-0000F7240000}"/>
    <cellStyle name="쉼표 [0] 2 8 6 5 24" xfId="6692" xr:uid="{00000000-0005-0000-0000-0000F8240000}"/>
    <cellStyle name="쉼표 [0] 2 8 6 5 25" xfId="6693" xr:uid="{00000000-0005-0000-0000-0000F9240000}"/>
    <cellStyle name="쉼표 [0] 2 8 6 5 26" xfId="6694" xr:uid="{00000000-0005-0000-0000-0000FA240000}"/>
    <cellStyle name="쉼표 [0] 2 8 6 5 27" xfId="6695" xr:uid="{00000000-0005-0000-0000-0000FB240000}"/>
    <cellStyle name="쉼표 [0] 2 8 6 5 28" xfId="6696" xr:uid="{00000000-0005-0000-0000-0000FC240000}"/>
    <cellStyle name="쉼표 [0] 2 8 6 5 29" xfId="6697" xr:uid="{00000000-0005-0000-0000-0000FD240000}"/>
    <cellStyle name="쉼표 [0] 2 8 6 5 3" xfId="6698" xr:uid="{00000000-0005-0000-0000-0000FE240000}"/>
    <cellStyle name="쉼표 [0] 2 8 6 5 30" xfId="6699" xr:uid="{00000000-0005-0000-0000-0000FF240000}"/>
    <cellStyle name="쉼표 [0] 2 8 6 5 31" xfId="6700" xr:uid="{00000000-0005-0000-0000-000000250000}"/>
    <cellStyle name="쉼표 [0] 2 8 6 5 4" xfId="6701" xr:uid="{00000000-0005-0000-0000-000001250000}"/>
    <cellStyle name="쉼표 [0] 2 8 6 5 5" xfId="6702" xr:uid="{00000000-0005-0000-0000-000002250000}"/>
    <cellStyle name="쉼표 [0] 2 8 6 5 6" xfId="6703" xr:uid="{00000000-0005-0000-0000-000003250000}"/>
    <cellStyle name="쉼표 [0] 2 8 6 5 7" xfId="6704" xr:uid="{00000000-0005-0000-0000-000004250000}"/>
    <cellStyle name="쉼표 [0] 2 8 6 5 8" xfId="6705" xr:uid="{00000000-0005-0000-0000-000005250000}"/>
    <cellStyle name="쉼표 [0] 2 8 6 5 9" xfId="6706" xr:uid="{00000000-0005-0000-0000-000006250000}"/>
    <cellStyle name="쉼표 [0] 2 8 6 50" xfId="6707" xr:uid="{00000000-0005-0000-0000-000007250000}"/>
    <cellStyle name="쉼표 [0] 2 8 6 51" xfId="6708" xr:uid="{00000000-0005-0000-0000-000008250000}"/>
    <cellStyle name="쉼표 [0] 2 8 6 52" xfId="6709" xr:uid="{00000000-0005-0000-0000-000009250000}"/>
    <cellStyle name="쉼표 [0] 2 8 6 53" xfId="6710" xr:uid="{00000000-0005-0000-0000-00000A250000}"/>
    <cellStyle name="쉼표 [0] 2 8 6 54" xfId="6711" xr:uid="{00000000-0005-0000-0000-00000B250000}"/>
    <cellStyle name="쉼표 [0] 2 8 6 55" xfId="6712" xr:uid="{00000000-0005-0000-0000-00000C250000}"/>
    <cellStyle name="쉼표 [0] 2 8 6 56" xfId="6713" xr:uid="{00000000-0005-0000-0000-00000D250000}"/>
    <cellStyle name="쉼표 [0] 2 8 6 57" xfId="6714" xr:uid="{00000000-0005-0000-0000-00000E250000}"/>
    <cellStyle name="쉼표 [0] 2 8 6 58" xfId="6715" xr:uid="{00000000-0005-0000-0000-00000F250000}"/>
    <cellStyle name="쉼표 [0] 2 8 6 59" xfId="6716" xr:uid="{00000000-0005-0000-0000-000010250000}"/>
    <cellStyle name="쉼표 [0] 2 8 6 6" xfId="6717" xr:uid="{00000000-0005-0000-0000-000011250000}"/>
    <cellStyle name="쉼표 [0] 2 8 6 6 10" xfId="6718" xr:uid="{00000000-0005-0000-0000-000012250000}"/>
    <cellStyle name="쉼표 [0] 2 8 6 6 11" xfId="6719" xr:uid="{00000000-0005-0000-0000-000013250000}"/>
    <cellStyle name="쉼표 [0] 2 8 6 6 12" xfId="6720" xr:uid="{00000000-0005-0000-0000-000014250000}"/>
    <cellStyle name="쉼표 [0] 2 8 6 6 13" xfId="6721" xr:uid="{00000000-0005-0000-0000-000015250000}"/>
    <cellStyle name="쉼표 [0] 2 8 6 6 14" xfId="6722" xr:uid="{00000000-0005-0000-0000-000016250000}"/>
    <cellStyle name="쉼표 [0] 2 8 6 6 15" xfId="6723" xr:uid="{00000000-0005-0000-0000-000017250000}"/>
    <cellStyle name="쉼표 [0] 2 8 6 6 16" xfId="6724" xr:uid="{00000000-0005-0000-0000-000018250000}"/>
    <cellStyle name="쉼표 [0] 2 8 6 6 17" xfId="6725" xr:uid="{00000000-0005-0000-0000-000019250000}"/>
    <cellStyle name="쉼표 [0] 2 8 6 6 18" xfId="6726" xr:uid="{00000000-0005-0000-0000-00001A250000}"/>
    <cellStyle name="쉼표 [0] 2 8 6 6 19" xfId="6727" xr:uid="{00000000-0005-0000-0000-00001B250000}"/>
    <cellStyle name="쉼표 [0] 2 8 6 6 2" xfId="6728" xr:uid="{00000000-0005-0000-0000-00001C250000}"/>
    <cellStyle name="쉼표 [0] 2 8 6 6 20" xfId="6729" xr:uid="{00000000-0005-0000-0000-00001D250000}"/>
    <cellStyle name="쉼표 [0] 2 8 6 6 21" xfId="6730" xr:uid="{00000000-0005-0000-0000-00001E250000}"/>
    <cellStyle name="쉼표 [0] 2 8 6 6 22" xfId="6731" xr:uid="{00000000-0005-0000-0000-00001F250000}"/>
    <cellStyle name="쉼표 [0] 2 8 6 6 23" xfId="6732" xr:uid="{00000000-0005-0000-0000-000020250000}"/>
    <cellStyle name="쉼표 [0] 2 8 6 6 24" xfId="6733" xr:uid="{00000000-0005-0000-0000-000021250000}"/>
    <cellStyle name="쉼표 [0] 2 8 6 6 25" xfId="6734" xr:uid="{00000000-0005-0000-0000-000022250000}"/>
    <cellStyle name="쉼표 [0] 2 8 6 6 26" xfId="6735" xr:uid="{00000000-0005-0000-0000-000023250000}"/>
    <cellStyle name="쉼표 [0] 2 8 6 6 27" xfId="6736" xr:uid="{00000000-0005-0000-0000-000024250000}"/>
    <cellStyle name="쉼표 [0] 2 8 6 6 28" xfId="6737" xr:uid="{00000000-0005-0000-0000-000025250000}"/>
    <cellStyle name="쉼표 [0] 2 8 6 6 29" xfId="6738" xr:uid="{00000000-0005-0000-0000-000026250000}"/>
    <cellStyle name="쉼표 [0] 2 8 6 6 3" xfId="6739" xr:uid="{00000000-0005-0000-0000-000027250000}"/>
    <cellStyle name="쉼표 [0] 2 8 6 6 30" xfId="6740" xr:uid="{00000000-0005-0000-0000-000028250000}"/>
    <cellStyle name="쉼표 [0] 2 8 6 6 31" xfId="6741" xr:uid="{00000000-0005-0000-0000-000029250000}"/>
    <cellStyle name="쉼표 [0] 2 8 6 6 4" xfId="6742" xr:uid="{00000000-0005-0000-0000-00002A250000}"/>
    <cellStyle name="쉼표 [0] 2 8 6 6 5" xfId="6743" xr:uid="{00000000-0005-0000-0000-00002B250000}"/>
    <cellStyle name="쉼표 [0] 2 8 6 6 6" xfId="6744" xr:uid="{00000000-0005-0000-0000-00002C250000}"/>
    <cellStyle name="쉼표 [0] 2 8 6 6 7" xfId="6745" xr:uid="{00000000-0005-0000-0000-00002D250000}"/>
    <cellStyle name="쉼표 [0] 2 8 6 6 8" xfId="6746" xr:uid="{00000000-0005-0000-0000-00002E250000}"/>
    <cellStyle name="쉼표 [0] 2 8 6 6 9" xfId="6747" xr:uid="{00000000-0005-0000-0000-00002F250000}"/>
    <cellStyle name="쉼표 [0] 2 8 6 60" xfId="6748" xr:uid="{00000000-0005-0000-0000-000030250000}"/>
    <cellStyle name="쉼표 [0] 2 8 6 61" xfId="6749" xr:uid="{00000000-0005-0000-0000-000031250000}"/>
    <cellStyle name="쉼표 [0] 2 8 6 62" xfId="6750" xr:uid="{00000000-0005-0000-0000-000032250000}"/>
    <cellStyle name="쉼표 [0] 2 8 6 63" xfId="6751" xr:uid="{00000000-0005-0000-0000-000033250000}"/>
    <cellStyle name="쉼표 [0] 2 8 6 64" xfId="6752" xr:uid="{00000000-0005-0000-0000-000034250000}"/>
    <cellStyle name="쉼표 [0] 2 8 6 65" xfId="6753" xr:uid="{00000000-0005-0000-0000-000035250000}"/>
    <cellStyle name="쉼표 [0] 2 8 6 66" xfId="6754" xr:uid="{00000000-0005-0000-0000-000036250000}"/>
    <cellStyle name="쉼표 [0] 2 8 6 67" xfId="6755" xr:uid="{00000000-0005-0000-0000-000037250000}"/>
    <cellStyle name="쉼표 [0] 2 8 6 68" xfId="6756" xr:uid="{00000000-0005-0000-0000-000038250000}"/>
    <cellStyle name="쉼표 [0] 2 8 6 69" xfId="6757" xr:uid="{00000000-0005-0000-0000-000039250000}"/>
    <cellStyle name="쉼표 [0] 2 8 6 7" xfId="6758" xr:uid="{00000000-0005-0000-0000-00003A250000}"/>
    <cellStyle name="쉼표 [0] 2 8 6 7 10" xfId="6759" xr:uid="{00000000-0005-0000-0000-00003B250000}"/>
    <cellStyle name="쉼표 [0] 2 8 6 7 11" xfId="6760" xr:uid="{00000000-0005-0000-0000-00003C250000}"/>
    <cellStyle name="쉼표 [0] 2 8 6 7 12" xfId="6761" xr:uid="{00000000-0005-0000-0000-00003D250000}"/>
    <cellStyle name="쉼표 [0] 2 8 6 7 13" xfId="6762" xr:uid="{00000000-0005-0000-0000-00003E250000}"/>
    <cellStyle name="쉼표 [0] 2 8 6 7 14" xfId="6763" xr:uid="{00000000-0005-0000-0000-00003F250000}"/>
    <cellStyle name="쉼표 [0] 2 8 6 7 15" xfId="6764" xr:uid="{00000000-0005-0000-0000-000040250000}"/>
    <cellStyle name="쉼표 [0] 2 8 6 7 16" xfId="6765" xr:uid="{00000000-0005-0000-0000-000041250000}"/>
    <cellStyle name="쉼표 [0] 2 8 6 7 17" xfId="6766" xr:uid="{00000000-0005-0000-0000-000042250000}"/>
    <cellStyle name="쉼표 [0] 2 8 6 7 18" xfId="6767" xr:uid="{00000000-0005-0000-0000-000043250000}"/>
    <cellStyle name="쉼표 [0] 2 8 6 7 19" xfId="6768" xr:uid="{00000000-0005-0000-0000-000044250000}"/>
    <cellStyle name="쉼표 [0] 2 8 6 7 2" xfId="6769" xr:uid="{00000000-0005-0000-0000-000045250000}"/>
    <cellStyle name="쉼표 [0] 2 8 6 7 20" xfId="6770" xr:uid="{00000000-0005-0000-0000-000046250000}"/>
    <cellStyle name="쉼표 [0] 2 8 6 7 21" xfId="6771" xr:uid="{00000000-0005-0000-0000-000047250000}"/>
    <cellStyle name="쉼표 [0] 2 8 6 7 22" xfId="6772" xr:uid="{00000000-0005-0000-0000-000048250000}"/>
    <cellStyle name="쉼표 [0] 2 8 6 7 23" xfId="6773" xr:uid="{00000000-0005-0000-0000-000049250000}"/>
    <cellStyle name="쉼표 [0] 2 8 6 7 24" xfId="6774" xr:uid="{00000000-0005-0000-0000-00004A250000}"/>
    <cellStyle name="쉼표 [0] 2 8 6 7 25" xfId="6775" xr:uid="{00000000-0005-0000-0000-00004B250000}"/>
    <cellStyle name="쉼표 [0] 2 8 6 7 26" xfId="6776" xr:uid="{00000000-0005-0000-0000-00004C250000}"/>
    <cellStyle name="쉼표 [0] 2 8 6 7 27" xfId="6777" xr:uid="{00000000-0005-0000-0000-00004D250000}"/>
    <cellStyle name="쉼표 [0] 2 8 6 7 28" xfId="6778" xr:uid="{00000000-0005-0000-0000-00004E250000}"/>
    <cellStyle name="쉼표 [0] 2 8 6 7 29" xfId="6779" xr:uid="{00000000-0005-0000-0000-00004F250000}"/>
    <cellStyle name="쉼표 [0] 2 8 6 7 3" xfId="6780" xr:uid="{00000000-0005-0000-0000-000050250000}"/>
    <cellStyle name="쉼표 [0] 2 8 6 7 30" xfId="6781" xr:uid="{00000000-0005-0000-0000-000051250000}"/>
    <cellStyle name="쉼표 [0] 2 8 6 7 31" xfId="6782" xr:uid="{00000000-0005-0000-0000-000052250000}"/>
    <cellStyle name="쉼표 [0] 2 8 6 7 4" xfId="6783" xr:uid="{00000000-0005-0000-0000-000053250000}"/>
    <cellStyle name="쉼표 [0] 2 8 6 7 5" xfId="6784" xr:uid="{00000000-0005-0000-0000-000054250000}"/>
    <cellStyle name="쉼표 [0] 2 8 6 7 6" xfId="6785" xr:uid="{00000000-0005-0000-0000-000055250000}"/>
    <cellStyle name="쉼표 [0] 2 8 6 7 7" xfId="6786" xr:uid="{00000000-0005-0000-0000-000056250000}"/>
    <cellStyle name="쉼표 [0] 2 8 6 7 8" xfId="6787" xr:uid="{00000000-0005-0000-0000-000057250000}"/>
    <cellStyle name="쉼표 [0] 2 8 6 7 9" xfId="6788" xr:uid="{00000000-0005-0000-0000-000058250000}"/>
    <cellStyle name="쉼표 [0] 2 8 6 70" xfId="6789" xr:uid="{00000000-0005-0000-0000-000059250000}"/>
    <cellStyle name="쉼표 [0] 2 8 6 71" xfId="6790" xr:uid="{00000000-0005-0000-0000-00005A250000}"/>
    <cellStyle name="쉼표 [0] 2 8 6 72" xfId="6791" xr:uid="{00000000-0005-0000-0000-00005B250000}"/>
    <cellStyle name="쉼표 [0] 2 8 6 73" xfId="6792" xr:uid="{00000000-0005-0000-0000-00005C250000}"/>
    <cellStyle name="쉼표 [0] 2 8 6 74" xfId="6793" xr:uid="{00000000-0005-0000-0000-00005D250000}"/>
    <cellStyle name="쉼표 [0] 2 8 6 75" xfId="6794" xr:uid="{00000000-0005-0000-0000-00005E250000}"/>
    <cellStyle name="쉼표 [0] 2 8 6 76" xfId="6795" xr:uid="{00000000-0005-0000-0000-00005F250000}"/>
    <cellStyle name="쉼표 [0] 2 8 6 77" xfId="6796" xr:uid="{00000000-0005-0000-0000-000060250000}"/>
    <cellStyle name="쉼표 [0] 2 8 6 78" xfId="6797" xr:uid="{00000000-0005-0000-0000-000061250000}"/>
    <cellStyle name="쉼표 [0] 2 8 6 79" xfId="6798" xr:uid="{00000000-0005-0000-0000-000062250000}"/>
    <cellStyle name="쉼표 [0] 2 8 6 8" xfId="6799" xr:uid="{00000000-0005-0000-0000-000063250000}"/>
    <cellStyle name="쉼표 [0] 2 8 6 8 10" xfId="6800" xr:uid="{00000000-0005-0000-0000-000064250000}"/>
    <cellStyle name="쉼표 [0] 2 8 6 8 11" xfId="6801" xr:uid="{00000000-0005-0000-0000-000065250000}"/>
    <cellStyle name="쉼표 [0] 2 8 6 8 12" xfId="6802" xr:uid="{00000000-0005-0000-0000-000066250000}"/>
    <cellStyle name="쉼표 [0] 2 8 6 8 13" xfId="6803" xr:uid="{00000000-0005-0000-0000-000067250000}"/>
    <cellStyle name="쉼표 [0] 2 8 6 8 14" xfId="6804" xr:uid="{00000000-0005-0000-0000-000068250000}"/>
    <cellStyle name="쉼표 [0] 2 8 6 8 15" xfId="6805" xr:uid="{00000000-0005-0000-0000-000069250000}"/>
    <cellStyle name="쉼표 [0] 2 8 6 8 16" xfId="6806" xr:uid="{00000000-0005-0000-0000-00006A250000}"/>
    <cellStyle name="쉼표 [0] 2 8 6 8 17" xfId="6807" xr:uid="{00000000-0005-0000-0000-00006B250000}"/>
    <cellStyle name="쉼표 [0] 2 8 6 8 18" xfId="6808" xr:uid="{00000000-0005-0000-0000-00006C250000}"/>
    <cellStyle name="쉼표 [0] 2 8 6 8 19" xfId="6809" xr:uid="{00000000-0005-0000-0000-00006D250000}"/>
    <cellStyle name="쉼표 [0] 2 8 6 8 2" xfId="6810" xr:uid="{00000000-0005-0000-0000-00006E250000}"/>
    <cellStyle name="쉼표 [0] 2 8 6 8 20" xfId="6811" xr:uid="{00000000-0005-0000-0000-00006F250000}"/>
    <cellStyle name="쉼표 [0] 2 8 6 8 21" xfId="6812" xr:uid="{00000000-0005-0000-0000-000070250000}"/>
    <cellStyle name="쉼표 [0] 2 8 6 8 22" xfId="6813" xr:uid="{00000000-0005-0000-0000-000071250000}"/>
    <cellStyle name="쉼표 [0] 2 8 6 8 23" xfId="6814" xr:uid="{00000000-0005-0000-0000-000072250000}"/>
    <cellStyle name="쉼표 [0] 2 8 6 8 24" xfId="6815" xr:uid="{00000000-0005-0000-0000-000073250000}"/>
    <cellStyle name="쉼표 [0] 2 8 6 8 25" xfId="6816" xr:uid="{00000000-0005-0000-0000-000074250000}"/>
    <cellStyle name="쉼표 [0] 2 8 6 8 26" xfId="6817" xr:uid="{00000000-0005-0000-0000-000075250000}"/>
    <cellStyle name="쉼표 [0] 2 8 6 8 27" xfId="6818" xr:uid="{00000000-0005-0000-0000-000076250000}"/>
    <cellStyle name="쉼표 [0] 2 8 6 8 28" xfId="6819" xr:uid="{00000000-0005-0000-0000-000077250000}"/>
    <cellStyle name="쉼표 [0] 2 8 6 8 29" xfId="6820" xr:uid="{00000000-0005-0000-0000-000078250000}"/>
    <cellStyle name="쉼표 [0] 2 8 6 8 3" xfId="6821" xr:uid="{00000000-0005-0000-0000-000079250000}"/>
    <cellStyle name="쉼표 [0] 2 8 6 8 30" xfId="6822" xr:uid="{00000000-0005-0000-0000-00007A250000}"/>
    <cellStyle name="쉼표 [0] 2 8 6 8 31" xfId="6823" xr:uid="{00000000-0005-0000-0000-00007B250000}"/>
    <cellStyle name="쉼표 [0] 2 8 6 8 4" xfId="6824" xr:uid="{00000000-0005-0000-0000-00007C250000}"/>
    <cellStyle name="쉼표 [0] 2 8 6 8 5" xfId="6825" xr:uid="{00000000-0005-0000-0000-00007D250000}"/>
    <cellStyle name="쉼표 [0] 2 8 6 8 6" xfId="6826" xr:uid="{00000000-0005-0000-0000-00007E250000}"/>
    <cellStyle name="쉼표 [0] 2 8 6 8 7" xfId="6827" xr:uid="{00000000-0005-0000-0000-00007F250000}"/>
    <cellStyle name="쉼표 [0] 2 8 6 8 8" xfId="6828" xr:uid="{00000000-0005-0000-0000-000080250000}"/>
    <cellStyle name="쉼표 [0] 2 8 6 8 9" xfId="6829" xr:uid="{00000000-0005-0000-0000-000081250000}"/>
    <cellStyle name="쉼표 [0] 2 8 6 80" xfId="6830" xr:uid="{00000000-0005-0000-0000-000082250000}"/>
    <cellStyle name="쉼표 [0] 2 8 6 81" xfId="6831" xr:uid="{00000000-0005-0000-0000-000083250000}"/>
    <cellStyle name="쉼표 [0] 2 8 6 82" xfId="6832" xr:uid="{00000000-0005-0000-0000-000084250000}"/>
    <cellStyle name="쉼표 [0] 2 8 6 83" xfId="6833" xr:uid="{00000000-0005-0000-0000-000085250000}"/>
    <cellStyle name="쉼표 [0] 2 8 6 84" xfId="6834" xr:uid="{00000000-0005-0000-0000-000086250000}"/>
    <cellStyle name="쉼표 [0] 2 8 6 9" xfId="6835" xr:uid="{00000000-0005-0000-0000-000087250000}"/>
    <cellStyle name="쉼표 [0] 2 8 6 9 10" xfId="6836" xr:uid="{00000000-0005-0000-0000-000088250000}"/>
    <cellStyle name="쉼표 [0] 2 8 6 9 11" xfId="6837" xr:uid="{00000000-0005-0000-0000-000089250000}"/>
    <cellStyle name="쉼표 [0] 2 8 6 9 12" xfId="6838" xr:uid="{00000000-0005-0000-0000-00008A250000}"/>
    <cellStyle name="쉼표 [0] 2 8 6 9 13" xfId="6839" xr:uid="{00000000-0005-0000-0000-00008B250000}"/>
    <cellStyle name="쉼표 [0] 2 8 6 9 14" xfId="6840" xr:uid="{00000000-0005-0000-0000-00008C250000}"/>
    <cellStyle name="쉼표 [0] 2 8 6 9 15" xfId="6841" xr:uid="{00000000-0005-0000-0000-00008D250000}"/>
    <cellStyle name="쉼표 [0] 2 8 6 9 16" xfId="6842" xr:uid="{00000000-0005-0000-0000-00008E250000}"/>
    <cellStyle name="쉼표 [0] 2 8 6 9 17" xfId="6843" xr:uid="{00000000-0005-0000-0000-00008F250000}"/>
    <cellStyle name="쉼표 [0] 2 8 6 9 18" xfId="6844" xr:uid="{00000000-0005-0000-0000-000090250000}"/>
    <cellStyle name="쉼표 [0] 2 8 6 9 19" xfId="6845" xr:uid="{00000000-0005-0000-0000-000091250000}"/>
    <cellStyle name="쉼표 [0] 2 8 6 9 2" xfId="6846" xr:uid="{00000000-0005-0000-0000-000092250000}"/>
    <cellStyle name="쉼표 [0] 2 8 6 9 20" xfId="6847" xr:uid="{00000000-0005-0000-0000-000093250000}"/>
    <cellStyle name="쉼표 [0] 2 8 6 9 21" xfId="6848" xr:uid="{00000000-0005-0000-0000-000094250000}"/>
    <cellStyle name="쉼표 [0] 2 8 6 9 22" xfId="6849" xr:uid="{00000000-0005-0000-0000-000095250000}"/>
    <cellStyle name="쉼표 [0] 2 8 6 9 23" xfId="6850" xr:uid="{00000000-0005-0000-0000-000096250000}"/>
    <cellStyle name="쉼표 [0] 2 8 6 9 24" xfId="6851" xr:uid="{00000000-0005-0000-0000-000097250000}"/>
    <cellStyle name="쉼표 [0] 2 8 6 9 25" xfId="6852" xr:uid="{00000000-0005-0000-0000-000098250000}"/>
    <cellStyle name="쉼표 [0] 2 8 6 9 26" xfId="6853" xr:uid="{00000000-0005-0000-0000-000099250000}"/>
    <cellStyle name="쉼표 [0] 2 8 6 9 27" xfId="6854" xr:uid="{00000000-0005-0000-0000-00009A250000}"/>
    <cellStyle name="쉼표 [0] 2 8 6 9 28" xfId="6855" xr:uid="{00000000-0005-0000-0000-00009B250000}"/>
    <cellStyle name="쉼표 [0] 2 8 6 9 29" xfId="6856" xr:uid="{00000000-0005-0000-0000-00009C250000}"/>
    <cellStyle name="쉼표 [0] 2 8 6 9 3" xfId="6857" xr:uid="{00000000-0005-0000-0000-00009D250000}"/>
    <cellStyle name="쉼표 [0] 2 8 6 9 30" xfId="6858" xr:uid="{00000000-0005-0000-0000-00009E250000}"/>
    <cellStyle name="쉼표 [0] 2 8 6 9 31" xfId="6859" xr:uid="{00000000-0005-0000-0000-00009F250000}"/>
    <cellStyle name="쉼표 [0] 2 8 6 9 4" xfId="6860" xr:uid="{00000000-0005-0000-0000-0000A0250000}"/>
    <cellStyle name="쉼표 [0] 2 8 6 9 5" xfId="6861" xr:uid="{00000000-0005-0000-0000-0000A1250000}"/>
    <cellStyle name="쉼표 [0] 2 8 6 9 6" xfId="6862" xr:uid="{00000000-0005-0000-0000-0000A2250000}"/>
    <cellStyle name="쉼표 [0] 2 8 6 9 7" xfId="6863" xr:uid="{00000000-0005-0000-0000-0000A3250000}"/>
    <cellStyle name="쉼표 [0] 2 8 6 9 8" xfId="6864" xr:uid="{00000000-0005-0000-0000-0000A4250000}"/>
    <cellStyle name="쉼표 [0] 2 8 6 9 9" xfId="6865" xr:uid="{00000000-0005-0000-0000-0000A5250000}"/>
    <cellStyle name="쉼표 [0] 2 8 60" xfId="6866" xr:uid="{00000000-0005-0000-0000-0000A6250000}"/>
    <cellStyle name="쉼표 [0] 2 8 61" xfId="6867" xr:uid="{00000000-0005-0000-0000-0000A7250000}"/>
    <cellStyle name="쉼표 [0] 2 8 62" xfId="6868" xr:uid="{00000000-0005-0000-0000-0000A8250000}"/>
    <cellStyle name="쉼표 [0] 2 8 63" xfId="6869" xr:uid="{00000000-0005-0000-0000-0000A9250000}"/>
    <cellStyle name="쉼표 [0] 2 8 64" xfId="6870" xr:uid="{00000000-0005-0000-0000-0000AA250000}"/>
    <cellStyle name="쉼표 [0] 2 8 65" xfId="6871" xr:uid="{00000000-0005-0000-0000-0000AB250000}"/>
    <cellStyle name="쉼표 [0] 2 8 66" xfId="6872" xr:uid="{00000000-0005-0000-0000-0000AC250000}"/>
    <cellStyle name="쉼표 [0] 2 8 67" xfId="6873" xr:uid="{00000000-0005-0000-0000-0000AD250000}"/>
    <cellStyle name="쉼표 [0] 2 8 68" xfId="6874" xr:uid="{00000000-0005-0000-0000-0000AE250000}"/>
    <cellStyle name="쉼표 [0] 2 8 69" xfId="6875" xr:uid="{00000000-0005-0000-0000-0000AF250000}"/>
    <cellStyle name="쉼표 [0] 2 8 7" xfId="61" xr:uid="{00000000-0005-0000-0000-0000B0250000}"/>
    <cellStyle name="쉼표 [0] 2 8 7 10" xfId="6876" xr:uid="{00000000-0005-0000-0000-0000B1250000}"/>
    <cellStyle name="쉼표 [0] 2 8 7 10 10" xfId="6877" xr:uid="{00000000-0005-0000-0000-0000B2250000}"/>
    <cellStyle name="쉼표 [0] 2 8 7 10 11" xfId="6878" xr:uid="{00000000-0005-0000-0000-0000B3250000}"/>
    <cellStyle name="쉼표 [0] 2 8 7 10 12" xfId="6879" xr:uid="{00000000-0005-0000-0000-0000B4250000}"/>
    <cellStyle name="쉼표 [0] 2 8 7 10 13" xfId="6880" xr:uid="{00000000-0005-0000-0000-0000B5250000}"/>
    <cellStyle name="쉼표 [0] 2 8 7 10 14" xfId="6881" xr:uid="{00000000-0005-0000-0000-0000B6250000}"/>
    <cellStyle name="쉼표 [0] 2 8 7 10 15" xfId="6882" xr:uid="{00000000-0005-0000-0000-0000B7250000}"/>
    <cellStyle name="쉼표 [0] 2 8 7 10 16" xfId="6883" xr:uid="{00000000-0005-0000-0000-0000B8250000}"/>
    <cellStyle name="쉼표 [0] 2 8 7 10 17" xfId="6884" xr:uid="{00000000-0005-0000-0000-0000B9250000}"/>
    <cellStyle name="쉼표 [0] 2 8 7 10 18" xfId="6885" xr:uid="{00000000-0005-0000-0000-0000BA250000}"/>
    <cellStyle name="쉼표 [0] 2 8 7 10 19" xfId="6886" xr:uid="{00000000-0005-0000-0000-0000BB250000}"/>
    <cellStyle name="쉼표 [0] 2 8 7 10 2" xfId="6887" xr:uid="{00000000-0005-0000-0000-0000BC250000}"/>
    <cellStyle name="쉼표 [0] 2 8 7 10 20" xfId="6888" xr:uid="{00000000-0005-0000-0000-0000BD250000}"/>
    <cellStyle name="쉼표 [0] 2 8 7 10 21" xfId="6889" xr:uid="{00000000-0005-0000-0000-0000BE250000}"/>
    <cellStyle name="쉼표 [0] 2 8 7 10 22" xfId="6890" xr:uid="{00000000-0005-0000-0000-0000BF250000}"/>
    <cellStyle name="쉼표 [0] 2 8 7 10 23" xfId="6891" xr:uid="{00000000-0005-0000-0000-0000C0250000}"/>
    <cellStyle name="쉼표 [0] 2 8 7 10 24" xfId="6892" xr:uid="{00000000-0005-0000-0000-0000C1250000}"/>
    <cellStyle name="쉼표 [0] 2 8 7 10 25" xfId="6893" xr:uid="{00000000-0005-0000-0000-0000C2250000}"/>
    <cellStyle name="쉼표 [0] 2 8 7 10 26" xfId="6894" xr:uid="{00000000-0005-0000-0000-0000C3250000}"/>
    <cellStyle name="쉼표 [0] 2 8 7 10 27" xfId="6895" xr:uid="{00000000-0005-0000-0000-0000C4250000}"/>
    <cellStyle name="쉼표 [0] 2 8 7 10 28" xfId="6896" xr:uid="{00000000-0005-0000-0000-0000C5250000}"/>
    <cellStyle name="쉼표 [0] 2 8 7 10 29" xfId="6897" xr:uid="{00000000-0005-0000-0000-0000C6250000}"/>
    <cellStyle name="쉼표 [0] 2 8 7 10 3" xfId="6898" xr:uid="{00000000-0005-0000-0000-0000C7250000}"/>
    <cellStyle name="쉼표 [0] 2 8 7 10 30" xfId="6899" xr:uid="{00000000-0005-0000-0000-0000C8250000}"/>
    <cellStyle name="쉼표 [0] 2 8 7 10 31" xfId="6900" xr:uid="{00000000-0005-0000-0000-0000C9250000}"/>
    <cellStyle name="쉼표 [0] 2 8 7 10 4" xfId="6901" xr:uid="{00000000-0005-0000-0000-0000CA250000}"/>
    <cellStyle name="쉼표 [0] 2 8 7 10 5" xfId="6902" xr:uid="{00000000-0005-0000-0000-0000CB250000}"/>
    <cellStyle name="쉼표 [0] 2 8 7 10 6" xfId="6903" xr:uid="{00000000-0005-0000-0000-0000CC250000}"/>
    <cellStyle name="쉼표 [0] 2 8 7 10 7" xfId="6904" xr:uid="{00000000-0005-0000-0000-0000CD250000}"/>
    <cellStyle name="쉼표 [0] 2 8 7 10 8" xfId="6905" xr:uid="{00000000-0005-0000-0000-0000CE250000}"/>
    <cellStyle name="쉼표 [0] 2 8 7 10 9" xfId="6906" xr:uid="{00000000-0005-0000-0000-0000CF250000}"/>
    <cellStyle name="쉼표 [0] 2 8 7 11" xfId="6907" xr:uid="{00000000-0005-0000-0000-0000D0250000}"/>
    <cellStyle name="쉼표 [0] 2 8 7 11 10" xfId="6908" xr:uid="{00000000-0005-0000-0000-0000D1250000}"/>
    <cellStyle name="쉼표 [0] 2 8 7 11 11" xfId="6909" xr:uid="{00000000-0005-0000-0000-0000D2250000}"/>
    <cellStyle name="쉼표 [0] 2 8 7 11 12" xfId="6910" xr:uid="{00000000-0005-0000-0000-0000D3250000}"/>
    <cellStyle name="쉼표 [0] 2 8 7 11 13" xfId="6911" xr:uid="{00000000-0005-0000-0000-0000D4250000}"/>
    <cellStyle name="쉼표 [0] 2 8 7 11 14" xfId="6912" xr:uid="{00000000-0005-0000-0000-0000D5250000}"/>
    <cellStyle name="쉼표 [0] 2 8 7 11 15" xfId="6913" xr:uid="{00000000-0005-0000-0000-0000D6250000}"/>
    <cellStyle name="쉼표 [0] 2 8 7 11 16" xfId="6914" xr:uid="{00000000-0005-0000-0000-0000D7250000}"/>
    <cellStyle name="쉼표 [0] 2 8 7 11 17" xfId="6915" xr:uid="{00000000-0005-0000-0000-0000D8250000}"/>
    <cellStyle name="쉼표 [0] 2 8 7 11 18" xfId="6916" xr:uid="{00000000-0005-0000-0000-0000D9250000}"/>
    <cellStyle name="쉼표 [0] 2 8 7 11 19" xfId="6917" xr:uid="{00000000-0005-0000-0000-0000DA250000}"/>
    <cellStyle name="쉼표 [0] 2 8 7 11 2" xfId="6918" xr:uid="{00000000-0005-0000-0000-0000DB250000}"/>
    <cellStyle name="쉼표 [0] 2 8 7 11 20" xfId="6919" xr:uid="{00000000-0005-0000-0000-0000DC250000}"/>
    <cellStyle name="쉼표 [0] 2 8 7 11 21" xfId="6920" xr:uid="{00000000-0005-0000-0000-0000DD250000}"/>
    <cellStyle name="쉼표 [0] 2 8 7 11 22" xfId="6921" xr:uid="{00000000-0005-0000-0000-0000DE250000}"/>
    <cellStyle name="쉼표 [0] 2 8 7 11 23" xfId="6922" xr:uid="{00000000-0005-0000-0000-0000DF250000}"/>
    <cellStyle name="쉼표 [0] 2 8 7 11 24" xfId="6923" xr:uid="{00000000-0005-0000-0000-0000E0250000}"/>
    <cellStyle name="쉼표 [0] 2 8 7 11 25" xfId="6924" xr:uid="{00000000-0005-0000-0000-0000E1250000}"/>
    <cellStyle name="쉼표 [0] 2 8 7 11 26" xfId="6925" xr:uid="{00000000-0005-0000-0000-0000E2250000}"/>
    <cellStyle name="쉼표 [0] 2 8 7 11 27" xfId="6926" xr:uid="{00000000-0005-0000-0000-0000E3250000}"/>
    <cellStyle name="쉼표 [0] 2 8 7 11 28" xfId="6927" xr:uid="{00000000-0005-0000-0000-0000E4250000}"/>
    <cellStyle name="쉼표 [0] 2 8 7 11 29" xfId="6928" xr:uid="{00000000-0005-0000-0000-0000E5250000}"/>
    <cellStyle name="쉼표 [0] 2 8 7 11 3" xfId="6929" xr:uid="{00000000-0005-0000-0000-0000E6250000}"/>
    <cellStyle name="쉼표 [0] 2 8 7 11 30" xfId="6930" xr:uid="{00000000-0005-0000-0000-0000E7250000}"/>
    <cellStyle name="쉼표 [0] 2 8 7 11 31" xfId="6931" xr:uid="{00000000-0005-0000-0000-0000E8250000}"/>
    <cellStyle name="쉼표 [0] 2 8 7 11 4" xfId="6932" xr:uid="{00000000-0005-0000-0000-0000E9250000}"/>
    <cellStyle name="쉼표 [0] 2 8 7 11 5" xfId="6933" xr:uid="{00000000-0005-0000-0000-0000EA250000}"/>
    <cellStyle name="쉼표 [0] 2 8 7 11 6" xfId="6934" xr:uid="{00000000-0005-0000-0000-0000EB250000}"/>
    <cellStyle name="쉼표 [0] 2 8 7 11 7" xfId="6935" xr:uid="{00000000-0005-0000-0000-0000EC250000}"/>
    <cellStyle name="쉼표 [0] 2 8 7 11 8" xfId="6936" xr:uid="{00000000-0005-0000-0000-0000ED250000}"/>
    <cellStyle name="쉼표 [0] 2 8 7 11 9" xfId="6937" xr:uid="{00000000-0005-0000-0000-0000EE250000}"/>
    <cellStyle name="쉼표 [0] 2 8 7 12" xfId="6938" xr:uid="{00000000-0005-0000-0000-0000EF250000}"/>
    <cellStyle name="쉼표 [0] 2 8 7 12 10" xfId="6939" xr:uid="{00000000-0005-0000-0000-0000F0250000}"/>
    <cellStyle name="쉼표 [0] 2 8 7 12 11" xfId="6940" xr:uid="{00000000-0005-0000-0000-0000F1250000}"/>
    <cellStyle name="쉼표 [0] 2 8 7 12 12" xfId="6941" xr:uid="{00000000-0005-0000-0000-0000F2250000}"/>
    <cellStyle name="쉼표 [0] 2 8 7 12 13" xfId="6942" xr:uid="{00000000-0005-0000-0000-0000F3250000}"/>
    <cellStyle name="쉼표 [0] 2 8 7 12 14" xfId="6943" xr:uid="{00000000-0005-0000-0000-0000F4250000}"/>
    <cellStyle name="쉼표 [0] 2 8 7 12 15" xfId="6944" xr:uid="{00000000-0005-0000-0000-0000F5250000}"/>
    <cellStyle name="쉼표 [0] 2 8 7 12 16" xfId="6945" xr:uid="{00000000-0005-0000-0000-0000F6250000}"/>
    <cellStyle name="쉼표 [0] 2 8 7 12 17" xfId="6946" xr:uid="{00000000-0005-0000-0000-0000F7250000}"/>
    <cellStyle name="쉼표 [0] 2 8 7 12 18" xfId="6947" xr:uid="{00000000-0005-0000-0000-0000F8250000}"/>
    <cellStyle name="쉼표 [0] 2 8 7 12 19" xfId="6948" xr:uid="{00000000-0005-0000-0000-0000F9250000}"/>
    <cellStyle name="쉼표 [0] 2 8 7 12 2" xfId="6949" xr:uid="{00000000-0005-0000-0000-0000FA250000}"/>
    <cellStyle name="쉼표 [0] 2 8 7 12 20" xfId="6950" xr:uid="{00000000-0005-0000-0000-0000FB250000}"/>
    <cellStyle name="쉼표 [0] 2 8 7 12 21" xfId="6951" xr:uid="{00000000-0005-0000-0000-0000FC250000}"/>
    <cellStyle name="쉼표 [0] 2 8 7 12 22" xfId="6952" xr:uid="{00000000-0005-0000-0000-0000FD250000}"/>
    <cellStyle name="쉼표 [0] 2 8 7 12 23" xfId="6953" xr:uid="{00000000-0005-0000-0000-0000FE250000}"/>
    <cellStyle name="쉼표 [0] 2 8 7 12 24" xfId="6954" xr:uid="{00000000-0005-0000-0000-0000FF250000}"/>
    <cellStyle name="쉼표 [0] 2 8 7 12 25" xfId="6955" xr:uid="{00000000-0005-0000-0000-000000260000}"/>
    <cellStyle name="쉼표 [0] 2 8 7 12 26" xfId="6956" xr:uid="{00000000-0005-0000-0000-000001260000}"/>
    <cellStyle name="쉼표 [0] 2 8 7 12 27" xfId="6957" xr:uid="{00000000-0005-0000-0000-000002260000}"/>
    <cellStyle name="쉼표 [0] 2 8 7 12 28" xfId="6958" xr:uid="{00000000-0005-0000-0000-000003260000}"/>
    <cellStyle name="쉼표 [0] 2 8 7 12 29" xfId="6959" xr:uid="{00000000-0005-0000-0000-000004260000}"/>
    <cellStyle name="쉼표 [0] 2 8 7 12 3" xfId="6960" xr:uid="{00000000-0005-0000-0000-000005260000}"/>
    <cellStyle name="쉼표 [0] 2 8 7 12 30" xfId="6961" xr:uid="{00000000-0005-0000-0000-000006260000}"/>
    <cellStyle name="쉼표 [0] 2 8 7 12 31" xfId="6962" xr:uid="{00000000-0005-0000-0000-000007260000}"/>
    <cellStyle name="쉼표 [0] 2 8 7 12 4" xfId="6963" xr:uid="{00000000-0005-0000-0000-000008260000}"/>
    <cellStyle name="쉼표 [0] 2 8 7 12 5" xfId="6964" xr:uid="{00000000-0005-0000-0000-000009260000}"/>
    <cellStyle name="쉼표 [0] 2 8 7 12 6" xfId="6965" xr:uid="{00000000-0005-0000-0000-00000A260000}"/>
    <cellStyle name="쉼표 [0] 2 8 7 12 7" xfId="6966" xr:uid="{00000000-0005-0000-0000-00000B260000}"/>
    <cellStyle name="쉼표 [0] 2 8 7 12 8" xfId="6967" xr:uid="{00000000-0005-0000-0000-00000C260000}"/>
    <cellStyle name="쉼표 [0] 2 8 7 12 9" xfId="6968" xr:uid="{00000000-0005-0000-0000-00000D260000}"/>
    <cellStyle name="쉼표 [0] 2 8 7 13" xfId="6969" xr:uid="{00000000-0005-0000-0000-00000E260000}"/>
    <cellStyle name="쉼표 [0] 2 8 7 13 10" xfId="6970" xr:uid="{00000000-0005-0000-0000-00000F260000}"/>
    <cellStyle name="쉼표 [0] 2 8 7 13 11" xfId="6971" xr:uid="{00000000-0005-0000-0000-000010260000}"/>
    <cellStyle name="쉼표 [0] 2 8 7 13 12" xfId="6972" xr:uid="{00000000-0005-0000-0000-000011260000}"/>
    <cellStyle name="쉼표 [0] 2 8 7 13 13" xfId="6973" xr:uid="{00000000-0005-0000-0000-000012260000}"/>
    <cellStyle name="쉼표 [0] 2 8 7 13 14" xfId="6974" xr:uid="{00000000-0005-0000-0000-000013260000}"/>
    <cellStyle name="쉼표 [0] 2 8 7 13 15" xfId="6975" xr:uid="{00000000-0005-0000-0000-000014260000}"/>
    <cellStyle name="쉼표 [0] 2 8 7 13 16" xfId="6976" xr:uid="{00000000-0005-0000-0000-000015260000}"/>
    <cellStyle name="쉼표 [0] 2 8 7 13 17" xfId="6977" xr:uid="{00000000-0005-0000-0000-000016260000}"/>
    <cellStyle name="쉼표 [0] 2 8 7 13 18" xfId="6978" xr:uid="{00000000-0005-0000-0000-000017260000}"/>
    <cellStyle name="쉼표 [0] 2 8 7 13 19" xfId="6979" xr:uid="{00000000-0005-0000-0000-000018260000}"/>
    <cellStyle name="쉼표 [0] 2 8 7 13 2" xfId="6980" xr:uid="{00000000-0005-0000-0000-000019260000}"/>
    <cellStyle name="쉼표 [0] 2 8 7 13 20" xfId="6981" xr:uid="{00000000-0005-0000-0000-00001A260000}"/>
    <cellStyle name="쉼표 [0] 2 8 7 13 21" xfId="6982" xr:uid="{00000000-0005-0000-0000-00001B260000}"/>
    <cellStyle name="쉼표 [0] 2 8 7 13 22" xfId="6983" xr:uid="{00000000-0005-0000-0000-00001C260000}"/>
    <cellStyle name="쉼표 [0] 2 8 7 13 23" xfId="6984" xr:uid="{00000000-0005-0000-0000-00001D260000}"/>
    <cellStyle name="쉼표 [0] 2 8 7 13 24" xfId="6985" xr:uid="{00000000-0005-0000-0000-00001E260000}"/>
    <cellStyle name="쉼표 [0] 2 8 7 13 25" xfId="6986" xr:uid="{00000000-0005-0000-0000-00001F260000}"/>
    <cellStyle name="쉼표 [0] 2 8 7 13 26" xfId="6987" xr:uid="{00000000-0005-0000-0000-000020260000}"/>
    <cellStyle name="쉼표 [0] 2 8 7 13 27" xfId="6988" xr:uid="{00000000-0005-0000-0000-000021260000}"/>
    <cellStyle name="쉼표 [0] 2 8 7 13 28" xfId="6989" xr:uid="{00000000-0005-0000-0000-000022260000}"/>
    <cellStyle name="쉼표 [0] 2 8 7 13 29" xfId="6990" xr:uid="{00000000-0005-0000-0000-000023260000}"/>
    <cellStyle name="쉼표 [0] 2 8 7 13 3" xfId="6991" xr:uid="{00000000-0005-0000-0000-000024260000}"/>
    <cellStyle name="쉼표 [0] 2 8 7 13 30" xfId="6992" xr:uid="{00000000-0005-0000-0000-000025260000}"/>
    <cellStyle name="쉼표 [0] 2 8 7 13 31" xfId="6993" xr:uid="{00000000-0005-0000-0000-000026260000}"/>
    <cellStyle name="쉼표 [0] 2 8 7 13 4" xfId="6994" xr:uid="{00000000-0005-0000-0000-000027260000}"/>
    <cellStyle name="쉼표 [0] 2 8 7 13 5" xfId="6995" xr:uid="{00000000-0005-0000-0000-000028260000}"/>
    <cellStyle name="쉼표 [0] 2 8 7 13 6" xfId="6996" xr:uid="{00000000-0005-0000-0000-000029260000}"/>
    <cellStyle name="쉼표 [0] 2 8 7 13 7" xfId="6997" xr:uid="{00000000-0005-0000-0000-00002A260000}"/>
    <cellStyle name="쉼표 [0] 2 8 7 13 8" xfId="6998" xr:uid="{00000000-0005-0000-0000-00002B260000}"/>
    <cellStyle name="쉼표 [0] 2 8 7 13 9" xfId="6999" xr:uid="{00000000-0005-0000-0000-00002C260000}"/>
    <cellStyle name="쉼표 [0] 2 8 7 14" xfId="7000" xr:uid="{00000000-0005-0000-0000-00002D260000}"/>
    <cellStyle name="쉼표 [0] 2 8 7 14 10" xfId="7001" xr:uid="{00000000-0005-0000-0000-00002E260000}"/>
    <cellStyle name="쉼표 [0] 2 8 7 14 11" xfId="7002" xr:uid="{00000000-0005-0000-0000-00002F260000}"/>
    <cellStyle name="쉼표 [0] 2 8 7 14 12" xfId="7003" xr:uid="{00000000-0005-0000-0000-000030260000}"/>
    <cellStyle name="쉼표 [0] 2 8 7 14 13" xfId="7004" xr:uid="{00000000-0005-0000-0000-000031260000}"/>
    <cellStyle name="쉼표 [0] 2 8 7 14 14" xfId="7005" xr:uid="{00000000-0005-0000-0000-000032260000}"/>
    <cellStyle name="쉼표 [0] 2 8 7 14 15" xfId="7006" xr:uid="{00000000-0005-0000-0000-000033260000}"/>
    <cellStyle name="쉼표 [0] 2 8 7 14 16" xfId="7007" xr:uid="{00000000-0005-0000-0000-000034260000}"/>
    <cellStyle name="쉼표 [0] 2 8 7 14 17" xfId="7008" xr:uid="{00000000-0005-0000-0000-000035260000}"/>
    <cellStyle name="쉼표 [0] 2 8 7 14 18" xfId="7009" xr:uid="{00000000-0005-0000-0000-000036260000}"/>
    <cellStyle name="쉼표 [0] 2 8 7 14 19" xfId="7010" xr:uid="{00000000-0005-0000-0000-000037260000}"/>
    <cellStyle name="쉼표 [0] 2 8 7 14 2" xfId="7011" xr:uid="{00000000-0005-0000-0000-000038260000}"/>
    <cellStyle name="쉼표 [0] 2 8 7 14 20" xfId="7012" xr:uid="{00000000-0005-0000-0000-000039260000}"/>
    <cellStyle name="쉼표 [0] 2 8 7 14 21" xfId="7013" xr:uid="{00000000-0005-0000-0000-00003A260000}"/>
    <cellStyle name="쉼표 [0] 2 8 7 14 22" xfId="7014" xr:uid="{00000000-0005-0000-0000-00003B260000}"/>
    <cellStyle name="쉼표 [0] 2 8 7 14 23" xfId="7015" xr:uid="{00000000-0005-0000-0000-00003C260000}"/>
    <cellStyle name="쉼표 [0] 2 8 7 14 24" xfId="7016" xr:uid="{00000000-0005-0000-0000-00003D260000}"/>
    <cellStyle name="쉼표 [0] 2 8 7 14 25" xfId="7017" xr:uid="{00000000-0005-0000-0000-00003E260000}"/>
    <cellStyle name="쉼표 [0] 2 8 7 14 26" xfId="7018" xr:uid="{00000000-0005-0000-0000-00003F260000}"/>
    <cellStyle name="쉼표 [0] 2 8 7 14 27" xfId="7019" xr:uid="{00000000-0005-0000-0000-000040260000}"/>
    <cellStyle name="쉼표 [0] 2 8 7 14 28" xfId="7020" xr:uid="{00000000-0005-0000-0000-000041260000}"/>
    <cellStyle name="쉼표 [0] 2 8 7 14 29" xfId="7021" xr:uid="{00000000-0005-0000-0000-000042260000}"/>
    <cellStyle name="쉼표 [0] 2 8 7 14 3" xfId="7022" xr:uid="{00000000-0005-0000-0000-000043260000}"/>
    <cellStyle name="쉼표 [0] 2 8 7 14 30" xfId="7023" xr:uid="{00000000-0005-0000-0000-000044260000}"/>
    <cellStyle name="쉼표 [0] 2 8 7 14 31" xfId="7024" xr:uid="{00000000-0005-0000-0000-000045260000}"/>
    <cellStyle name="쉼표 [0] 2 8 7 14 4" xfId="7025" xr:uid="{00000000-0005-0000-0000-000046260000}"/>
    <cellStyle name="쉼표 [0] 2 8 7 14 5" xfId="7026" xr:uid="{00000000-0005-0000-0000-000047260000}"/>
    <cellStyle name="쉼표 [0] 2 8 7 14 6" xfId="7027" xr:uid="{00000000-0005-0000-0000-000048260000}"/>
    <cellStyle name="쉼표 [0] 2 8 7 14 7" xfId="7028" xr:uid="{00000000-0005-0000-0000-000049260000}"/>
    <cellStyle name="쉼표 [0] 2 8 7 14 8" xfId="7029" xr:uid="{00000000-0005-0000-0000-00004A260000}"/>
    <cellStyle name="쉼표 [0] 2 8 7 14 9" xfId="7030" xr:uid="{00000000-0005-0000-0000-00004B260000}"/>
    <cellStyle name="쉼표 [0] 2 8 7 15" xfId="7031" xr:uid="{00000000-0005-0000-0000-00004C260000}"/>
    <cellStyle name="쉼표 [0] 2 8 7 16" xfId="7032" xr:uid="{00000000-0005-0000-0000-00004D260000}"/>
    <cellStyle name="쉼표 [0] 2 8 7 17" xfId="7033" xr:uid="{00000000-0005-0000-0000-00004E260000}"/>
    <cellStyle name="쉼표 [0] 2 8 7 18" xfId="7034" xr:uid="{00000000-0005-0000-0000-00004F260000}"/>
    <cellStyle name="쉼표 [0] 2 8 7 19" xfId="7035" xr:uid="{00000000-0005-0000-0000-000050260000}"/>
    <cellStyle name="쉼표 [0] 2 8 7 2" xfId="7036" xr:uid="{00000000-0005-0000-0000-000051260000}"/>
    <cellStyle name="쉼표 [0] 2 8 7 2 10" xfId="7037" xr:uid="{00000000-0005-0000-0000-000052260000}"/>
    <cellStyle name="쉼표 [0] 2 8 7 2 11" xfId="7038" xr:uid="{00000000-0005-0000-0000-000053260000}"/>
    <cellStyle name="쉼표 [0] 2 8 7 2 12" xfId="7039" xr:uid="{00000000-0005-0000-0000-000054260000}"/>
    <cellStyle name="쉼표 [0] 2 8 7 2 13" xfId="7040" xr:uid="{00000000-0005-0000-0000-000055260000}"/>
    <cellStyle name="쉼표 [0] 2 8 7 2 14" xfId="7041" xr:uid="{00000000-0005-0000-0000-000056260000}"/>
    <cellStyle name="쉼표 [0] 2 8 7 2 15" xfId="7042" xr:uid="{00000000-0005-0000-0000-000057260000}"/>
    <cellStyle name="쉼표 [0] 2 8 7 2 16" xfId="7043" xr:uid="{00000000-0005-0000-0000-000058260000}"/>
    <cellStyle name="쉼표 [0] 2 8 7 2 17" xfId="7044" xr:uid="{00000000-0005-0000-0000-000059260000}"/>
    <cellStyle name="쉼표 [0] 2 8 7 2 18" xfId="7045" xr:uid="{00000000-0005-0000-0000-00005A260000}"/>
    <cellStyle name="쉼표 [0] 2 8 7 2 19" xfId="7046" xr:uid="{00000000-0005-0000-0000-00005B260000}"/>
    <cellStyle name="쉼표 [0] 2 8 7 2 2" xfId="7047" xr:uid="{00000000-0005-0000-0000-00005C260000}"/>
    <cellStyle name="쉼표 [0] 2 8 7 2 20" xfId="7048" xr:uid="{00000000-0005-0000-0000-00005D260000}"/>
    <cellStyle name="쉼표 [0] 2 8 7 2 21" xfId="7049" xr:uid="{00000000-0005-0000-0000-00005E260000}"/>
    <cellStyle name="쉼표 [0] 2 8 7 2 22" xfId="7050" xr:uid="{00000000-0005-0000-0000-00005F260000}"/>
    <cellStyle name="쉼표 [0] 2 8 7 2 23" xfId="7051" xr:uid="{00000000-0005-0000-0000-000060260000}"/>
    <cellStyle name="쉼표 [0] 2 8 7 2 24" xfId="7052" xr:uid="{00000000-0005-0000-0000-000061260000}"/>
    <cellStyle name="쉼표 [0] 2 8 7 2 25" xfId="7053" xr:uid="{00000000-0005-0000-0000-000062260000}"/>
    <cellStyle name="쉼표 [0] 2 8 7 2 26" xfId="7054" xr:uid="{00000000-0005-0000-0000-000063260000}"/>
    <cellStyle name="쉼표 [0] 2 8 7 2 27" xfId="7055" xr:uid="{00000000-0005-0000-0000-000064260000}"/>
    <cellStyle name="쉼표 [0] 2 8 7 2 28" xfId="7056" xr:uid="{00000000-0005-0000-0000-000065260000}"/>
    <cellStyle name="쉼표 [0] 2 8 7 2 29" xfId="7057" xr:uid="{00000000-0005-0000-0000-000066260000}"/>
    <cellStyle name="쉼표 [0] 2 8 7 2 3" xfId="7058" xr:uid="{00000000-0005-0000-0000-000067260000}"/>
    <cellStyle name="쉼표 [0] 2 8 7 2 30" xfId="7059" xr:uid="{00000000-0005-0000-0000-000068260000}"/>
    <cellStyle name="쉼표 [0] 2 8 7 2 31" xfId="7060" xr:uid="{00000000-0005-0000-0000-000069260000}"/>
    <cellStyle name="쉼표 [0] 2 8 7 2 4" xfId="7061" xr:uid="{00000000-0005-0000-0000-00006A260000}"/>
    <cellStyle name="쉼표 [0] 2 8 7 2 5" xfId="7062" xr:uid="{00000000-0005-0000-0000-00006B260000}"/>
    <cellStyle name="쉼표 [0] 2 8 7 2 6" xfId="7063" xr:uid="{00000000-0005-0000-0000-00006C260000}"/>
    <cellStyle name="쉼표 [0] 2 8 7 2 7" xfId="7064" xr:uid="{00000000-0005-0000-0000-00006D260000}"/>
    <cellStyle name="쉼표 [0] 2 8 7 2 8" xfId="7065" xr:uid="{00000000-0005-0000-0000-00006E260000}"/>
    <cellStyle name="쉼표 [0] 2 8 7 2 9" xfId="7066" xr:uid="{00000000-0005-0000-0000-00006F260000}"/>
    <cellStyle name="쉼표 [0] 2 8 7 20" xfId="7067" xr:uid="{00000000-0005-0000-0000-000070260000}"/>
    <cellStyle name="쉼표 [0] 2 8 7 21" xfId="7068" xr:uid="{00000000-0005-0000-0000-000071260000}"/>
    <cellStyle name="쉼표 [0] 2 8 7 22" xfId="7069" xr:uid="{00000000-0005-0000-0000-000072260000}"/>
    <cellStyle name="쉼표 [0] 2 8 7 23" xfId="7070" xr:uid="{00000000-0005-0000-0000-000073260000}"/>
    <cellStyle name="쉼표 [0] 2 8 7 24" xfId="7071" xr:uid="{00000000-0005-0000-0000-000074260000}"/>
    <cellStyle name="쉼표 [0] 2 8 7 25" xfId="7072" xr:uid="{00000000-0005-0000-0000-000075260000}"/>
    <cellStyle name="쉼표 [0] 2 8 7 26" xfId="7073" xr:uid="{00000000-0005-0000-0000-000076260000}"/>
    <cellStyle name="쉼표 [0] 2 8 7 27" xfId="7074" xr:uid="{00000000-0005-0000-0000-000077260000}"/>
    <cellStyle name="쉼표 [0] 2 8 7 28" xfId="7075" xr:uid="{00000000-0005-0000-0000-000078260000}"/>
    <cellStyle name="쉼표 [0] 2 8 7 29" xfId="7076" xr:uid="{00000000-0005-0000-0000-000079260000}"/>
    <cellStyle name="쉼표 [0] 2 8 7 3" xfId="7077" xr:uid="{00000000-0005-0000-0000-00007A260000}"/>
    <cellStyle name="쉼표 [0] 2 8 7 3 10" xfId="7078" xr:uid="{00000000-0005-0000-0000-00007B260000}"/>
    <cellStyle name="쉼표 [0] 2 8 7 3 11" xfId="7079" xr:uid="{00000000-0005-0000-0000-00007C260000}"/>
    <cellStyle name="쉼표 [0] 2 8 7 3 12" xfId="7080" xr:uid="{00000000-0005-0000-0000-00007D260000}"/>
    <cellStyle name="쉼표 [0] 2 8 7 3 13" xfId="7081" xr:uid="{00000000-0005-0000-0000-00007E260000}"/>
    <cellStyle name="쉼표 [0] 2 8 7 3 14" xfId="7082" xr:uid="{00000000-0005-0000-0000-00007F260000}"/>
    <cellStyle name="쉼표 [0] 2 8 7 3 15" xfId="7083" xr:uid="{00000000-0005-0000-0000-000080260000}"/>
    <cellStyle name="쉼표 [0] 2 8 7 3 16" xfId="7084" xr:uid="{00000000-0005-0000-0000-000081260000}"/>
    <cellStyle name="쉼표 [0] 2 8 7 3 17" xfId="7085" xr:uid="{00000000-0005-0000-0000-000082260000}"/>
    <cellStyle name="쉼표 [0] 2 8 7 3 18" xfId="7086" xr:uid="{00000000-0005-0000-0000-000083260000}"/>
    <cellStyle name="쉼표 [0] 2 8 7 3 19" xfId="7087" xr:uid="{00000000-0005-0000-0000-000084260000}"/>
    <cellStyle name="쉼표 [0] 2 8 7 3 2" xfId="7088" xr:uid="{00000000-0005-0000-0000-000085260000}"/>
    <cellStyle name="쉼표 [0] 2 8 7 3 20" xfId="7089" xr:uid="{00000000-0005-0000-0000-000086260000}"/>
    <cellStyle name="쉼표 [0] 2 8 7 3 21" xfId="7090" xr:uid="{00000000-0005-0000-0000-000087260000}"/>
    <cellStyle name="쉼표 [0] 2 8 7 3 22" xfId="7091" xr:uid="{00000000-0005-0000-0000-000088260000}"/>
    <cellStyle name="쉼표 [0] 2 8 7 3 23" xfId="7092" xr:uid="{00000000-0005-0000-0000-000089260000}"/>
    <cellStyle name="쉼표 [0] 2 8 7 3 24" xfId="7093" xr:uid="{00000000-0005-0000-0000-00008A260000}"/>
    <cellStyle name="쉼표 [0] 2 8 7 3 25" xfId="7094" xr:uid="{00000000-0005-0000-0000-00008B260000}"/>
    <cellStyle name="쉼표 [0] 2 8 7 3 26" xfId="7095" xr:uid="{00000000-0005-0000-0000-00008C260000}"/>
    <cellStyle name="쉼표 [0] 2 8 7 3 27" xfId="7096" xr:uid="{00000000-0005-0000-0000-00008D260000}"/>
    <cellStyle name="쉼표 [0] 2 8 7 3 28" xfId="7097" xr:uid="{00000000-0005-0000-0000-00008E260000}"/>
    <cellStyle name="쉼표 [0] 2 8 7 3 29" xfId="7098" xr:uid="{00000000-0005-0000-0000-00008F260000}"/>
    <cellStyle name="쉼표 [0] 2 8 7 3 3" xfId="7099" xr:uid="{00000000-0005-0000-0000-000090260000}"/>
    <cellStyle name="쉼표 [0] 2 8 7 3 30" xfId="7100" xr:uid="{00000000-0005-0000-0000-000091260000}"/>
    <cellStyle name="쉼표 [0] 2 8 7 3 31" xfId="7101" xr:uid="{00000000-0005-0000-0000-000092260000}"/>
    <cellStyle name="쉼표 [0] 2 8 7 3 4" xfId="7102" xr:uid="{00000000-0005-0000-0000-000093260000}"/>
    <cellStyle name="쉼표 [0] 2 8 7 3 5" xfId="7103" xr:uid="{00000000-0005-0000-0000-000094260000}"/>
    <cellStyle name="쉼표 [0] 2 8 7 3 6" xfId="7104" xr:uid="{00000000-0005-0000-0000-000095260000}"/>
    <cellStyle name="쉼표 [0] 2 8 7 3 7" xfId="7105" xr:uid="{00000000-0005-0000-0000-000096260000}"/>
    <cellStyle name="쉼표 [0] 2 8 7 3 8" xfId="7106" xr:uid="{00000000-0005-0000-0000-000097260000}"/>
    <cellStyle name="쉼표 [0] 2 8 7 3 9" xfId="7107" xr:uid="{00000000-0005-0000-0000-000098260000}"/>
    <cellStyle name="쉼표 [0] 2 8 7 30" xfId="7108" xr:uid="{00000000-0005-0000-0000-000099260000}"/>
    <cellStyle name="쉼표 [0] 2 8 7 31" xfId="7109" xr:uid="{00000000-0005-0000-0000-00009A260000}"/>
    <cellStyle name="쉼표 [0] 2 8 7 32" xfId="7110" xr:uid="{00000000-0005-0000-0000-00009B260000}"/>
    <cellStyle name="쉼표 [0] 2 8 7 33" xfId="7111" xr:uid="{00000000-0005-0000-0000-00009C260000}"/>
    <cellStyle name="쉼표 [0] 2 8 7 34" xfId="7112" xr:uid="{00000000-0005-0000-0000-00009D260000}"/>
    <cellStyle name="쉼표 [0] 2 8 7 35" xfId="7113" xr:uid="{00000000-0005-0000-0000-00009E260000}"/>
    <cellStyle name="쉼표 [0] 2 8 7 36" xfId="7114" xr:uid="{00000000-0005-0000-0000-00009F260000}"/>
    <cellStyle name="쉼표 [0] 2 8 7 37" xfId="7115" xr:uid="{00000000-0005-0000-0000-0000A0260000}"/>
    <cellStyle name="쉼표 [0] 2 8 7 38" xfId="7116" xr:uid="{00000000-0005-0000-0000-0000A1260000}"/>
    <cellStyle name="쉼표 [0] 2 8 7 39" xfId="7117" xr:uid="{00000000-0005-0000-0000-0000A2260000}"/>
    <cellStyle name="쉼표 [0] 2 8 7 4" xfId="7118" xr:uid="{00000000-0005-0000-0000-0000A3260000}"/>
    <cellStyle name="쉼표 [0] 2 8 7 4 10" xfId="7119" xr:uid="{00000000-0005-0000-0000-0000A4260000}"/>
    <cellStyle name="쉼표 [0] 2 8 7 4 11" xfId="7120" xr:uid="{00000000-0005-0000-0000-0000A5260000}"/>
    <cellStyle name="쉼표 [0] 2 8 7 4 12" xfId="7121" xr:uid="{00000000-0005-0000-0000-0000A6260000}"/>
    <cellStyle name="쉼표 [0] 2 8 7 4 13" xfId="7122" xr:uid="{00000000-0005-0000-0000-0000A7260000}"/>
    <cellStyle name="쉼표 [0] 2 8 7 4 14" xfId="7123" xr:uid="{00000000-0005-0000-0000-0000A8260000}"/>
    <cellStyle name="쉼표 [0] 2 8 7 4 15" xfId="7124" xr:uid="{00000000-0005-0000-0000-0000A9260000}"/>
    <cellStyle name="쉼표 [0] 2 8 7 4 16" xfId="7125" xr:uid="{00000000-0005-0000-0000-0000AA260000}"/>
    <cellStyle name="쉼표 [0] 2 8 7 4 17" xfId="7126" xr:uid="{00000000-0005-0000-0000-0000AB260000}"/>
    <cellStyle name="쉼표 [0] 2 8 7 4 18" xfId="7127" xr:uid="{00000000-0005-0000-0000-0000AC260000}"/>
    <cellStyle name="쉼표 [0] 2 8 7 4 19" xfId="7128" xr:uid="{00000000-0005-0000-0000-0000AD260000}"/>
    <cellStyle name="쉼표 [0] 2 8 7 4 2" xfId="7129" xr:uid="{00000000-0005-0000-0000-0000AE260000}"/>
    <cellStyle name="쉼표 [0] 2 8 7 4 20" xfId="7130" xr:uid="{00000000-0005-0000-0000-0000AF260000}"/>
    <cellStyle name="쉼표 [0] 2 8 7 4 21" xfId="7131" xr:uid="{00000000-0005-0000-0000-0000B0260000}"/>
    <cellStyle name="쉼표 [0] 2 8 7 4 22" xfId="7132" xr:uid="{00000000-0005-0000-0000-0000B1260000}"/>
    <cellStyle name="쉼표 [0] 2 8 7 4 23" xfId="7133" xr:uid="{00000000-0005-0000-0000-0000B2260000}"/>
    <cellStyle name="쉼표 [0] 2 8 7 4 24" xfId="7134" xr:uid="{00000000-0005-0000-0000-0000B3260000}"/>
    <cellStyle name="쉼표 [0] 2 8 7 4 25" xfId="7135" xr:uid="{00000000-0005-0000-0000-0000B4260000}"/>
    <cellStyle name="쉼표 [0] 2 8 7 4 26" xfId="7136" xr:uid="{00000000-0005-0000-0000-0000B5260000}"/>
    <cellStyle name="쉼표 [0] 2 8 7 4 27" xfId="7137" xr:uid="{00000000-0005-0000-0000-0000B6260000}"/>
    <cellStyle name="쉼표 [0] 2 8 7 4 28" xfId="7138" xr:uid="{00000000-0005-0000-0000-0000B7260000}"/>
    <cellStyle name="쉼표 [0] 2 8 7 4 29" xfId="7139" xr:uid="{00000000-0005-0000-0000-0000B8260000}"/>
    <cellStyle name="쉼표 [0] 2 8 7 4 3" xfId="7140" xr:uid="{00000000-0005-0000-0000-0000B9260000}"/>
    <cellStyle name="쉼표 [0] 2 8 7 4 30" xfId="7141" xr:uid="{00000000-0005-0000-0000-0000BA260000}"/>
    <cellStyle name="쉼표 [0] 2 8 7 4 31" xfId="7142" xr:uid="{00000000-0005-0000-0000-0000BB260000}"/>
    <cellStyle name="쉼표 [0] 2 8 7 4 4" xfId="7143" xr:uid="{00000000-0005-0000-0000-0000BC260000}"/>
    <cellStyle name="쉼표 [0] 2 8 7 4 5" xfId="7144" xr:uid="{00000000-0005-0000-0000-0000BD260000}"/>
    <cellStyle name="쉼표 [0] 2 8 7 4 6" xfId="7145" xr:uid="{00000000-0005-0000-0000-0000BE260000}"/>
    <cellStyle name="쉼표 [0] 2 8 7 4 7" xfId="7146" xr:uid="{00000000-0005-0000-0000-0000BF260000}"/>
    <cellStyle name="쉼표 [0] 2 8 7 4 8" xfId="7147" xr:uid="{00000000-0005-0000-0000-0000C0260000}"/>
    <cellStyle name="쉼표 [0] 2 8 7 4 9" xfId="7148" xr:uid="{00000000-0005-0000-0000-0000C1260000}"/>
    <cellStyle name="쉼표 [0] 2 8 7 40" xfId="7149" xr:uid="{00000000-0005-0000-0000-0000C2260000}"/>
    <cellStyle name="쉼표 [0] 2 8 7 41" xfId="7150" xr:uid="{00000000-0005-0000-0000-0000C3260000}"/>
    <cellStyle name="쉼표 [0] 2 8 7 42" xfId="7151" xr:uid="{00000000-0005-0000-0000-0000C4260000}"/>
    <cellStyle name="쉼표 [0] 2 8 7 43" xfId="7152" xr:uid="{00000000-0005-0000-0000-0000C5260000}"/>
    <cellStyle name="쉼표 [0] 2 8 7 44" xfId="7153" xr:uid="{00000000-0005-0000-0000-0000C6260000}"/>
    <cellStyle name="쉼표 [0] 2 8 7 45" xfId="7154" xr:uid="{00000000-0005-0000-0000-0000C7260000}"/>
    <cellStyle name="쉼표 [0] 2 8 7 46" xfId="7155" xr:uid="{00000000-0005-0000-0000-0000C8260000}"/>
    <cellStyle name="쉼표 [0] 2 8 7 47" xfId="7156" xr:uid="{00000000-0005-0000-0000-0000C9260000}"/>
    <cellStyle name="쉼표 [0] 2 8 7 48" xfId="7157" xr:uid="{00000000-0005-0000-0000-0000CA260000}"/>
    <cellStyle name="쉼표 [0] 2 8 7 49" xfId="7158" xr:uid="{00000000-0005-0000-0000-0000CB260000}"/>
    <cellStyle name="쉼표 [0] 2 8 7 5" xfId="7159" xr:uid="{00000000-0005-0000-0000-0000CC260000}"/>
    <cellStyle name="쉼표 [0] 2 8 7 5 10" xfId="7160" xr:uid="{00000000-0005-0000-0000-0000CD260000}"/>
    <cellStyle name="쉼표 [0] 2 8 7 5 11" xfId="7161" xr:uid="{00000000-0005-0000-0000-0000CE260000}"/>
    <cellStyle name="쉼표 [0] 2 8 7 5 12" xfId="7162" xr:uid="{00000000-0005-0000-0000-0000CF260000}"/>
    <cellStyle name="쉼표 [0] 2 8 7 5 13" xfId="7163" xr:uid="{00000000-0005-0000-0000-0000D0260000}"/>
    <cellStyle name="쉼표 [0] 2 8 7 5 14" xfId="7164" xr:uid="{00000000-0005-0000-0000-0000D1260000}"/>
    <cellStyle name="쉼표 [0] 2 8 7 5 15" xfId="7165" xr:uid="{00000000-0005-0000-0000-0000D2260000}"/>
    <cellStyle name="쉼표 [0] 2 8 7 5 16" xfId="7166" xr:uid="{00000000-0005-0000-0000-0000D3260000}"/>
    <cellStyle name="쉼표 [0] 2 8 7 5 17" xfId="7167" xr:uid="{00000000-0005-0000-0000-0000D4260000}"/>
    <cellStyle name="쉼표 [0] 2 8 7 5 18" xfId="7168" xr:uid="{00000000-0005-0000-0000-0000D5260000}"/>
    <cellStyle name="쉼표 [0] 2 8 7 5 19" xfId="7169" xr:uid="{00000000-0005-0000-0000-0000D6260000}"/>
    <cellStyle name="쉼표 [0] 2 8 7 5 2" xfId="7170" xr:uid="{00000000-0005-0000-0000-0000D7260000}"/>
    <cellStyle name="쉼표 [0] 2 8 7 5 20" xfId="7171" xr:uid="{00000000-0005-0000-0000-0000D8260000}"/>
    <cellStyle name="쉼표 [0] 2 8 7 5 21" xfId="7172" xr:uid="{00000000-0005-0000-0000-0000D9260000}"/>
    <cellStyle name="쉼표 [0] 2 8 7 5 22" xfId="7173" xr:uid="{00000000-0005-0000-0000-0000DA260000}"/>
    <cellStyle name="쉼표 [0] 2 8 7 5 23" xfId="7174" xr:uid="{00000000-0005-0000-0000-0000DB260000}"/>
    <cellStyle name="쉼표 [0] 2 8 7 5 24" xfId="7175" xr:uid="{00000000-0005-0000-0000-0000DC260000}"/>
    <cellStyle name="쉼표 [0] 2 8 7 5 25" xfId="7176" xr:uid="{00000000-0005-0000-0000-0000DD260000}"/>
    <cellStyle name="쉼표 [0] 2 8 7 5 26" xfId="7177" xr:uid="{00000000-0005-0000-0000-0000DE260000}"/>
    <cellStyle name="쉼표 [0] 2 8 7 5 27" xfId="7178" xr:uid="{00000000-0005-0000-0000-0000DF260000}"/>
    <cellStyle name="쉼표 [0] 2 8 7 5 28" xfId="7179" xr:uid="{00000000-0005-0000-0000-0000E0260000}"/>
    <cellStyle name="쉼표 [0] 2 8 7 5 29" xfId="7180" xr:uid="{00000000-0005-0000-0000-0000E1260000}"/>
    <cellStyle name="쉼표 [0] 2 8 7 5 3" xfId="7181" xr:uid="{00000000-0005-0000-0000-0000E2260000}"/>
    <cellStyle name="쉼표 [0] 2 8 7 5 30" xfId="7182" xr:uid="{00000000-0005-0000-0000-0000E3260000}"/>
    <cellStyle name="쉼표 [0] 2 8 7 5 31" xfId="7183" xr:uid="{00000000-0005-0000-0000-0000E4260000}"/>
    <cellStyle name="쉼표 [0] 2 8 7 5 4" xfId="7184" xr:uid="{00000000-0005-0000-0000-0000E5260000}"/>
    <cellStyle name="쉼표 [0] 2 8 7 5 5" xfId="7185" xr:uid="{00000000-0005-0000-0000-0000E6260000}"/>
    <cellStyle name="쉼표 [0] 2 8 7 5 6" xfId="7186" xr:uid="{00000000-0005-0000-0000-0000E7260000}"/>
    <cellStyle name="쉼표 [0] 2 8 7 5 7" xfId="7187" xr:uid="{00000000-0005-0000-0000-0000E8260000}"/>
    <cellStyle name="쉼표 [0] 2 8 7 5 8" xfId="7188" xr:uid="{00000000-0005-0000-0000-0000E9260000}"/>
    <cellStyle name="쉼표 [0] 2 8 7 5 9" xfId="7189" xr:uid="{00000000-0005-0000-0000-0000EA260000}"/>
    <cellStyle name="쉼표 [0] 2 8 7 50" xfId="7190" xr:uid="{00000000-0005-0000-0000-0000EB260000}"/>
    <cellStyle name="쉼표 [0] 2 8 7 51" xfId="7191" xr:uid="{00000000-0005-0000-0000-0000EC260000}"/>
    <cellStyle name="쉼표 [0] 2 8 7 52" xfId="7192" xr:uid="{00000000-0005-0000-0000-0000ED260000}"/>
    <cellStyle name="쉼표 [0] 2 8 7 53" xfId="7193" xr:uid="{00000000-0005-0000-0000-0000EE260000}"/>
    <cellStyle name="쉼표 [0] 2 8 7 54" xfId="7194" xr:uid="{00000000-0005-0000-0000-0000EF260000}"/>
    <cellStyle name="쉼표 [0] 2 8 7 55" xfId="7195" xr:uid="{00000000-0005-0000-0000-0000F0260000}"/>
    <cellStyle name="쉼표 [0] 2 8 7 56" xfId="7196" xr:uid="{00000000-0005-0000-0000-0000F1260000}"/>
    <cellStyle name="쉼표 [0] 2 8 7 57" xfId="7197" xr:uid="{00000000-0005-0000-0000-0000F2260000}"/>
    <cellStyle name="쉼표 [0] 2 8 7 58" xfId="7198" xr:uid="{00000000-0005-0000-0000-0000F3260000}"/>
    <cellStyle name="쉼표 [0] 2 8 7 59" xfId="7199" xr:uid="{00000000-0005-0000-0000-0000F4260000}"/>
    <cellStyle name="쉼표 [0] 2 8 7 6" xfId="7200" xr:uid="{00000000-0005-0000-0000-0000F5260000}"/>
    <cellStyle name="쉼표 [0] 2 8 7 6 10" xfId="7201" xr:uid="{00000000-0005-0000-0000-0000F6260000}"/>
    <cellStyle name="쉼표 [0] 2 8 7 6 11" xfId="7202" xr:uid="{00000000-0005-0000-0000-0000F7260000}"/>
    <cellStyle name="쉼표 [0] 2 8 7 6 12" xfId="7203" xr:uid="{00000000-0005-0000-0000-0000F8260000}"/>
    <cellStyle name="쉼표 [0] 2 8 7 6 13" xfId="7204" xr:uid="{00000000-0005-0000-0000-0000F9260000}"/>
    <cellStyle name="쉼표 [0] 2 8 7 6 14" xfId="7205" xr:uid="{00000000-0005-0000-0000-0000FA260000}"/>
    <cellStyle name="쉼표 [0] 2 8 7 6 15" xfId="7206" xr:uid="{00000000-0005-0000-0000-0000FB260000}"/>
    <cellStyle name="쉼표 [0] 2 8 7 6 16" xfId="7207" xr:uid="{00000000-0005-0000-0000-0000FC260000}"/>
    <cellStyle name="쉼표 [0] 2 8 7 6 17" xfId="7208" xr:uid="{00000000-0005-0000-0000-0000FD260000}"/>
    <cellStyle name="쉼표 [0] 2 8 7 6 18" xfId="7209" xr:uid="{00000000-0005-0000-0000-0000FE260000}"/>
    <cellStyle name="쉼표 [0] 2 8 7 6 19" xfId="7210" xr:uid="{00000000-0005-0000-0000-0000FF260000}"/>
    <cellStyle name="쉼표 [0] 2 8 7 6 2" xfId="7211" xr:uid="{00000000-0005-0000-0000-000000270000}"/>
    <cellStyle name="쉼표 [0] 2 8 7 6 20" xfId="7212" xr:uid="{00000000-0005-0000-0000-000001270000}"/>
    <cellStyle name="쉼표 [0] 2 8 7 6 21" xfId="7213" xr:uid="{00000000-0005-0000-0000-000002270000}"/>
    <cellStyle name="쉼표 [0] 2 8 7 6 22" xfId="7214" xr:uid="{00000000-0005-0000-0000-000003270000}"/>
    <cellStyle name="쉼표 [0] 2 8 7 6 23" xfId="7215" xr:uid="{00000000-0005-0000-0000-000004270000}"/>
    <cellStyle name="쉼표 [0] 2 8 7 6 24" xfId="7216" xr:uid="{00000000-0005-0000-0000-000005270000}"/>
    <cellStyle name="쉼표 [0] 2 8 7 6 25" xfId="7217" xr:uid="{00000000-0005-0000-0000-000006270000}"/>
    <cellStyle name="쉼표 [0] 2 8 7 6 26" xfId="7218" xr:uid="{00000000-0005-0000-0000-000007270000}"/>
    <cellStyle name="쉼표 [0] 2 8 7 6 27" xfId="7219" xr:uid="{00000000-0005-0000-0000-000008270000}"/>
    <cellStyle name="쉼표 [0] 2 8 7 6 28" xfId="7220" xr:uid="{00000000-0005-0000-0000-000009270000}"/>
    <cellStyle name="쉼표 [0] 2 8 7 6 29" xfId="7221" xr:uid="{00000000-0005-0000-0000-00000A270000}"/>
    <cellStyle name="쉼표 [0] 2 8 7 6 3" xfId="7222" xr:uid="{00000000-0005-0000-0000-00000B270000}"/>
    <cellStyle name="쉼표 [0] 2 8 7 6 30" xfId="7223" xr:uid="{00000000-0005-0000-0000-00000C270000}"/>
    <cellStyle name="쉼표 [0] 2 8 7 6 31" xfId="7224" xr:uid="{00000000-0005-0000-0000-00000D270000}"/>
    <cellStyle name="쉼표 [0] 2 8 7 6 4" xfId="7225" xr:uid="{00000000-0005-0000-0000-00000E270000}"/>
    <cellStyle name="쉼표 [0] 2 8 7 6 5" xfId="7226" xr:uid="{00000000-0005-0000-0000-00000F270000}"/>
    <cellStyle name="쉼표 [0] 2 8 7 6 6" xfId="7227" xr:uid="{00000000-0005-0000-0000-000010270000}"/>
    <cellStyle name="쉼표 [0] 2 8 7 6 7" xfId="7228" xr:uid="{00000000-0005-0000-0000-000011270000}"/>
    <cellStyle name="쉼표 [0] 2 8 7 6 8" xfId="7229" xr:uid="{00000000-0005-0000-0000-000012270000}"/>
    <cellStyle name="쉼표 [0] 2 8 7 6 9" xfId="7230" xr:uid="{00000000-0005-0000-0000-000013270000}"/>
    <cellStyle name="쉼표 [0] 2 8 7 60" xfId="7231" xr:uid="{00000000-0005-0000-0000-000014270000}"/>
    <cellStyle name="쉼표 [0] 2 8 7 61" xfId="7232" xr:uid="{00000000-0005-0000-0000-000015270000}"/>
    <cellStyle name="쉼표 [0] 2 8 7 62" xfId="7233" xr:uid="{00000000-0005-0000-0000-000016270000}"/>
    <cellStyle name="쉼표 [0] 2 8 7 63" xfId="7234" xr:uid="{00000000-0005-0000-0000-000017270000}"/>
    <cellStyle name="쉼표 [0] 2 8 7 64" xfId="7235" xr:uid="{00000000-0005-0000-0000-000018270000}"/>
    <cellStyle name="쉼표 [0] 2 8 7 65" xfId="7236" xr:uid="{00000000-0005-0000-0000-000019270000}"/>
    <cellStyle name="쉼표 [0] 2 8 7 66" xfId="7237" xr:uid="{00000000-0005-0000-0000-00001A270000}"/>
    <cellStyle name="쉼표 [0] 2 8 7 67" xfId="7238" xr:uid="{00000000-0005-0000-0000-00001B270000}"/>
    <cellStyle name="쉼표 [0] 2 8 7 68" xfId="7239" xr:uid="{00000000-0005-0000-0000-00001C270000}"/>
    <cellStyle name="쉼표 [0] 2 8 7 69" xfId="7240" xr:uid="{00000000-0005-0000-0000-00001D270000}"/>
    <cellStyle name="쉼표 [0] 2 8 7 7" xfId="7241" xr:uid="{00000000-0005-0000-0000-00001E270000}"/>
    <cellStyle name="쉼표 [0] 2 8 7 7 10" xfId="7242" xr:uid="{00000000-0005-0000-0000-00001F270000}"/>
    <cellStyle name="쉼표 [0] 2 8 7 7 11" xfId="7243" xr:uid="{00000000-0005-0000-0000-000020270000}"/>
    <cellStyle name="쉼표 [0] 2 8 7 7 12" xfId="7244" xr:uid="{00000000-0005-0000-0000-000021270000}"/>
    <cellStyle name="쉼표 [0] 2 8 7 7 13" xfId="7245" xr:uid="{00000000-0005-0000-0000-000022270000}"/>
    <cellStyle name="쉼표 [0] 2 8 7 7 14" xfId="7246" xr:uid="{00000000-0005-0000-0000-000023270000}"/>
    <cellStyle name="쉼표 [0] 2 8 7 7 15" xfId="7247" xr:uid="{00000000-0005-0000-0000-000024270000}"/>
    <cellStyle name="쉼표 [0] 2 8 7 7 16" xfId="7248" xr:uid="{00000000-0005-0000-0000-000025270000}"/>
    <cellStyle name="쉼표 [0] 2 8 7 7 17" xfId="7249" xr:uid="{00000000-0005-0000-0000-000026270000}"/>
    <cellStyle name="쉼표 [0] 2 8 7 7 18" xfId="7250" xr:uid="{00000000-0005-0000-0000-000027270000}"/>
    <cellStyle name="쉼표 [0] 2 8 7 7 19" xfId="7251" xr:uid="{00000000-0005-0000-0000-000028270000}"/>
    <cellStyle name="쉼표 [0] 2 8 7 7 2" xfId="7252" xr:uid="{00000000-0005-0000-0000-000029270000}"/>
    <cellStyle name="쉼표 [0] 2 8 7 7 20" xfId="7253" xr:uid="{00000000-0005-0000-0000-00002A270000}"/>
    <cellStyle name="쉼표 [0] 2 8 7 7 21" xfId="7254" xr:uid="{00000000-0005-0000-0000-00002B270000}"/>
    <cellStyle name="쉼표 [0] 2 8 7 7 22" xfId="7255" xr:uid="{00000000-0005-0000-0000-00002C270000}"/>
    <cellStyle name="쉼표 [0] 2 8 7 7 23" xfId="7256" xr:uid="{00000000-0005-0000-0000-00002D270000}"/>
    <cellStyle name="쉼표 [0] 2 8 7 7 24" xfId="7257" xr:uid="{00000000-0005-0000-0000-00002E270000}"/>
    <cellStyle name="쉼표 [0] 2 8 7 7 25" xfId="7258" xr:uid="{00000000-0005-0000-0000-00002F270000}"/>
    <cellStyle name="쉼표 [0] 2 8 7 7 26" xfId="7259" xr:uid="{00000000-0005-0000-0000-000030270000}"/>
    <cellStyle name="쉼표 [0] 2 8 7 7 27" xfId="7260" xr:uid="{00000000-0005-0000-0000-000031270000}"/>
    <cellStyle name="쉼표 [0] 2 8 7 7 28" xfId="7261" xr:uid="{00000000-0005-0000-0000-000032270000}"/>
    <cellStyle name="쉼표 [0] 2 8 7 7 29" xfId="7262" xr:uid="{00000000-0005-0000-0000-000033270000}"/>
    <cellStyle name="쉼표 [0] 2 8 7 7 3" xfId="7263" xr:uid="{00000000-0005-0000-0000-000034270000}"/>
    <cellStyle name="쉼표 [0] 2 8 7 7 30" xfId="7264" xr:uid="{00000000-0005-0000-0000-000035270000}"/>
    <cellStyle name="쉼표 [0] 2 8 7 7 31" xfId="7265" xr:uid="{00000000-0005-0000-0000-000036270000}"/>
    <cellStyle name="쉼표 [0] 2 8 7 7 4" xfId="7266" xr:uid="{00000000-0005-0000-0000-000037270000}"/>
    <cellStyle name="쉼표 [0] 2 8 7 7 5" xfId="7267" xr:uid="{00000000-0005-0000-0000-000038270000}"/>
    <cellStyle name="쉼표 [0] 2 8 7 7 6" xfId="7268" xr:uid="{00000000-0005-0000-0000-000039270000}"/>
    <cellStyle name="쉼표 [0] 2 8 7 7 7" xfId="7269" xr:uid="{00000000-0005-0000-0000-00003A270000}"/>
    <cellStyle name="쉼표 [0] 2 8 7 7 8" xfId="7270" xr:uid="{00000000-0005-0000-0000-00003B270000}"/>
    <cellStyle name="쉼표 [0] 2 8 7 7 9" xfId="7271" xr:uid="{00000000-0005-0000-0000-00003C270000}"/>
    <cellStyle name="쉼표 [0] 2 8 7 70" xfId="7272" xr:uid="{00000000-0005-0000-0000-00003D270000}"/>
    <cellStyle name="쉼표 [0] 2 8 7 71" xfId="7273" xr:uid="{00000000-0005-0000-0000-00003E270000}"/>
    <cellStyle name="쉼표 [0] 2 8 7 72" xfId="7274" xr:uid="{00000000-0005-0000-0000-00003F270000}"/>
    <cellStyle name="쉼표 [0] 2 8 7 73" xfId="7275" xr:uid="{00000000-0005-0000-0000-000040270000}"/>
    <cellStyle name="쉼표 [0] 2 8 7 74" xfId="7276" xr:uid="{00000000-0005-0000-0000-000041270000}"/>
    <cellStyle name="쉼표 [0] 2 8 7 75" xfId="7277" xr:uid="{00000000-0005-0000-0000-000042270000}"/>
    <cellStyle name="쉼표 [0] 2 8 7 76" xfId="7278" xr:uid="{00000000-0005-0000-0000-000043270000}"/>
    <cellStyle name="쉼표 [0] 2 8 7 77" xfId="7279" xr:uid="{00000000-0005-0000-0000-000044270000}"/>
    <cellStyle name="쉼표 [0] 2 8 7 78" xfId="7280" xr:uid="{00000000-0005-0000-0000-000045270000}"/>
    <cellStyle name="쉼표 [0] 2 8 7 79" xfId="7281" xr:uid="{00000000-0005-0000-0000-000046270000}"/>
    <cellStyle name="쉼표 [0] 2 8 7 8" xfId="7282" xr:uid="{00000000-0005-0000-0000-000047270000}"/>
    <cellStyle name="쉼표 [0] 2 8 7 8 10" xfId="7283" xr:uid="{00000000-0005-0000-0000-000048270000}"/>
    <cellStyle name="쉼표 [0] 2 8 7 8 11" xfId="7284" xr:uid="{00000000-0005-0000-0000-000049270000}"/>
    <cellStyle name="쉼표 [0] 2 8 7 8 12" xfId="7285" xr:uid="{00000000-0005-0000-0000-00004A270000}"/>
    <cellStyle name="쉼표 [0] 2 8 7 8 13" xfId="7286" xr:uid="{00000000-0005-0000-0000-00004B270000}"/>
    <cellStyle name="쉼표 [0] 2 8 7 8 14" xfId="7287" xr:uid="{00000000-0005-0000-0000-00004C270000}"/>
    <cellStyle name="쉼표 [0] 2 8 7 8 15" xfId="7288" xr:uid="{00000000-0005-0000-0000-00004D270000}"/>
    <cellStyle name="쉼표 [0] 2 8 7 8 16" xfId="7289" xr:uid="{00000000-0005-0000-0000-00004E270000}"/>
    <cellStyle name="쉼표 [0] 2 8 7 8 17" xfId="7290" xr:uid="{00000000-0005-0000-0000-00004F270000}"/>
    <cellStyle name="쉼표 [0] 2 8 7 8 18" xfId="7291" xr:uid="{00000000-0005-0000-0000-000050270000}"/>
    <cellStyle name="쉼표 [0] 2 8 7 8 19" xfId="7292" xr:uid="{00000000-0005-0000-0000-000051270000}"/>
    <cellStyle name="쉼표 [0] 2 8 7 8 2" xfId="7293" xr:uid="{00000000-0005-0000-0000-000052270000}"/>
    <cellStyle name="쉼표 [0] 2 8 7 8 20" xfId="7294" xr:uid="{00000000-0005-0000-0000-000053270000}"/>
    <cellStyle name="쉼표 [0] 2 8 7 8 21" xfId="7295" xr:uid="{00000000-0005-0000-0000-000054270000}"/>
    <cellStyle name="쉼표 [0] 2 8 7 8 22" xfId="7296" xr:uid="{00000000-0005-0000-0000-000055270000}"/>
    <cellStyle name="쉼표 [0] 2 8 7 8 23" xfId="7297" xr:uid="{00000000-0005-0000-0000-000056270000}"/>
    <cellStyle name="쉼표 [0] 2 8 7 8 24" xfId="7298" xr:uid="{00000000-0005-0000-0000-000057270000}"/>
    <cellStyle name="쉼표 [0] 2 8 7 8 25" xfId="7299" xr:uid="{00000000-0005-0000-0000-000058270000}"/>
    <cellStyle name="쉼표 [0] 2 8 7 8 26" xfId="7300" xr:uid="{00000000-0005-0000-0000-000059270000}"/>
    <cellStyle name="쉼표 [0] 2 8 7 8 27" xfId="7301" xr:uid="{00000000-0005-0000-0000-00005A270000}"/>
    <cellStyle name="쉼표 [0] 2 8 7 8 28" xfId="7302" xr:uid="{00000000-0005-0000-0000-00005B270000}"/>
    <cellStyle name="쉼표 [0] 2 8 7 8 29" xfId="7303" xr:uid="{00000000-0005-0000-0000-00005C270000}"/>
    <cellStyle name="쉼표 [0] 2 8 7 8 3" xfId="7304" xr:uid="{00000000-0005-0000-0000-00005D270000}"/>
    <cellStyle name="쉼표 [0] 2 8 7 8 30" xfId="7305" xr:uid="{00000000-0005-0000-0000-00005E270000}"/>
    <cellStyle name="쉼표 [0] 2 8 7 8 31" xfId="7306" xr:uid="{00000000-0005-0000-0000-00005F270000}"/>
    <cellStyle name="쉼표 [0] 2 8 7 8 4" xfId="7307" xr:uid="{00000000-0005-0000-0000-000060270000}"/>
    <cellStyle name="쉼표 [0] 2 8 7 8 5" xfId="7308" xr:uid="{00000000-0005-0000-0000-000061270000}"/>
    <cellStyle name="쉼표 [0] 2 8 7 8 6" xfId="7309" xr:uid="{00000000-0005-0000-0000-000062270000}"/>
    <cellStyle name="쉼표 [0] 2 8 7 8 7" xfId="7310" xr:uid="{00000000-0005-0000-0000-000063270000}"/>
    <cellStyle name="쉼표 [0] 2 8 7 8 8" xfId="7311" xr:uid="{00000000-0005-0000-0000-000064270000}"/>
    <cellStyle name="쉼표 [0] 2 8 7 8 9" xfId="7312" xr:uid="{00000000-0005-0000-0000-000065270000}"/>
    <cellStyle name="쉼표 [0] 2 8 7 80" xfId="7313" xr:uid="{00000000-0005-0000-0000-000066270000}"/>
    <cellStyle name="쉼표 [0] 2 8 7 81" xfId="7314" xr:uid="{00000000-0005-0000-0000-000067270000}"/>
    <cellStyle name="쉼표 [0] 2 8 7 82" xfId="7315" xr:uid="{00000000-0005-0000-0000-000068270000}"/>
    <cellStyle name="쉼표 [0] 2 8 7 83" xfId="7316" xr:uid="{00000000-0005-0000-0000-000069270000}"/>
    <cellStyle name="쉼표 [0] 2 8 7 84" xfId="7317" xr:uid="{00000000-0005-0000-0000-00006A270000}"/>
    <cellStyle name="쉼표 [0] 2 8 7 9" xfId="7318" xr:uid="{00000000-0005-0000-0000-00006B270000}"/>
    <cellStyle name="쉼표 [0] 2 8 7 9 10" xfId="7319" xr:uid="{00000000-0005-0000-0000-00006C270000}"/>
    <cellStyle name="쉼표 [0] 2 8 7 9 11" xfId="7320" xr:uid="{00000000-0005-0000-0000-00006D270000}"/>
    <cellStyle name="쉼표 [0] 2 8 7 9 12" xfId="7321" xr:uid="{00000000-0005-0000-0000-00006E270000}"/>
    <cellStyle name="쉼표 [0] 2 8 7 9 13" xfId="7322" xr:uid="{00000000-0005-0000-0000-00006F270000}"/>
    <cellStyle name="쉼표 [0] 2 8 7 9 14" xfId="7323" xr:uid="{00000000-0005-0000-0000-000070270000}"/>
    <cellStyle name="쉼표 [0] 2 8 7 9 15" xfId="7324" xr:uid="{00000000-0005-0000-0000-000071270000}"/>
    <cellStyle name="쉼표 [0] 2 8 7 9 16" xfId="7325" xr:uid="{00000000-0005-0000-0000-000072270000}"/>
    <cellStyle name="쉼표 [0] 2 8 7 9 17" xfId="7326" xr:uid="{00000000-0005-0000-0000-000073270000}"/>
    <cellStyle name="쉼표 [0] 2 8 7 9 18" xfId="7327" xr:uid="{00000000-0005-0000-0000-000074270000}"/>
    <cellStyle name="쉼표 [0] 2 8 7 9 19" xfId="7328" xr:uid="{00000000-0005-0000-0000-000075270000}"/>
    <cellStyle name="쉼표 [0] 2 8 7 9 2" xfId="7329" xr:uid="{00000000-0005-0000-0000-000076270000}"/>
    <cellStyle name="쉼표 [0] 2 8 7 9 20" xfId="7330" xr:uid="{00000000-0005-0000-0000-000077270000}"/>
    <cellStyle name="쉼표 [0] 2 8 7 9 21" xfId="7331" xr:uid="{00000000-0005-0000-0000-000078270000}"/>
    <cellStyle name="쉼표 [0] 2 8 7 9 22" xfId="7332" xr:uid="{00000000-0005-0000-0000-000079270000}"/>
    <cellStyle name="쉼표 [0] 2 8 7 9 23" xfId="7333" xr:uid="{00000000-0005-0000-0000-00007A270000}"/>
    <cellStyle name="쉼표 [0] 2 8 7 9 24" xfId="7334" xr:uid="{00000000-0005-0000-0000-00007B270000}"/>
    <cellStyle name="쉼표 [0] 2 8 7 9 25" xfId="7335" xr:uid="{00000000-0005-0000-0000-00007C270000}"/>
    <cellStyle name="쉼표 [0] 2 8 7 9 26" xfId="7336" xr:uid="{00000000-0005-0000-0000-00007D270000}"/>
    <cellStyle name="쉼표 [0] 2 8 7 9 27" xfId="7337" xr:uid="{00000000-0005-0000-0000-00007E270000}"/>
    <cellStyle name="쉼표 [0] 2 8 7 9 28" xfId="7338" xr:uid="{00000000-0005-0000-0000-00007F270000}"/>
    <cellStyle name="쉼표 [0] 2 8 7 9 29" xfId="7339" xr:uid="{00000000-0005-0000-0000-000080270000}"/>
    <cellStyle name="쉼표 [0] 2 8 7 9 3" xfId="7340" xr:uid="{00000000-0005-0000-0000-000081270000}"/>
    <cellStyle name="쉼표 [0] 2 8 7 9 30" xfId="7341" xr:uid="{00000000-0005-0000-0000-000082270000}"/>
    <cellStyle name="쉼표 [0] 2 8 7 9 31" xfId="7342" xr:uid="{00000000-0005-0000-0000-000083270000}"/>
    <cellStyle name="쉼표 [0] 2 8 7 9 4" xfId="7343" xr:uid="{00000000-0005-0000-0000-000084270000}"/>
    <cellStyle name="쉼표 [0] 2 8 7 9 5" xfId="7344" xr:uid="{00000000-0005-0000-0000-000085270000}"/>
    <cellStyle name="쉼표 [0] 2 8 7 9 6" xfId="7345" xr:uid="{00000000-0005-0000-0000-000086270000}"/>
    <cellStyle name="쉼표 [0] 2 8 7 9 7" xfId="7346" xr:uid="{00000000-0005-0000-0000-000087270000}"/>
    <cellStyle name="쉼표 [0] 2 8 7 9 8" xfId="7347" xr:uid="{00000000-0005-0000-0000-000088270000}"/>
    <cellStyle name="쉼표 [0] 2 8 7 9 9" xfId="7348" xr:uid="{00000000-0005-0000-0000-000089270000}"/>
    <cellStyle name="쉼표 [0] 2 8 70" xfId="7349" xr:uid="{00000000-0005-0000-0000-00008A270000}"/>
    <cellStyle name="쉼표 [0] 2 8 71" xfId="7350" xr:uid="{00000000-0005-0000-0000-00008B270000}"/>
    <cellStyle name="쉼표 [0] 2 8 72" xfId="7351" xr:uid="{00000000-0005-0000-0000-00008C270000}"/>
    <cellStyle name="쉼표 [0] 2 8 73" xfId="7352" xr:uid="{00000000-0005-0000-0000-00008D270000}"/>
    <cellStyle name="쉼표 [0] 2 8 74" xfId="7353" xr:uid="{00000000-0005-0000-0000-00008E270000}"/>
    <cellStyle name="쉼표 [0] 2 8 75" xfId="7354" xr:uid="{00000000-0005-0000-0000-00008F270000}"/>
    <cellStyle name="쉼표 [0] 2 8 76" xfId="7355" xr:uid="{00000000-0005-0000-0000-000090270000}"/>
    <cellStyle name="쉼표 [0] 2 8 77" xfId="7356" xr:uid="{00000000-0005-0000-0000-000091270000}"/>
    <cellStyle name="쉼표 [0] 2 8 78" xfId="7357" xr:uid="{00000000-0005-0000-0000-000092270000}"/>
    <cellStyle name="쉼표 [0] 2 8 79" xfId="7358" xr:uid="{00000000-0005-0000-0000-000093270000}"/>
    <cellStyle name="쉼표 [0] 2 8 8" xfId="62" xr:uid="{00000000-0005-0000-0000-000094270000}"/>
    <cellStyle name="쉼표 [0] 2 8 8 10" xfId="7359" xr:uid="{00000000-0005-0000-0000-000095270000}"/>
    <cellStyle name="쉼표 [0] 2 8 8 10 10" xfId="7360" xr:uid="{00000000-0005-0000-0000-000096270000}"/>
    <cellStyle name="쉼표 [0] 2 8 8 10 11" xfId="7361" xr:uid="{00000000-0005-0000-0000-000097270000}"/>
    <cellStyle name="쉼표 [0] 2 8 8 10 12" xfId="7362" xr:uid="{00000000-0005-0000-0000-000098270000}"/>
    <cellStyle name="쉼표 [0] 2 8 8 10 13" xfId="7363" xr:uid="{00000000-0005-0000-0000-000099270000}"/>
    <cellStyle name="쉼표 [0] 2 8 8 10 14" xfId="7364" xr:uid="{00000000-0005-0000-0000-00009A270000}"/>
    <cellStyle name="쉼표 [0] 2 8 8 10 15" xfId="7365" xr:uid="{00000000-0005-0000-0000-00009B270000}"/>
    <cellStyle name="쉼표 [0] 2 8 8 10 16" xfId="7366" xr:uid="{00000000-0005-0000-0000-00009C270000}"/>
    <cellStyle name="쉼표 [0] 2 8 8 10 17" xfId="7367" xr:uid="{00000000-0005-0000-0000-00009D270000}"/>
    <cellStyle name="쉼표 [0] 2 8 8 10 18" xfId="7368" xr:uid="{00000000-0005-0000-0000-00009E270000}"/>
    <cellStyle name="쉼표 [0] 2 8 8 10 19" xfId="7369" xr:uid="{00000000-0005-0000-0000-00009F270000}"/>
    <cellStyle name="쉼표 [0] 2 8 8 10 2" xfId="7370" xr:uid="{00000000-0005-0000-0000-0000A0270000}"/>
    <cellStyle name="쉼표 [0] 2 8 8 10 20" xfId="7371" xr:uid="{00000000-0005-0000-0000-0000A1270000}"/>
    <cellStyle name="쉼표 [0] 2 8 8 10 21" xfId="7372" xr:uid="{00000000-0005-0000-0000-0000A2270000}"/>
    <cellStyle name="쉼표 [0] 2 8 8 10 22" xfId="7373" xr:uid="{00000000-0005-0000-0000-0000A3270000}"/>
    <cellStyle name="쉼표 [0] 2 8 8 10 23" xfId="7374" xr:uid="{00000000-0005-0000-0000-0000A4270000}"/>
    <cellStyle name="쉼표 [0] 2 8 8 10 24" xfId="7375" xr:uid="{00000000-0005-0000-0000-0000A5270000}"/>
    <cellStyle name="쉼표 [0] 2 8 8 10 25" xfId="7376" xr:uid="{00000000-0005-0000-0000-0000A6270000}"/>
    <cellStyle name="쉼표 [0] 2 8 8 10 26" xfId="7377" xr:uid="{00000000-0005-0000-0000-0000A7270000}"/>
    <cellStyle name="쉼표 [0] 2 8 8 10 27" xfId="7378" xr:uid="{00000000-0005-0000-0000-0000A8270000}"/>
    <cellStyle name="쉼표 [0] 2 8 8 10 28" xfId="7379" xr:uid="{00000000-0005-0000-0000-0000A9270000}"/>
    <cellStyle name="쉼표 [0] 2 8 8 10 29" xfId="7380" xr:uid="{00000000-0005-0000-0000-0000AA270000}"/>
    <cellStyle name="쉼표 [0] 2 8 8 10 3" xfId="7381" xr:uid="{00000000-0005-0000-0000-0000AB270000}"/>
    <cellStyle name="쉼표 [0] 2 8 8 10 30" xfId="7382" xr:uid="{00000000-0005-0000-0000-0000AC270000}"/>
    <cellStyle name="쉼표 [0] 2 8 8 10 31" xfId="7383" xr:uid="{00000000-0005-0000-0000-0000AD270000}"/>
    <cellStyle name="쉼표 [0] 2 8 8 10 4" xfId="7384" xr:uid="{00000000-0005-0000-0000-0000AE270000}"/>
    <cellStyle name="쉼표 [0] 2 8 8 10 5" xfId="7385" xr:uid="{00000000-0005-0000-0000-0000AF270000}"/>
    <cellStyle name="쉼표 [0] 2 8 8 10 6" xfId="7386" xr:uid="{00000000-0005-0000-0000-0000B0270000}"/>
    <cellStyle name="쉼표 [0] 2 8 8 10 7" xfId="7387" xr:uid="{00000000-0005-0000-0000-0000B1270000}"/>
    <cellStyle name="쉼표 [0] 2 8 8 10 8" xfId="7388" xr:uid="{00000000-0005-0000-0000-0000B2270000}"/>
    <cellStyle name="쉼표 [0] 2 8 8 10 9" xfId="7389" xr:uid="{00000000-0005-0000-0000-0000B3270000}"/>
    <cellStyle name="쉼표 [0] 2 8 8 11" xfId="7390" xr:uid="{00000000-0005-0000-0000-0000B4270000}"/>
    <cellStyle name="쉼표 [0] 2 8 8 11 10" xfId="7391" xr:uid="{00000000-0005-0000-0000-0000B5270000}"/>
    <cellStyle name="쉼표 [0] 2 8 8 11 11" xfId="7392" xr:uid="{00000000-0005-0000-0000-0000B6270000}"/>
    <cellStyle name="쉼표 [0] 2 8 8 11 12" xfId="7393" xr:uid="{00000000-0005-0000-0000-0000B7270000}"/>
    <cellStyle name="쉼표 [0] 2 8 8 11 13" xfId="7394" xr:uid="{00000000-0005-0000-0000-0000B8270000}"/>
    <cellStyle name="쉼표 [0] 2 8 8 11 14" xfId="7395" xr:uid="{00000000-0005-0000-0000-0000B9270000}"/>
    <cellStyle name="쉼표 [0] 2 8 8 11 15" xfId="7396" xr:uid="{00000000-0005-0000-0000-0000BA270000}"/>
    <cellStyle name="쉼표 [0] 2 8 8 11 16" xfId="7397" xr:uid="{00000000-0005-0000-0000-0000BB270000}"/>
    <cellStyle name="쉼표 [0] 2 8 8 11 17" xfId="7398" xr:uid="{00000000-0005-0000-0000-0000BC270000}"/>
    <cellStyle name="쉼표 [0] 2 8 8 11 18" xfId="7399" xr:uid="{00000000-0005-0000-0000-0000BD270000}"/>
    <cellStyle name="쉼표 [0] 2 8 8 11 19" xfId="7400" xr:uid="{00000000-0005-0000-0000-0000BE270000}"/>
    <cellStyle name="쉼표 [0] 2 8 8 11 2" xfId="7401" xr:uid="{00000000-0005-0000-0000-0000BF270000}"/>
    <cellStyle name="쉼표 [0] 2 8 8 11 20" xfId="7402" xr:uid="{00000000-0005-0000-0000-0000C0270000}"/>
    <cellStyle name="쉼표 [0] 2 8 8 11 21" xfId="7403" xr:uid="{00000000-0005-0000-0000-0000C1270000}"/>
    <cellStyle name="쉼표 [0] 2 8 8 11 22" xfId="7404" xr:uid="{00000000-0005-0000-0000-0000C2270000}"/>
    <cellStyle name="쉼표 [0] 2 8 8 11 23" xfId="7405" xr:uid="{00000000-0005-0000-0000-0000C3270000}"/>
    <cellStyle name="쉼표 [0] 2 8 8 11 24" xfId="7406" xr:uid="{00000000-0005-0000-0000-0000C4270000}"/>
    <cellStyle name="쉼표 [0] 2 8 8 11 25" xfId="7407" xr:uid="{00000000-0005-0000-0000-0000C5270000}"/>
    <cellStyle name="쉼표 [0] 2 8 8 11 26" xfId="7408" xr:uid="{00000000-0005-0000-0000-0000C6270000}"/>
    <cellStyle name="쉼표 [0] 2 8 8 11 27" xfId="7409" xr:uid="{00000000-0005-0000-0000-0000C7270000}"/>
    <cellStyle name="쉼표 [0] 2 8 8 11 28" xfId="7410" xr:uid="{00000000-0005-0000-0000-0000C8270000}"/>
    <cellStyle name="쉼표 [0] 2 8 8 11 29" xfId="7411" xr:uid="{00000000-0005-0000-0000-0000C9270000}"/>
    <cellStyle name="쉼표 [0] 2 8 8 11 3" xfId="7412" xr:uid="{00000000-0005-0000-0000-0000CA270000}"/>
    <cellStyle name="쉼표 [0] 2 8 8 11 30" xfId="7413" xr:uid="{00000000-0005-0000-0000-0000CB270000}"/>
    <cellStyle name="쉼표 [0] 2 8 8 11 31" xfId="7414" xr:uid="{00000000-0005-0000-0000-0000CC270000}"/>
    <cellStyle name="쉼표 [0] 2 8 8 11 4" xfId="7415" xr:uid="{00000000-0005-0000-0000-0000CD270000}"/>
    <cellStyle name="쉼표 [0] 2 8 8 11 5" xfId="7416" xr:uid="{00000000-0005-0000-0000-0000CE270000}"/>
    <cellStyle name="쉼표 [0] 2 8 8 11 6" xfId="7417" xr:uid="{00000000-0005-0000-0000-0000CF270000}"/>
    <cellStyle name="쉼표 [0] 2 8 8 11 7" xfId="7418" xr:uid="{00000000-0005-0000-0000-0000D0270000}"/>
    <cellStyle name="쉼표 [0] 2 8 8 11 8" xfId="7419" xr:uid="{00000000-0005-0000-0000-0000D1270000}"/>
    <cellStyle name="쉼표 [0] 2 8 8 11 9" xfId="7420" xr:uid="{00000000-0005-0000-0000-0000D2270000}"/>
    <cellStyle name="쉼표 [0] 2 8 8 12" xfId="7421" xr:uid="{00000000-0005-0000-0000-0000D3270000}"/>
    <cellStyle name="쉼표 [0] 2 8 8 12 10" xfId="7422" xr:uid="{00000000-0005-0000-0000-0000D4270000}"/>
    <cellStyle name="쉼표 [0] 2 8 8 12 11" xfId="7423" xr:uid="{00000000-0005-0000-0000-0000D5270000}"/>
    <cellStyle name="쉼표 [0] 2 8 8 12 12" xfId="7424" xr:uid="{00000000-0005-0000-0000-0000D6270000}"/>
    <cellStyle name="쉼표 [0] 2 8 8 12 13" xfId="7425" xr:uid="{00000000-0005-0000-0000-0000D7270000}"/>
    <cellStyle name="쉼표 [0] 2 8 8 12 14" xfId="7426" xr:uid="{00000000-0005-0000-0000-0000D8270000}"/>
    <cellStyle name="쉼표 [0] 2 8 8 12 15" xfId="7427" xr:uid="{00000000-0005-0000-0000-0000D9270000}"/>
    <cellStyle name="쉼표 [0] 2 8 8 12 16" xfId="7428" xr:uid="{00000000-0005-0000-0000-0000DA270000}"/>
    <cellStyle name="쉼표 [0] 2 8 8 12 17" xfId="7429" xr:uid="{00000000-0005-0000-0000-0000DB270000}"/>
    <cellStyle name="쉼표 [0] 2 8 8 12 18" xfId="7430" xr:uid="{00000000-0005-0000-0000-0000DC270000}"/>
    <cellStyle name="쉼표 [0] 2 8 8 12 19" xfId="7431" xr:uid="{00000000-0005-0000-0000-0000DD270000}"/>
    <cellStyle name="쉼표 [0] 2 8 8 12 2" xfId="7432" xr:uid="{00000000-0005-0000-0000-0000DE270000}"/>
    <cellStyle name="쉼표 [0] 2 8 8 12 20" xfId="7433" xr:uid="{00000000-0005-0000-0000-0000DF270000}"/>
    <cellStyle name="쉼표 [0] 2 8 8 12 21" xfId="7434" xr:uid="{00000000-0005-0000-0000-0000E0270000}"/>
    <cellStyle name="쉼표 [0] 2 8 8 12 22" xfId="7435" xr:uid="{00000000-0005-0000-0000-0000E1270000}"/>
    <cellStyle name="쉼표 [0] 2 8 8 12 23" xfId="7436" xr:uid="{00000000-0005-0000-0000-0000E2270000}"/>
    <cellStyle name="쉼표 [0] 2 8 8 12 24" xfId="7437" xr:uid="{00000000-0005-0000-0000-0000E3270000}"/>
    <cellStyle name="쉼표 [0] 2 8 8 12 25" xfId="7438" xr:uid="{00000000-0005-0000-0000-0000E4270000}"/>
    <cellStyle name="쉼표 [0] 2 8 8 12 26" xfId="7439" xr:uid="{00000000-0005-0000-0000-0000E5270000}"/>
    <cellStyle name="쉼표 [0] 2 8 8 12 27" xfId="7440" xr:uid="{00000000-0005-0000-0000-0000E6270000}"/>
    <cellStyle name="쉼표 [0] 2 8 8 12 28" xfId="7441" xr:uid="{00000000-0005-0000-0000-0000E7270000}"/>
    <cellStyle name="쉼표 [0] 2 8 8 12 29" xfId="7442" xr:uid="{00000000-0005-0000-0000-0000E8270000}"/>
    <cellStyle name="쉼표 [0] 2 8 8 12 3" xfId="7443" xr:uid="{00000000-0005-0000-0000-0000E9270000}"/>
    <cellStyle name="쉼표 [0] 2 8 8 12 30" xfId="7444" xr:uid="{00000000-0005-0000-0000-0000EA270000}"/>
    <cellStyle name="쉼표 [0] 2 8 8 12 31" xfId="7445" xr:uid="{00000000-0005-0000-0000-0000EB270000}"/>
    <cellStyle name="쉼표 [0] 2 8 8 12 4" xfId="7446" xr:uid="{00000000-0005-0000-0000-0000EC270000}"/>
    <cellStyle name="쉼표 [0] 2 8 8 12 5" xfId="7447" xr:uid="{00000000-0005-0000-0000-0000ED270000}"/>
    <cellStyle name="쉼표 [0] 2 8 8 12 6" xfId="7448" xr:uid="{00000000-0005-0000-0000-0000EE270000}"/>
    <cellStyle name="쉼표 [0] 2 8 8 12 7" xfId="7449" xr:uid="{00000000-0005-0000-0000-0000EF270000}"/>
    <cellStyle name="쉼표 [0] 2 8 8 12 8" xfId="7450" xr:uid="{00000000-0005-0000-0000-0000F0270000}"/>
    <cellStyle name="쉼표 [0] 2 8 8 12 9" xfId="7451" xr:uid="{00000000-0005-0000-0000-0000F1270000}"/>
    <cellStyle name="쉼표 [0] 2 8 8 13" xfId="7452" xr:uid="{00000000-0005-0000-0000-0000F2270000}"/>
    <cellStyle name="쉼표 [0] 2 8 8 13 10" xfId="7453" xr:uid="{00000000-0005-0000-0000-0000F3270000}"/>
    <cellStyle name="쉼표 [0] 2 8 8 13 11" xfId="7454" xr:uid="{00000000-0005-0000-0000-0000F4270000}"/>
    <cellStyle name="쉼표 [0] 2 8 8 13 12" xfId="7455" xr:uid="{00000000-0005-0000-0000-0000F5270000}"/>
    <cellStyle name="쉼표 [0] 2 8 8 13 13" xfId="7456" xr:uid="{00000000-0005-0000-0000-0000F6270000}"/>
    <cellStyle name="쉼표 [0] 2 8 8 13 14" xfId="7457" xr:uid="{00000000-0005-0000-0000-0000F7270000}"/>
    <cellStyle name="쉼표 [0] 2 8 8 13 15" xfId="7458" xr:uid="{00000000-0005-0000-0000-0000F8270000}"/>
    <cellStyle name="쉼표 [0] 2 8 8 13 16" xfId="7459" xr:uid="{00000000-0005-0000-0000-0000F9270000}"/>
    <cellStyle name="쉼표 [0] 2 8 8 13 17" xfId="7460" xr:uid="{00000000-0005-0000-0000-0000FA270000}"/>
    <cellStyle name="쉼표 [0] 2 8 8 13 18" xfId="7461" xr:uid="{00000000-0005-0000-0000-0000FB270000}"/>
    <cellStyle name="쉼표 [0] 2 8 8 13 19" xfId="7462" xr:uid="{00000000-0005-0000-0000-0000FC270000}"/>
    <cellStyle name="쉼표 [0] 2 8 8 13 2" xfId="7463" xr:uid="{00000000-0005-0000-0000-0000FD270000}"/>
    <cellStyle name="쉼표 [0] 2 8 8 13 20" xfId="7464" xr:uid="{00000000-0005-0000-0000-0000FE270000}"/>
    <cellStyle name="쉼표 [0] 2 8 8 13 21" xfId="7465" xr:uid="{00000000-0005-0000-0000-0000FF270000}"/>
    <cellStyle name="쉼표 [0] 2 8 8 13 22" xfId="7466" xr:uid="{00000000-0005-0000-0000-000000280000}"/>
    <cellStyle name="쉼표 [0] 2 8 8 13 23" xfId="7467" xr:uid="{00000000-0005-0000-0000-000001280000}"/>
    <cellStyle name="쉼표 [0] 2 8 8 13 24" xfId="7468" xr:uid="{00000000-0005-0000-0000-000002280000}"/>
    <cellStyle name="쉼표 [0] 2 8 8 13 25" xfId="7469" xr:uid="{00000000-0005-0000-0000-000003280000}"/>
    <cellStyle name="쉼표 [0] 2 8 8 13 26" xfId="7470" xr:uid="{00000000-0005-0000-0000-000004280000}"/>
    <cellStyle name="쉼표 [0] 2 8 8 13 27" xfId="7471" xr:uid="{00000000-0005-0000-0000-000005280000}"/>
    <cellStyle name="쉼표 [0] 2 8 8 13 28" xfId="7472" xr:uid="{00000000-0005-0000-0000-000006280000}"/>
    <cellStyle name="쉼표 [0] 2 8 8 13 29" xfId="7473" xr:uid="{00000000-0005-0000-0000-000007280000}"/>
    <cellStyle name="쉼표 [0] 2 8 8 13 3" xfId="7474" xr:uid="{00000000-0005-0000-0000-000008280000}"/>
    <cellStyle name="쉼표 [0] 2 8 8 13 30" xfId="7475" xr:uid="{00000000-0005-0000-0000-000009280000}"/>
    <cellStyle name="쉼표 [0] 2 8 8 13 31" xfId="7476" xr:uid="{00000000-0005-0000-0000-00000A280000}"/>
    <cellStyle name="쉼표 [0] 2 8 8 13 4" xfId="7477" xr:uid="{00000000-0005-0000-0000-00000B280000}"/>
    <cellStyle name="쉼표 [0] 2 8 8 13 5" xfId="7478" xr:uid="{00000000-0005-0000-0000-00000C280000}"/>
    <cellStyle name="쉼표 [0] 2 8 8 13 6" xfId="7479" xr:uid="{00000000-0005-0000-0000-00000D280000}"/>
    <cellStyle name="쉼표 [0] 2 8 8 13 7" xfId="7480" xr:uid="{00000000-0005-0000-0000-00000E280000}"/>
    <cellStyle name="쉼표 [0] 2 8 8 13 8" xfId="7481" xr:uid="{00000000-0005-0000-0000-00000F280000}"/>
    <cellStyle name="쉼표 [0] 2 8 8 13 9" xfId="7482" xr:uid="{00000000-0005-0000-0000-000010280000}"/>
    <cellStyle name="쉼표 [0] 2 8 8 14" xfId="7483" xr:uid="{00000000-0005-0000-0000-000011280000}"/>
    <cellStyle name="쉼표 [0] 2 8 8 14 10" xfId="7484" xr:uid="{00000000-0005-0000-0000-000012280000}"/>
    <cellStyle name="쉼표 [0] 2 8 8 14 11" xfId="7485" xr:uid="{00000000-0005-0000-0000-000013280000}"/>
    <cellStyle name="쉼표 [0] 2 8 8 14 12" xfId="7486" xr:uid="{00000000-0005-0000-0000-000014280000}"/>
    <cellStyle name="쉼표 [0] 2 8 8 14 13" xfId="7487" xr:uid="{00000000-0005-0000-0000-000015280000}"/>
    <cellStyle name="쉼표 [0] 2 8 8 14 14" xfId="7488" xr:uid="{00000000-0005-0000-0000-000016280000}"/>
    <cellStyle name="쉼표 [0] 2 8 8 14 15" xfId="7489" xr:uid="{00000000-0005-0000-0000-000017280000}"/>
    <cellStyle name="쉼표 [0] 2 8 8 14 16" xfId="7490" xr:uid="{00000000-0005-0000-0000-000018280000}"/>
    <cellStyle name="쉼표 [0] 2 8 8 14 17" xfId="7491" xr:uid="{00000000-0005-0000-0000-000019280000}"/>
    <cellStyle name="쉼표 [0] 2 8 8 14 18" xfId="7492" xr:uid="{00000000-0005-0000-0000-00001A280000}"/>
    <cellStyle name="쉼표 [0] 2 8 8 14 19" xfId="7493" xr:uid="{00000000-0005-0000-0000-00001B280000}"/>
    <cellStyle name="쉼표 [0] 2 8 8 14 2" xfId="7494" xr:uid="{00000000-0005-0000-0000-00001C280000}"/>
    <cellStyle name="쉼표 [0] 2 8 8 14 20" xfId="7495" xr:uid="{00000000-0005-0000-0000-00001D280000}"/>
    <cellStyle name="쉼표 [0] 2 8 8 14 21" xfId="7496" xr:uid="{00000000-0005-0000-0000-00001E280000}"/>
    <cellStyle name="쉼표 [0] 2 8 8 14 22" xfId="7497" xr:uid="{00000000-0005-0000-0000-00001F280000}"/>
    <cellStyle name="쉼표 [0] 2 8 8 14 23" xfId="7498" xr:uid="{00000000-0005-0000-0000-000020280000}"/>
    <cellStyle name="쉼표 [0] 2 8 8 14 24" xfId="7499" xr:uid="{00000000-0005-0000-0000-000021280000}"/>
    <cellStyle name="쉼표 [0] 2 8 8 14 25" xfId="7500" xr:uid="{00000000-0005-0000-0000-000022280000}"/>
    <cellStyle name="쉼표 [0] 2 8 8 14 26" xfId="7501" xr:uid="{00000000-0005-0000-0000-000023280000}"/>
    <cellStyle name="쉼표 [0] 2 8 8 14 27" xfId="7502" xr:uid="{00000000-0005-0000-0000-000024280000}"/>
    <cellStyle name="쉼표 [0] 2 8 8 14 28" xfId="7503" xr:uid="{00000000-0005-0000-0000-000025280000}"/>
    <cellStyle name="쉼표 [0] 2 8 8 14 29" xfId="7504" xr:uid="{00000000-0005-0000-0000-000026280000}"/>
    <cellStyle name="쉼표 [0] 2 8 8 14 3" xfId="7505" xr:uid="{00000000-0005-0000-0000-000027280000}"/>
    <cellStyle name="쉼표 [0] 2 8 8 14 30" xfId="7506" xr:uid="{00000000-0005-0000-0000-000028280000}"/>
    <cellStyle name="쉼표 [0] 2 8 8 14 31" xfId="7507" xr:uid="{00000000-0005-0000-0000-000029280000}"/>
    <cellStyle name="쉼표 [0] 2 8 8 14 4" xfId="7508" xr:uid="{00000000-0005-0000-0000-00002A280000}"/>
    <cellStyle name="쉼표 [0] 2 8 8 14 5" xfId="7509" xr:uid="{00000000-0005-0000-0000-00002B280000}"/>
    <cellStyle name="쉼표 [0] 2 8 8 14 6" xfId="7510" xr:uid="{00000000-0005-0000-0000-00002C280000}"/>
    <cellStyle name="쉼표 [0] 2 8 8 14 7" xfId="7511" xr:uid="{00000000-0005-0000-0000-00002D280000}"/>
    <cellStyle name="쉼표 [0] 2 8 8 14 8" xfId="7512" xr:uid="{00000000-0005-0000-0000-00002E280000}"/>
    <cellStyle name="쉼표 [0] 2 8 8 14 9" xfId="7513" xr:uid="{00000000-0005-0000-0000-00002F280000}"/>
    <cellStyle name="쉼표 [0] 2 8 8 15" xfId="7514" xr:uid="{00000000-0005-0000-0000-000030280000}"/>
    <cellStyle name="쉼표 [0] 2 8 8 16" xfId="7515" xr:uid="{00000000-0005-0000-0000-000031280000}"/>
    <cellStyle name="쉼표 [0] 2 8 8 17" xfId="7516" xr:uid="{00000000-0005-0000-0000-000032280000}"/>
    <cellStyle name="쉼표 [0] 2 8 8 18" xfId="7517" xr:uid="{00000000-0005-0000-0000-000033280000}"/>
    <cellStyle name="쉼표 [0] 2 8 8 19" xfId="7518" xr:uid="{00000000-0005-0000-0000-000034280000}"/>
    <cellStyle name="쉼표 [0] 2 8 8 2" xfId="7519" xr:uid="{00000000-0005-0000-0000-000035280000}"/>
    <cellStyle name="쉼표 [0] 2 8 8 2 10" xfId="7520" xr:uid="{00000000-0005-0000-0000-000036280000}"/>
    <cellStyle name="쉼표 [0] 2 8 8 2 11" xfId="7521" xr:uid="{00000000-0005-0000-0000-000037280000}"/>
    <cellStyle name="쉼표 [0] 2 8 8 2 12" xfId="7522" xr:uid="{00000000-0005-0000-0000-000038280000}"/>
    <cellStyle name="쉼표 [0] 2 8 8 2 13" xfId="7523" xr:uid="{00000000-0005-0000-0000-000039280000}"/>
    <cellStyle name="쉼표 [0] 2 8 8 2 14" xfId="7524" xr:uid="{00000000-0005-0000-0000-00003A280000}"/>
    <cellStyle name="쉼표 [0] 2 8 8 2 15" xfId="7525" xr:uid="{00000000-0005-0000-0000-00003B280000}"/>
    <cellStyle name="쉼표 [0] 2 8 8 2 16" xfId="7526" xr:uid="{00000000-0005-0000-0000-00003C280000}"/>
    <cellStyle name="쉼표 [0] 2 8 8 2 17" xfId="7527" xr:uid="{00000000-0005-0000-0000-00003D280000}"/>
    <cellStyle name="쉼표 [0] 2 8 8 2 18" xfId="7528" xr:uid="{00000000-0005-0000-0000-00003E280000}"/>
    <cellStyle name="쉼표 [0] 2 8 8 2 19" xfId="7529" xr:uid="{00000000-0005-0000-0000-00003F280000}"/>
    <cellStyle name="쉼표 [0] 2 8 8 2 2" xfId="7530" xr:uid="{00000000-0005-0000-0000-000040280000}"/>
    <cellStyle name="쉼표 [0] 2 8 8 2 20" xfId="7531" xr:uid="{00000000-0005-0000-0000-000041280000}"/>
    <cellStyle name="쉼표 [0] 2 8 8 2 21" xfId="7532" xr:uid="{00000000-0005-0000-0000-000042280000}"/>
    <cellStyle name="쉼표 [0] 2 8 8 2 22" xfId="7533" xr:uid="{00000000-0005-0000-0000-000043280000}"/>
    <cellStyle name="쉼표 [0] 2 8 8 2 23" xfId="7534" xr:uid="{00000000-0005-0000-0000-000044280000}"/>
    <cellStyle name="쉼표 [0] 2 8 8 2 24" xfId="7535" xr:uid="{00000000-0005-0000-0000-000045280000}"/>
    <cellStyle name="쉼표 [0] 2 8 8 2 25" xfId="7536" xr:uid="{00000000-0005-0000-0000-000046280000}"/>
    <cellStyle name="쉼표 [0] 2 8 8 2 26" xfId="7537" xr:uid="{00000000-0005-0000-0000-000047280000}"/>
    <cellStyle name="쉼표 [0] 2 8 8 2 27" xfId="7538" xr:uid="{00000000-0005-0000-0000-000048280000}"/>
    <cellStyle name="쉼표 [0] 2 8 8 2 28" xfId="7539" xr:uid="{00000000-0005-0000-0000-000049280000}"/>
    <cellStyle name="쉼표 [0] 2 8 8 2 29" xfId="7540" xr:uid="{00000000-0005-0000-0000-00004A280000}"/>
    <cellStyle name="쉼표 [0] 2 8 8 2 3" xfId="7541" xr:uid="{00000000-0005-0000-0000-00004B280000}"/>
    <cellStyle name="쉼표 [0] 2 8 8 2 30" xfId="7542" xr:uid="{00000000-0005-0000-0000-00004C280000}"/>
    <cellStyle name="쉼표 [0] 2 8 8 2 31" xfId="7543" xr:uid="{00000000-0005-0000-0000-00004D280000}"/>
    <cellStyle name="쉼표 [0] 2 8 8 2 4" xfId="7544" xr:uid="{00000000-0005-0000-0000-00004E280000}"/>
    <cellStyle name="쉼표 [0] 2 8 8 2 5" xfId="7545" xr:uid="{00000000-0005-0000-0000-00004F280000}"/>
    <cellStyle name="쉼표 [0] 2 8 8 2 6" xfId="7546" xr:uid="{00000000-0005-0000-0000-000050280000}"/>
    <cellStyle name="쉼표 [0] 2 8 8 2 7" xfId="7547" xr:uid="{00000000-0005-0000-0000-000051280000}"/>
    <cellStyle name="쉼표 [0] 2 8 8 2 8" xfId="7548" xr:uid="{00000000-0005-0000-0000-000052280000}"/>
    <cellStyle name="쉼표 [0] 2 8 8 2 9" xfId="7549" xr:uid="{00000000-0005-0000-0000-000053280000}"/>
    <cellStyle name="쉼표 [0] 2 8 8 20" xfId="7550" xr:uid="{00000000-0005-0000-0000-000054280000}"/>
    <cellStyle name="쉼표 [0] 2 8 8 21" xfId="7551" xr:uid="{00000000-0005-0000-0000-000055280000}"/>
    <cellStyle name="쉼표 [0] 2 8 8 22" xfId="7552" xr:uid="{00000000-0005-0000-0000-000056280000}"/>
    <cellStyle name="쉼표 [0] 2 8 8 23" xfId="7553" xr:uid="{00000000-0005-0000-0000-000057280000}"/>
    <cellStyle name="쉼표 [0] 2 8 8 24" xfId="7554" xr:uid="{00000000-0005-0000-0000-000058280000}"/>
    <cellStyle name="쉼표 [0] 2 8 8 25" xfId="7555" xr:uid="{00000000-0005-0000-0000-000059280000}"/>
    <cellStyle name="쉼표 [0] 2 8 8 26" xfId="7556" xr:uid="{00000000-0005-0000-0000-00005A280000}"/>
    <cellStyle name="쉼표 [0] 2 8 8 27" xfId="7557" xr:uid="{00000000-0005-0000-0000-00005B280000}"/>
    <cellStyle name="쉼표 [0] 2 8 8 28" xfId="7558" xr:uid="{00000000-0005-0000-0000-00005C280000}"/>
    <cellStyle name="쉼표 [0] 2 8 8 29" xfId="7559" xr:uid="{00000000-0005-0000-0000-00005D280000}"/>
    <cellStyle name="쉼표 [0] 2 8 8 3" xfId="7560" xr:uid="{00000000-0005-0000-0000-00005E280000}"/>
    <cellStyle name="쉼표 [0] 2 8 8 3 10" xfId="7561" xr:uid="{00000000-0005-0000-0000-00005F280000}"/>
    <cellStyle name="쉼표 [0] 2 8 8 3 11" xfId="7562" xr:uid="{00000000-0005-0000-0000-000060280000}"/>
    <cellStyle name="쉼표 [0] 2 8 8 3 12" xfId="7563" xr:uid="{00000000-0005-0000-0000-000061280000}"/>
    <cellStyle name="쉼표 [0] 2 8 8 3 13" xfId="7564" xr:uid="{00000000-0005-0000-0000-000062280000}"/>
    <cellStyle name="쉼표 [0] 2 8 8 3 14" xfId="7565" xr:uid="{00000000-0005-0000-0000-000063280000}"/>
    <cellStyle name="쉼표 [0] 2 8 8 3 15" xfId="7566" xr:uid="{00000000-0005-0000-0000-000064280000}"/>
    <cellStyle name="쉼표 [0] 2 8 8 3 16" xfId="7567" xr:uid="{00000000-0005-0000-0000-000065280000}"/>
    <cellStyle name="쉼표 [0] 2 8 8 3 17" xfId="7568" xr:uid="{00000000-0005-0000-0000-000066280000}"/>
    <cellStyle name="쉼표 [0] 2 8 8 3 18" xfId="7569" xr:uid="{00000000-0005-0000-0000-000067280000}"/>
    <cellStyle name="쉼표 [0] 2 8 8 3 19" xfId="7570" xr:uid="{00000000-0005-0000-0000-000068280000}"/>
    <cellStyle name="쉼표 [0] 2 8 8 3 2" xfId="7571" xr:uid="{00000000-0005-0000-0000-000069280000}"/>
    <cellStyle name="쉼표 [0] 2 8 8 3 20" xfId="7572" xr:uid="{00000000-0005-0000-0000-00006A280000}"/>
    <cellStyle name="쉼표 [0] 2 8 8 3 21" xfId="7573" xr:uid="{00000000-0005-0000-0000-00006B280000}"/>
    <cellStyle name="쉼표 [0] 2 8 8 3 22" xfId="7574" xr:uid="{00000000-0005-0000-0000-00006C280000}"/>
    <cellStyle name="쉼표 [0] 2 8 8 3 23" xfId="7575" xr:uid="{00000000-0005-0000-0000-00006D280000}"/>
    <cellStyle name="쉼표 [0] 2 8 8 3 24" xfId="7576" xr:uid="{00000000-0005-0000-0000-00006E280000}"/>
    <cellStyle name="쉼표 [0] 2 8 8 3 25" xfId="7577" xr:uid="{00000000-0005-0000-0000-00006F280000}"/>
    <cellStyle name="쉼표 [0] 2 8 8 3 26" xfId="7578" xr:uid="{00000000-0005-0000-0000-000070280000}"/>
    <cellStyle name="쉼표 [0] 2 8 8 3 27" xfId="7579" xr:uid="{00000000-0005-0000-0000-000071280000}"/>
    <cellStyle name="쉼표 [0] 2 8 8 3 28" xfId="7580" xr:uid="{00000000-0005-0000-0000-000072280000}"/>
    <cellStyle name="쉼표 [0] 2 8 8 3 29" xfId="7581" xr:uid="{00000000-0005-0000-0000-000073280000}"/>
    <cellStyle name="쉼표 [0] 2 8 8 3 3" xfId="7582" xr:uid="{00000000-0005-0000-0000-000074280000}"/>
    <cellStyle name="쉼표 [0] 2 8 8 3 30" xfId="7583" xr:uid="{00000000-0005-0000-0000-000075280000}"/>
    <cellStyle name="쉼표 [0] 2 8 8 3 31" xfId="7584" xr:uid="{00000000-0005-0000-0000-000076280000}"/>
    <cellStyle name="쉼표 [0] 2 8 8 3 4" xfId="7585" xr:uid="{00000000-0005-0000-0000-000077280000}"/>
    <cellStyle name="쉼표 [0] 2 8 8 3 5" xfId="7586" xr:uid="{00000000-0005-0000-0000-000078280000}"/>
    <cellStyle name="쉼표 [0] 2 8 8 3 6" xfId="7587" xr:uid="{00000000-0005-0000-0000-000079280000}"/>
    <cellStyle name="쉼표 [0] 2 8 8 3 7" xfId="7588" xr:uid="{00000000-0005-0000-0000-00007A280000}"/>
    <cellStyle name="쉼표 [0] 2 8 8 3 8" xfId="7589" xr:uid="{00000000-0005-0000-0000-00007B280000}"/>
    <cellStyle name="쉼표 [0] 2 8 8 3 9" xfId="7590" xr:uid="{00000000-0005-0000-0000-00007C280000}"/>
    <cellStyle name="쉼표 [0] 2 8 8 30" xfId="7591" xr:uid="{00000000-0005-0000-0000-00007D280000}"/>
    <cellStyle name="쉼표 [0] 2 8 8 31" xfId="7592" xr:uid="{00000000-0005-0000-0000-00007E280000}"/>
    <cellStyle name="쉼표 [0] 2 8 8 32" xfId="7593" xr:uid="{00000000-0005-0000-0000-00007F280000}"/>
    <cellStyle name="쉼표 [0] 2 8 8 33" xfId="7594" xr:uid="{00000000-0005-0000-0000-000080280000}"/>
    <cellStyle name="쉼표 [0] 2 8 8 34" xfId="7595" xr:uid="{00000000-0005-0000-0000-000081280000}"/>
    <cellStyle name="쉼표 [0] 2 8 8 35" xfId="7596" xr:uid="{00000000-0005-0000-0000-000082280000}"/>
    <cellStyle name="쉼표 [0] 2 8 8 36" xfId="7597" xr:uid="{00000000-0005-0000-0000-000083280000}"/>
    <cellStyle name="쉼표 [0] 2 8 8 37" xfId="7598" xr:uid="{00000000-0005-0000-0000-000084280000}"/>
    <cellStyle name="쉼표 [0] 2 8 8 38" xfId="7599" xr:uid="{00000000-0005-0000-0000-000085280000}"/>
    <cellStyle name="쉼표 [0] 2 8 8 39" xfId="7600" xr:uid="{00000000-0005-0000-0000-000086280000}"/>
    <cellStyle name="쉼표 [0] 2 8 8 4" xfId="7601" xr:uid="{00000000-0005-0000-0000-000087280000}"/>
    <cellStyle name="쉼표 [0] 2 8 8 4 10" xfId="7602" xr:uid="{00000000-0005-0000-0000-000088280000}"/>
    <cellStyle name="쉼표 [0] 2 8 8 4 11" xfId="7603" xr:uid="{00000000-0005-0000-0000-000089280000}"/>
    <cellStyle name="쉼표 [0] 2 8 8 4 12" xfId="7604" xr:uid="{00000000-0005-0000-0000-00008A280000}"/>
    <cellStyle name="쉼표 [0] 2 8 8 4 13" xfId="7605" xr:uid="{00000000-0005-0000-0000-00008B280000}"/>
    <cellStyle name="쉼표 [0] 2 8 8 4 14" xfId="7606" xr:uid="{00000000-0005-0000-0000-00008C280000}"/>
    <cellStyle name="쉼표 [0] 2 8 8 4 15" xfId="7607" xr:uid="{00000000-0005-0000-0000-00008D280000}"/>
    <cellStyle name="쉼표 [0] 2 8 8 4 16" xfId="7608" xr:uid="{00000000-0005-0000-0000-00008E280000}"/>
    <cellStyle name="쉼표 [0] 2 8 8 4 17" xfId="7609" xr:uid="{00000000-0005-0000-0000-00008F280000}"/>
    <cellStyle name="쉼표 [0] 2 8 8 4 18" xfId="7610" xr:uid="{00000000-0005-0000-0000-000090280000}"/>
    <cellStyle name="쉼표 [0] 2 8 8 4 19" xfId="7611" xr:uid="{00000000-0005-0000-0000-000091280000}"/>
    <cellStyle name="쉼표 [0] 2 8 8 4 2" xfId="7612" xr:uid="{00000000-0005-0000-0000-000092280000}"/>
    <cellStyle name="쉼표 [0] 2 8 8 4 20" xfId="7613" xr:uid="{00000000-0005-0000-0000-000093280000}"/>
    <cellStyle name="쉼표 [0] 2 8 8 4 21" xfId="7614" xr:uid="{00000000-0005-0000-0000-000094280000}"/>
    <cellStyle name="쉼표 [0] 2 8 8 4 22" xfId="7615" xr:uid="{00000000-0005-0000-0000-000095280000}"/>
    <cellStyle name="쉼표 [0] 2 8 8 4 23" xfId="7616" xr:uid="{00000000-0005-0000-0000-000096280000}"/>
    <cellStyle name="쉼표 [0] 2 8 8 4 24" xfId="7617" xr:uid="{00000000-0005-0000-0000-000097280000}"/>
    <cellStyle name="쉼표 [0] 2 8 8 4 25" xfId="7618" xr:uid="{00000000-0005-0000-0000-000098280000}"/>
    <cellStyle name="쉼표 [0] 2 8 8 4 26" xfId="7619" xr:uid="{00000000-0005-0000-0000-000099280000}"/>
    <cellStyle name="쉼표 [0] 2 8 8 4 27" xfId="7620" xr:uid="{00000000-0005-0000-0000-00009A280000}"/>
    <cellStyle name="쉼표 [0] 2 8 8 4 28" xfId="7621" xr:uid="{00000000-0005-0000-0000-00009B280000}"/>
    <cellStyle name="쉼표 [0] 2 8 8 4 29" xfId="7622" xr:uid="{00000000-0005-0000-0000-00009C280000}"/>
    <cellStyle name="쉼표 [0] 2 8 8 4 3" xfId="7623" xr:uid="{00000000-0005-0000-0000-00009D280000}"/>
    <cellStyle name="쉼표 [0] 2 8 8 4 30" xfId="7624" xr:uid="{00000000-0005-0000-0000-00009E280000}"/>
    <cellStyle name="쉼표 [0] 2 8 8 4 31" xfId="7625" xr:uid="{00000000-0005-0000-0000-00009F280000}"/>
    <cellStyle name="쉼표 [0] 2 8 8 4 4" xfId="7626" xr:uid="{00000000-0005-0000-0000-0000A0280000}"/>
    <cellStyle name="쉼표 [0] 2 8 8 4 5" xfId="7627" xr:uid="{00000000-0005-0000-0000-0000A1280000}"/>
    <cellStyle name="쉼표 [0] 2 8 8 4 6" xfId="7628" xr:uid="{00000000-0005-0000-0000-0000A2280000}"/>
    <cellStyle name="쉼표 [0] 2 8 8 4 7" xfId="7629" xr:uid="{00000000-0005-0000-0000-0000A3280000}"/>
    <cellStyle name="쉼표 [0] 2 8 8 4 8" xfId="7630" xr:uid="{00000000-0005-0000-0000-0000A4280000}"/>
    <cellStyle name="쉼표 [0] 2 8 8 4 9" xfId="7631" xr:uid="{00000000-0005-0000-0000-0000A5280000}"/>
    <cellStyle name="쉼표 [0] 2 8 8 40" xfId="7632" xr:uid="{00000000-0005-0000-0000-0000A6280000}"/>
    <cellStyle name="쉼표 [0] 2 8 8 41" xfId="7633" xr:uid="{00000000-0005-0000-0000-0000A7280000}"/>
    <cellStyle name="쉼표 [0] 2 8 8 42" xfId="7634" xr:uid="{00000000-0005-0000-0000-0000A8280000}"/>
    <cellStyle name="쉼표 [0] 2 8 8 43" xfId="7635" xr:uid="{00000000-0005-0000-0000-0000A9280000}"/>
    <cellStyle name="쉼표 [0] 2 8 8 44" xfId="7636" xr:uid="{00000000-0005-0000-0000-0000AA280000}"/>
    <cellStyle name="쉼표 [0] 2 8 8 45" xfId="7637" xr:uid="{00000000-0005-0000-0000-0000AB280000}"/>
    <cellStyle name="쉼표 [0] 2 8 8 46" xfId="7638" xr:uid="{00000000-0005-0000-0000-0000AC280000}"/>
    <cellStyle name="쉼표 [0] 2 8 8 47" xfId="7639" xr:uid="{00000000-0005-0000-0000-0000AD280000}"/>
    <cellStyle name="쉼표 [0] 2 8 8 48" xfId="7640" xr:uid="{00000000-0005-0000-0000-0000AE280000}"/>
    <cellStyle name="쉼표 [0] 2 8 8 49" xfId="7641" xr:uid="{00000000-0005-0000-0000-0000AF280000}"/>
    <cellStyle name="쉼표 [0] 2 8 8 5" xfId="7642" xr:uid="{00000000-0005-0000-0000-0000B0280000}"/>
    <cellStyle name="쉼표 [0] 2 8 8 5 10" xfId="7643" xr:uid="{00000000-0005-0000-0000-0000B1280000}"/>
    <cellStyle name="쉼표 [0] 2 8 8 5 11" xfId="7644" xr:uid="{00000000-0005-0000-0000-0000B2280000}"/>
    <cellStyle name="쉼표 [0] 2 8 8 5 12" xfId="7645" xr:uid="{00000000-0005-0000-0000-0000B3280000}"/>
    <cellStyle name="쉼표 [0] 2 8 8 5 13" xfId="7646" xr:uid="{00000000-0005-0000-0000-0000B4280000}"/>
    <cellStyle name="쉼표 [0] 2 8 8 5 14" xfId="7647" xr:uid="{00000000-0005-0000-0000-0000B5280000}"/>
    <cellStyle name="쉼표 [0] 2 8 8 5 15" xfId="7648" xr:uid="{00000000-0005-0000-0000-0000B6280000}"/>
    <cellStyle name="쉼표 [0] 2 8 8 5 16" xfId="7649" xr:uid="{00000000-0005-0000-0000-0000B7280000}"/>
    <cellStyle name="쉼표 [0] 2 8 8 5 17" xfId="7650" xr:uid="{00000000-0005-0000-0000-0000B8280000}"/>
    <cellStyle name="쉼표 [0] 2 8 8 5 18" xfId="7651" xr:uid="{00000000-0005-0000-0000-0000B9280000}"/>
    <cellStyle name="쉼표 [0] 2 8 8 5 19" xfId="7652" xr:uid="{00000000-0005-0000-0000-0000BA280000}"/>
    <cellStyle name="쉼표 [0] 2 8 8 5 2" xfId="7653" xr:uid="{00000000-0005-0000-0000-0000BB280000}"/>
    <cellStyle name="쉼표 [0] 2 8 8 5 20" xfId="7654" xr:uid="{00000000-0005-0000-0000-0000BC280000}"/>
    <cellStyle name="쉼표 [0] 2 8 8 5 21" xfId="7655" xr:uid="{00000000-0005-0000-0000-0000BD280000}"/>
    <cellStyle name="쉼표 [0] 2 8 8 5 22" xfId="7656" xr:uid="{00000000-0005-0000-0000-0000BE280000}"/>
    <cellStyle name="쉼표 [0] 2 8 8 5 23" xfId="7657" xr:uid="{00000000-0005-0000-0000-0000BF280000}"/>
    <cellStyle name="쉼표 [0] 2 8 8 5 24" xfId="7658" xr:uid="{00000000-0005-0000-0000-0000C0280000}"/>
    <cellStyle name="쉼표 [0] 2 8 8 5 25" xfId="7659" xr:uid="{00000000-0005-0000-0000-0000C1280000}"/>
    <cellStyle name="쉼표 [0] 2 8 8 5 26" xfId="7660" xr:uid="{00000000-0005-0000-0000-0000C2280000}"/>
    <cellStyle name="쉼표 [0] 2 8 8 5 27" xfId="7661" xr:uid="{00000000-0005-0000-0000-0000C3280000}"/>
    <cellStyle name="쉼표 [0] 2 8 8 5 28" xfId="7662" xr:uid="{00000000-0005-0000-0000-0000C4280000}"/>
    <cellStyle name="쉼표 [0] 2 8 8 5 29" xfId="7663" xr:uid="{00000000-0005-0000-0000-0000C5280000}"/>
    <cellStyle name="쉼표 [0] 2 8 8 5 3" xfId="7664" xr:uid="{00000000-0005-0000-0000-0000C6280000}"/>
    <cellStyle name="쉼표 [0] 2 8 8 5 30" xfId="7665" xr:uid="{00000000-0005-0000-0000-0000C7280000}"/>
    <cellStyle name="쉼표 [0] 2 8 8 5 31" xfId="7666" xr:uid="{00000000-0005-0000-0000-0000C8280000}"/>
    <cellStyle name="쉼표 [0] 2 8 8 5 4" xfId="7667" xr:uid="{00000000-0005-0000-0000-0000C9280000}"/>
    <cellStyle name="쉼표 [0] 2 8 8 5 5" xfId="7668" xr:uid="{00000000-0005-0000-0000-0000CA280000}"/>
    <cellStyle name="쉼표 [0] 2 8 8 5 6" xfId="7669" xr:uid="{00000000-0005-0000-0000-0000CB280000}"/>
    <cellStyle name="쉼표 [0] 2 8 8 5 7" xfId="7670" xr:uid="{00000000-0005-0000-0000-0000CC280000}"/>
    <cellStyle name="쉼표 [0] 2 8 8 5 8" xfId="7671" xr:uid="{00000000-0005-0000-0000-0000CD280000}"/>
    <cellStyle name="쉼표 [0] 2 8 8 5 9" xfId="7672" xr:uid="{00000000-0005-0000-0000-0000CE280000}"/>
    <cellStyle name="쉼표 [0] 2 8 8 50" xfId="7673" xr:uid="{00000000-0005-0000-0000-0000CF280000}"/>
    <cellStyle name="쉼표 [0] 2 8 8 51" xfId="7674" xr:uid="{00000000-0005-0000-0000-0000D0280000}"/>
    <cellStyle name="쉼표 [0] 2 8 8 52" xfId="7675" xr:uid="{00000000-0005-0000-0000-0000D1280000}"/>
    <cellStyle name="쉼표 [0] 2 8 8 53" xfId="7676" xr:uid="{00000000-0005-0000-0000-0000D2280000}"/>
    <cellStyle name="쉼표 [0] 2 8 8 54" xfId="7677" xr:uid="{00000000-0005-0000-0000-0000D3280000}"/>
    <cellStyle name="쉼표 [0] 2 8 8 55" xfId="7678" xr:uid="{00000000-0005-0000-0000-0000D4280000}"/>
    <cellStyle name="쉼표 [0] 2 8 8 56" xfId="7679" xr:uid="{00000000-0005-0000-0000-0000D5280000}"/>
    <cellStyle name="쉼표 [0] 2 8 8 57" xfId="7680" xr:uid="{00000000-0005-0000-0000-0000D6280000}"/>
    <cellStyle name="쉼표 [0] 2 8 8 58" xfId="7681" xr:uid="{00000000-0005-0000-0000-0000D7280000}"/>
    <cellStyle name="쉼표 [0] 2 8 8 59" xfId="7682" xr:uid="{00000000-0005-0000-0000-0000D8280000}"/>
    <cellStyle name="쉼표 [0] 2 8 8 6" xfId="7683" xr:uid="{00000000-0005-0000-0000-0000D9280000}"/>
    <cellStyle name="쉼표 [0] 2 8 8 6 10" xfId="7684" xr:uid="{00000000-0005-0000-0000-0000DA280000}"/>
    <cellStyle name="쉼표 [0] 2 8 8 6 11" xfId="7685" xr:uid="{00000000-0005-0000-0000-0000DB280000}"/>
    <cellStyle name="쉼표 [0] 2 8 8 6 12" xfId="7686" xr:uid="{00000000-0005-0000-0000-0000DC280000}"/>
    <cellStyle name="쉼표 [0] 2 8 8 6 13" xfId="7687" xr:uid="{00000000-0005-0000-0000-0000DD280000}"/>
    <cellStyle name="쉼표 [0] 2 8 8 6 14" xfId="7688" xr:uid="{00000000-0005-0000-0000-0000DE280000}"/>
    <cellStyle name="쉼표 [0] 2 8 8 6 15" xfId="7689" xr:uid="{00000000-0005-0000-0000-0000DF280000}"/>
    <cellStyle name="쉼표 [0] 2 8 8 6 16" xfId="7690" xr:uid="{00000000-0005-0000-0000-0000E0280000}"/>
    <cellStyle name="쉼표 [0] 2 8 8 6 17" xfId="7691" xr:uid="{00000000-0005-0000-0000-0000E1280000}"/>
    <cellStyle name="쉼표 [0] 2 8 8 6 18" xfId="7692" xr:uid="{00000000-0005-0000-0000-0000E2280000}"/>
    <cellStyle name="쉼표 [0] 2 8 8 6 19" xfId="7693" xr:uid="{00000000-0005-0000-0000-0000E3280000}"/>
    <cellStyle name="쉼표 [0] 2 8 8 6 2" xfId="7694" xr:uid="{00000000-0005-0000-0000-0000E4280000}"/>
    <cellStyle name="쉼표 [0] 2 8 8 6 20" xfId="7695" xr:uid="{00000000-0005-0000-0000-0000E5280000}"/>
    <cellStyle name="쉼표 [0] 2 8 8 6 21" xfId="7696" xr:uid="{00000000-0005-0000-0000-0000E6280000}"/>
    <cellStyle name="쉼표 [0] 2 8 8 6 22" xfId="7697" xr:uid="{00000000-0005-0000-0000-0000E7280000}"/>
    <cellStyle name="쉼표 [0] 2 8 8 6 23" xfId="7698" xr:uid="{00000000-0005-0000-0000-0000E8280000}"/>
    <cellStyle name="쉼표 [0] 2 8 8 6 24" xfId="7699" xr:uid="{00000000-0005-0000-0000-0000E9280000}"/>
    <cellStyle name="쉼표 [0] 2 8 8 6 25" xfId="7700" xr:uid="{00000000-0005-0000-0000-0000EA280000}"/>
    <cellStyle name="쉼표 [0] 2 8 8 6 26" xfId="7701" xr:uid="{00000000-0005-0000-0000-0000EB280000}"/>
    <cellStyle name="쉼표 [0] 2 8 8 6 27" xfId="7702" xr:uid="{00000000-0005-0000-0000-0000EC280000}"/>
    <cellStyle name="쉼표 [0] 2 8 8 6 28" xfId="7703" xr:uid="{00000000-0005-0000-0000-0000ED280000}"/>
    <cellStyle name="쉼표 [0] 2 8 8 6 29" xfId="7704" xr:uid="{00000000-0005-0000-0000-0000EE280000}"/>
    <cellStyle name="쉼표 [0] 2 8 8 6 3" xfId="7705" xr:uid="{00000000-0005-0000-0000-0000EF280000}"/>
    <cellStyle name="쉼표 [0] 2 8 8 6 30" xfId="7706" xr:uid="{00000000-0005-0000-0000-0000F0280000}"/>
    <cellStyle name="쉼표 [0] 2 8 8 6 31" xfId="7707" xr:uid="{00000000-0005-0000-0000-0000F1280000}"/>
    <cellStyle name="쉼표 [0] 2 8 8 6 4" xfId="7708" xr:uid="{00000000-0005-0000-0000-0000F2280000}"/>
    <cellStyle name="쉼표 [0] 2 8 8 6 5" xfId="7709" xr:uid="{00000000-0005-0000-0000-0000F3280000}"/>
    <cellStyle name="쉼표 [0] 2 8 8 6 6" xfId="7710" xr:uid="{00000000-0005-0000-0000-0000F4280000}"/>
    <cellStyle name="쉼표 [0] 2 8 8 6 7" xfId="7711" xr:uid="{00000000-0005-0000-0000-0000F5280000}"/>
    <cellStyle name="쉼표 [0] 2 8 8 6 8" xfId="7712" xr:uid="{00000000-0005-0000-0000-0000F6280000}"/>
    <cellStyle name="쉼표 [0] 2 8 8 6 9" xfId="7713" xr:uid="{00000000-0005-0000-0000-0000F7280000}"/>
    <cellStyle name="쉼표 [0] 2 8 8 60" xfId="7714" xr:uid="{00000000-0005-0000-0000-0000F8280000}"/>
    <cellStyle name="쉼표 [0] 2 8 8 61" xfId="7715" xr:uid="{00000000-0005-0000-0000-0000F9280000}"/>
    <cellStyle name="쉼표 [0] 2 8 8 62" xfId="7716" xr:uid="{00000000-0005-0000-0000-0000FA280000}"/>
    <cellStyle name="쉼표 [0] 2 8 8 63" xfId="7717" xr:uid="{00000000-0005-0000-0000-0000FB280000}"/>
    <cellStyle name="쉼표 [0] 2 8 8 64" xfId="7718" xr:uid="{00000000-0005-0000-0000-0000FC280000}"/>
    <cellStyle name="쉼표 [0] 2 8 8 65" xfId="7719" xr:uid="{00000000-0005-0000-0000-0000FD280000}"/>
    <cellStyle name="쉼표 [0] 2 8 8 66" xfId="7720" xr:uid="{00000000-0005-0000-0000-0000FE280000}"/>
    <cellStyle name="쉼표 [0] 2 8 8 67" xfId="7721" xr:uid="{00000000-0005-0000-0000-0000FF280000}"/>
    <cellStyle name="쉼표 [0] 2 8 8 68" xfId="7722" xr:uid="{00000000-0005-0000-0000-000000290000}"/>
    <cellStyle name="쉼표 [0] 2 8 8 69" xfId="7723" xr:uid="{00000000-0005-0000-0000-000001290000}"/>
    <cellStyle name="쉼표 [0] 2 8 8 7" xfId="7724" xr:uid="{00000000-0005-0000-0000-000002290000}"/>
    <cellStyle name="쉼표 [0] 2 8 8 7 10" xfId="7725" xr:uid="{00000000-0005-0000-0000-000003290000}"/>
    <cellStyle name="쉼표 [0] 2 8 8 7 11" xfId="7726" xr:uid="{00000000-0005-0000-0000-000004290000}"/>
    <cellStyle name="쉼표 [0] 2 8 8 7 12" xfId="7727" xr:uid="{00000000-0005-0000-0000-000005290000}"/>
    <cellStyle name="쉼표 [0] 2 8 8 7 13" xfId="7728" xr:uid="{00000000-0005-0000-0000-000006290000}"/>
    <cellStyle name="쉼표 [0] 2 8 8 7 14" xfId="7729" xr:uid="{00000000-0005-0000-0000-000007290000}"/>
    <cellStyle name="쉼표 [0] 2 8 8 7 15" xfId="7730" xr:uid="{00000000-0005-0000-0000-000008290000}"/>
    <cellStyle name="쉼표 [0] 2 8 8 7 16" xfId="7731" xr:uid="{00000000-0005-0000-0000-000009290000}"/>
    <cellStyle name="쉼표 [0] 2 8 8 7 17" xfId="7732" xr:uid="{00000000-0005-0000-0000-00000A290000}"/>
    <cellStyle name="쉼표 [0] 2 8 8 7 18" xfId="7733" xr:uid="{00000000-0005-0000-0000-00000B290000}"/>
    <cellStyle name="쉼표 [0] 2 8 8 7 19" xfId="7734" xr:uid="{00000000-0005-0000-0000-00000C290000}"/>
    <cellStyle name="쉼표 [0] 2 8 8 7 2" xfId="7735" xr:uid="{00000000-0005-0000-0000-00000D290000}"/>
    <cellStyle name="쉼표 [0] 2 8 8 7 20" xfId="7736" xr:uid="{00000000-0005-0000-0000-00000E290000}"/>
    <cellStyle name="쉼표 [0] 2 8 8 7 21" xfId="7737" xr:uid="{00000000-0005-0000-0000-00000F290000}"/>
    <cellStyle name="쉼표 [0] 2 8 8 7 22" xfId="7738" xr:uid="{00000000-0005-0000-0000-000010290000}"/>
    <cellStyle name="쉼표 [0] 2 8 8 7 23" xfId="7739" xr:uid="{00000000-0005-0000-0000-000011290000}"/>
    <cellStyle name="쉼표 [0] 2 8 8 7 24" xfId="7740" xr:uid="{00000000-0005-0000-0000-000012290000}"/>
    <cellStyle name="쉼표 [0] 2 8 8 7 25" xfId="7741" xr:uid="{00000000-0005-0000-0000-000013290000}"/>
    <cellStyle name="쉼표 [0] 2 8 8 7 26" xfId="7742" xr:uid="{00000000-0005-0000-0000-000014290000}"/>
    <cellStyle name="쉼표 [0] 2 8 8 7 27" xfId="7743" xr:uid="{00000000-0005-0000-0000-000015290000}"/>
    <cellStyle name="쉼표 [0] 2 8 8 7 28" xfId="7744" xr:uid="{00000000-0005-0000-0000-000016290000}"/>
    <cellStyle name="쉼표 [0] 2 8 8 7 29" xfId="7745" xr:uid="{00000000-0005-0000-0000-000017290000}"/>
    <cellStyle name="쉼표 [0] 2 8 8 7 3" xfId="7746" xr:uid="{00000000-0005-0000-0000-000018290000}"/>
    <cellStyle name="쉼표 [0] 2 8 8 7 30" xfId="7747" xr:uid="{00000000-0005-0000-0000-000019290000}"/>
    <cellStyle name="쉼표 [0] 2 8 8 7 31" xfId="7748" xr:uid="{00000000-0005-0000-0000-00001A290000}"/>
    <cellStyle name="쉼표 [0] 2 8 8 7 4" xfId="7749" xr:uid="{00000000-0005-0000-0000-00001B290000}"/>
    <cellStyle name="쉼표 [0] 2 8 8 7 5" xfId="7750" xr:uid="{00000000-0005-0000-0000-00001C290000}"/>
    <cellStyle name="쉼표 [0] 2 8 8 7 6" xfId="7751" xr:uid="{00000000-0005-0000-0000-00001D290000}"/>
    <cellStyle name="쉼표 [0] 2 8 8 7 7" xfId="7752" xr:uid="{00000000-0005-0000-0000-00001E290000}"/>
    <cellStyle name="쉼표 [0] 2 8 8 7 8" xfId="7753" xr:uid="{00000000-0005-0000-0000-00001F290000}"/>
    <cellStyle name="쉼표 [0] 2 8 8 7 9" xfId="7754" xr:uid="{00000000-0005-0000-0000-000020290000}"/>
    <cellStyle name="쉼표 [0] 2 8 8 70" xfId="7755" xr:uid="{00000000-0005-0000-0000-000021290000}"/>
    <cellStyle name="쉼표 [0] 2 8 8 71" xfId="7756" xr:uid="{00000000-0005-0000-0000-000022290000}"/>
    <cellStyle name="쉼표 [0] 2 8 8 72" xfId="7757" xr:uid="{00000000-0005-0000-0000-000023290000}"/>
    <cellStyle name="쉼표 [0] 2 8 8 73" xfId="7758" xr:uid="{00000000-0005-0000-0000-000024290000}"/>
    <cellStyle name="쉼표 [0] 2 8 8 74" xfId="7759" xr:uid="{00000000-0005-0000-0000-000025290000}"/>
    <cellStyle name="쉼표 [0] 2 8 8 75" xfId="7760" xr:uid="{00000000-0005-0000-0000-000026290000}"/>
    <cellStyle name="쉼표 [0] 2 8 8 76" xfId="7761" xr:uid="{00000000-0005-0000-0000-000027290000}"/>
    <cellStyle name="쉼표 [0] 2 8 8 77" xfId="7762" xr:uid="{00000000-0005-0000-0000-000028290000}"/>
    <cellStyle name="쉼표 [0] 2 8 8 78" xfId="7763" xr:uid="{00000000-0005-0000-0000-000029290000}"/>
    <cellStyle name="쉼표 [0] 2 8 8 79" xfId="7764" xr:uid="{00000000-0005-0000-0000-00002A290000}"/>
    <cellStyle name="쉼표 [0] 2 8 8 8" xfId="7765" xr:uid="{00000000-0005-0000-0000-00002B290000}"/>
    <cellStyle name="쉼표 [0] 2 8 8 8 10" xfId="7766" xr:uid="{00000000-0005-0000-0000-00002C290000}"/>
    <cellStyle name="쉼표 [0] 2 8 8 8 11" xfId="7767" xr:uid="{00000000-0005-0000-0000-00002D290000}"/>
    <cellStyle name="쉼표 [0] 2 8 8 8 12" xfId="7768" xr:uid="{00000000-0005-0000-0000-00002E290000}"/>
    <cellStyle name="쉼표 [0] 2 8 8 8 13" xfId="7769" xr:uid="{00000000-0005-0000-0000-00002F290000}"/>
    <cellStyle name="쉼표 [0] 2 8 8 8 14" xfId="7770" xr:uid="{00000000-0005-0000-0000-000030290000}"/>
    <cellStyle name="쉼표 [0] 2 8 8 8 15" xfId="7771" xr:uid="{00000000-0005-0000-0000-000031290000}"/>
    <cellStyle name="쉼표 [0] 2 8 8 8 16" xfId="7772" xr:uid="{00000000-0005-0000-0000-000032290000}"/>
    <cellStyle name="쉼표 [0] 2 8 8 8 17" xfId="7773" xr:uid="{00000000-0005-0000-0000-000033290000}"/>
    <cellStyle name="쉼표 [0] 2 8 8 8 18" xfId="7774" xr:uid="{00000000-0005-0000-0000-000034290000}"/>
    <cellStyle name="쉼표 [0] 2 8 8 8 19" xfId="7775" xr:uid="{00000000-0005-0000-0000-000035290000}"/>
    <cellStyle name="쉼표 [0] 2 8 8 8 2" xfId="7776" xr:uid="{00000000-0005-0000-0000-000036290000}"/>
    <cellStyle name="쉼표 [0] 2 8 8 8 20" xfId="7777" xr:uid="{00000000-0005-0000-0000-000037290000}"/>
    <cellStyle name="쉼표 [0] 2 8 8 8 21" xfId="7778" xr:uid="{00000000-0005-0000-0000-000038290000}"/>
    <cellStyle name="쉼표 [0] 2 8 8 8 22" xfId="7779" xr:uid="{00000000-0005-0000-0000-000039290000}"/>
    <cellStyle name="쉼표 [0] 2 8 8 8 23" xfId="7780" xr:uid="{00000000-0005-0000-0000-00003A290000}"/>
    <cellStyle name="쉼표 [0] 2 8 8 8 24" xfId="7781" xr:uid="{00000000-0005-0000-0000-00003B290000}"/>
    <cellStyle name="쉼표 [0] 2 8 8 8 25" xfId="7782" xr:uid="{00000000-0005-0000-0000-00003C290000}"/>
    <cellStyle name="쉼표 [0] 2 8 8 8 26" xfId="7783" xr:uid="{00000000-0005-0000-0000-00003D290000}"/>
    <cellStyle name="쉼표 [0] 2 8 8 8 27" xfId="7784" xr:uid="{00000000-0005-0000-0000-00003E290000}"/>
    <cellStyle name="쉼표 [0] 2 8 8 8 28" xfId="7785" xr:uid="{00000000-0005-0000-0000-00003F290000}"/>
    <cellStyle name="쉼표 [0] 2 8 8 8 29" xfId="7786" xr:uid="{00000000-0005-0000-0000-000040290000}"/>
    <cellStyle name="쉼표 [0] 2 8 8 8 3" xfId="7787" xr:uid="{00000000-0005-0000-0000-000041290000}"/>
    <cellStyle name="쉼표 [0] 2 8 8 8 30" xfId="7788" xr:uid="{00000000-0005-0000-0000-000042290000}"/>
    <cellStyle name="쉼표 [0] 2 8 8 8 31" xfId="7789" xr:uid="{00000000-0005-0000-0000-000043290000}"/>
    <cellStyle name="쉼표 [0] 2 8 8 8 4" xfId="7790" xr:uid="{00000000-0005-0000-0000-000044290000}"/>
    <cellStyle name="쉼표 [0] 2 8 8 8 5" xfId="7791" xr:uid="{00000000-0005-0000-0000-000045290000}"/>
    <cellStyle name="쉼표 [0] 2 8 8 8 6" xfId="7792" xr:uid="{00000000-0005-0000-0000-000046290000}"/>
    <cellStyle name="쉼표 [0] 2 8 8 8 7" xfId="7793" xr:uid="{00000000-0005-0000-0000-000047290000}"/>
    <cellStyle name="쉼표 [0] 2 8 8 8 8" xfId="7794" xr:uid="{00000000-0005-0000-0000-000048290000}"/>
    <cellStyle name="쉼표 [0] 2 8 8 8 9" xfId="7795" xr:uid="{00000000-0005-0000-0000-000049290000}"/>
    <cellStyle name="쉼표 [0] 2 8 8 80" xfId="7796" xr:uid="{00000000-0005-0000-0000-00004A290000}"/>
    <cellStyle name="쉼표 [0] 2 8 8 81" xfId="7797" xr:uid="{00000000-0005-0000-0000-00004B290000}"/>
    <cellStyle name="쉼표 [0] 2 8 8 82" xfId="7798" xr:uid="{00000000-0005-0000-0000-00004C290000}"/>
    <cellStyle name="쉼표 [0] 2 8 8 83" xfId="7799" xr:uid="{00000000-0005-0000-0000-00004D290000}"/>
    <cellStyle name="쉼표 [0] 2 8 8 84" xfId="7800" xr:uid="{00000000-0005-0000-0000-00004E290000}"/>
    <cellStyle name="쉼표 [0] 2 8 8 9" xfId="7801" xr:uid="{00000000-0005-0000-0000-00004F290000}"/>
    <cellStyle name="쉼표 [0] 2 8 8 9 10" xfId="7802" xr:uid="{00000000-0005-0000-0000-000050290000}"/>
    <cellStyle name="쉼표 [0] 2 8 8 9 11" xfId="7803" xr:uid="{00000000-0005-0000-0000-000051290000}"/>
    <cellStyle name="쉼표 [0] 2 8 8 9 12" xfId="7804" xr:uid="{00000000-0005-0000-0000-000052290000}"/>
    <cellStyle name="쉼표 [0] 2 8 8 9 13" xfId="7805" xr:uid="{00000000-0005-0000-0000-000053290000}"/>
    <cellStyle name="쉼표 [0] 2 8 8 9 14" xfId="7806" xr:uid="{00000000-0005-0000-0000-000054290000}"/>
    <cellStyle name="쉼표 [0] 2 8 8 9 15" xfId="7807" xr:uid="{00000000-0005-0000-0000-000055290000}"/>
    <cellStyle name="쉼표 [0] 2 8 8 9 16" xfId="7808" xr:uid="{00000000-0005-0000-0000-000056290000}"/>
    <cellStyle name="쉼표 [0] 2 8 8 9 17" xfId="7809" xr:uid="{00000000-0005-0000-0000-000057290000}"/>
    <cellStyle name="쉼표 [0] 2 8 8 9 18" xfId="7810" xr:uid="{00000000-0005-0000-0000-000058290000}"/>
    <cellStyle name="쉼표 [0] 2 8 8 9 19" xfId="7811" xr:uid="{00000000-0005-0000-0000-000059290000}"/>
    <cellStyle name="쉼표 [0] 2 8 8 9 2" xfId="7812" xr:uid="{00000000-0005-0000-0000-00005A290000}"/>
    <cellStyle name="쉼표 [0] 2 8 8 9 20" xfId="7813" xr:uid="{00000000-0005-0000-0000-00005B290000}"/>
    <cellStyle name="쉼표 [0] 2 8 8 9 21" xfId="7814" xr:uid="{00000000-0005-0000-0000-00005C290000}"/>
    <cellStyle name="쉼표 [0] 2 8 8 9 22" xfId="7815" xr:uid="{00000000-0005-0000-0000-00005D290000}"/>
    <cellStyle name="쉼표 [0] 2 8 8 9 23" xfId="7816" xr:uid="{00000000-0005-0000-0000-00005E290000}"/>
    <cellStyle name="쉼표 [0] 2 8 8 9 24" xfId="7817" xr:uid="{00000000-0005-0000-0000-00005F290000}"/>
    <cellStyle name="쉼표 [0] 2 8 8 9 25" xfId="7818" xr:uid="{00000000-0005-0000-0000-000060290000}"/>
    <cellStyle name="쉼표 [0] 2 8 8 9 26" xfId="7819" xr:uid="{00000000-0005-0000-0000-000061290000}"/>
    <cellStyle name="쉼표 [0] 2 8 8 9 27" xfId="7820" xr:uid="{00000000-0005-0000-0000-000062290000}"/>
    <cellStyle name="쉼표 [0] 2 8 8 9 28" xfId="7821" xr:uid="{00000000-0005-0000-0000-000063290000}"/>
    <cellStyle name="쉼표 [0] 2 8 8 9 29" xfId="7822" xr:uid="{00000000-0005-0000-0000-000064290000}"/>
    <cellStyle name="쉼표 [0] 2 8 8 9 3" xfId="7823" xr:uid="{00000000-0005-0000-0000-000065290000}"/>
    <cellStyle name="쉼표 [0] 2 8 8 9 30" xfId="7824" xr:uid="{00000000-0005-0000-0000-000066290000}"/>
    <cellStyle name="쉼표 [0] 2 8 8 9 31" xfId="7825" xr:uid="{00000000-0005-0000-0000-000067290000}"/>
    <cellStyle name="쉼표 [0] 2 8 8 9 4" xfId="7826" xr:uid="{00000000-0005-0000-0000-000068290000}"/>
    <cellStyle name="쉼표 [0] 2 8 8 9 5" xfId="7827" xr:uid="{00000000-0005-0000-0000-000069290000}"/>
    <cellStyle name="쉼표 [0] 2 8 8 9 6" xfId="7828" xr:uid="{00000000-0005-0000-0000-00006A290000}"/>
    <cellStyle name="쉼표 [0] 2 8 8 9 7" xfId="7829" xr:uid="{00000000-0005-0000-0000-00006B290000}"/>
    <cellStyle name="쉼표 [0] 2 8 8 9 8" xfId="7830" xr:uid="{00000000-0005-0000-0000-00006C290000}"/>
    <cellStyle name="쉼표 [0] 2 8 8 9 9" xfId="7831" xr:uid="{00000000-0005-0000-0000-00006D290000}"/>
    <cellStyle name="쉼표 [0] 2 8 80" xfId="7832" xr:uid="{00000000-0005-0000-0000-00006E290000}"/>
    <cellStyle name="쉼표 [0] 2 8 81" xfId="7833" xr:uid="{00000000-0005-0000-0000-00006F290000}"/>
    <cellStyle name="쉼표 [0] 2 8 82" xfId="7834" xr:uid="{00000000-0005-0000-0000-000070290000}"/>
    <cellStyle name="쉼표 [0] 2 8 83" xfId="7835" xr:uid="{00000000-0005-0000-0000-000071290000}"/>
    <cellStyle name="쉼표 [0] 2 8 84" xfId="7836" xr:uid="{00000000-0005-0000-0000-000072290000}"/>
    <cellStyle name="쉼표 [0] 2 8 85" xfId="7837" xr:uid="{00000000-0005-0000-0000-000073290000}"/>
    <cellStyle name="쉼표 [0] 2 8 86" xfId="7838" xr:uid="{00000000-0005-0000-0000-000074290000}"/>
    <cellStyle name="쉼표 [0] 2 8 87" xfId="7839" xr:uid="{00000000-0005-0000-0000-000075290000}"/>
    <cellStyle name="쉼표 [0] 2 8 88" xfId="7840" xr:uid="{00000000-0005-0000-0000-000076290000}"/>
    <cellStyle name="쉼표 [0] 2 8 89" xfId="7841" xr:uid="{00000000-0005-0000-0000-000077290000}"/>
    <cellStyle name="쉼표 [0] 2 8 9" xfId="7842" xr:uid="{00000000-0005-0000-0000-000078290000}"/>
    <cellStyle name="쉼표 [0] 2 8 9 10" xfId="7843" xr:uid="{00000000-0005-0000-0000-000079290000}"/>
    <cellStyle name="쉼표 [0] 2 8 9 11" xfId="7844" xr:uid="{00000000-0005-0000-0000-00007A290000}"/>
    <cellStyle name="쉼표 [0] 2 8 9 12" xfId="7845" xr:uid="{00000000-0005-0000-0000-00007B290000}"/>
    <cellStyle name="쉼표 [0] 2 8 9 13" xfId="7846" xr:uid="{00000000-0005-0000-0000-00007C290000}"/>
    <cellStyle name="쉼표 [0] 2 8 9 14" xfId="7847" xr:uid="{00000000-0005-0000-0000-00007D290000}"/>
    <cellStyle name="쉼표 [0] 2 8 9 15" xfId="7848" xr:uid="{00000000-0005-0000-0000-00007E290000}"/>
    <cellStyle name="쉼표 [0] 2 8 9 16" xfId="7849" xr:uid="{00000000-0005-0000-0000-00007F290000}"/>
    <cellStyle name="쉼표 [0] 2 8 9 17" xfId="7850" xr:uid="{00000000-0005-0000-0000-000080290000}"/>
    <cellStyle name="쉼표 [0] 2 8 9 18" xfId="7851" xr:uid="{00000000-0005-0000-0000-000081290000}"/>
    <cellStyle name="쉼표 [0] 2 8 9 19" xfId="7852" xr:uid="{00000000-0005-0000-0000-000082290000}"/>
    <cellStyle name="쉼표 [0] 2 8 9 2" xfId="7853" xr:uid="{00000000-0005-0000-0000-000083290000}"/>
    <cellStyle name="쉼표 [0] 2 8 9 20" xfId="7854" xr:uid="{00000000-0005-0000-0000-000084290000}"/>
    <cellStyle name="쉼표 [0] 2 8 9 21" xfId="7855" xr:uid="{00000000-0005-0000-0000-000085290000}"/>
    <cellStyle name="쉼표 [0] 2 8 9 22" xfId="7856" xr:uid="{00000000-0005-0000-0000-000086290000}"/>
    <cellStyle name="쉼표 [0] 2 8 9 23" xfId="7857" xr:uid="{00000000-0005-0000-0000-000087290000}"/>
    <cellStyle name="쉼표 [0] 2 8 9 24" xfId="7858" xr:uid="{00000000-0005-0000-0000-000088290000}"/>
    <cellStyle name="쉼표 [0] 2 8 9 25" xfId="7859" xr:uid="{00000000-0005-0000-0000-000089290000}"/>
    <cellStyle name="쉼표 [0] 2 8 9 26" xfId="7860" xr:uid="{00000000-0005-0000-0000-00008A290000}"/>
    <cellStyle name="쉼표 [0] 2 8 9 27" xfId="7861" xr:uid="{00000000-0005-0000-0000-00008B290000}"/>
    <cellStyle name="쉼표 [0] 2 8 9 28" xfId="7862" xr:uid="{00000000-0005-0000-0000-00008C290000}"/>
    <cellStyle name="쉼표 [0] 2 8 9 29" xfId="7863" xr:uid="{00000000-0005-0000-0000-00008D290000}"/>
    <cellStyle name="쉼표 [0] 2 8 9 3" xfId="7864" xr:uid="{00000000-0005-0000-0000-00008E290000}"/>
    <cellStyle name="쉼표 [0] 2 8 9 30" xfId="7865" xr:uid="{00000000-0005-0000-0000-00008F290000}"/>
    <cellStyle name="쉼표 [0] 2 8 9 31" xfId="7866" xr:uid="{00000000-0005-0000-0000-000090290000}"/>
    <cellStyle name="쉼표 [0] 2 8 9 4" xfId="7867" xr:uid="{00000000-0005-0000-0000-000091290000}"/>
    <cellStyle name="쉼표 [0] 2 8 9 5" xfId="7868" xr:uid="{00000000-0005-0000-0000-000092290000}"/>
    <cellStyle name="쉼표 [0] 2 8 9 6" xfId="7869" xr:uid="{00000000-0005-0000-0000-000093290000}"/>
    <cellStyle name="쉼표 [0] 2 8 9 7" xfId="7870" xr:uid="{00000000-0005-0000-0000-000094290000}"/>
    <cellStyle name="쉼표 [0] 2 8 9 8" xfId="7871" xr:uid="{00000000-0005-0000-0000-000095290000}"/>
    <cellStyle name="쉼표 [0] 2 8 9 9" xfId="7872" xr:uid="{00000000-0005-0000-0000-000096290000}"/>
    <cellStyle name="쉼표 [0] 2 8 90" xfId="7873" xr:uid="{00000000-0005-0000-0000-000097290000}"/>
    <cellStyle name="쉼표 [0] 2 8 91" xfId="7874" xr:uid="{00000000-0005-0000-0000-000098290000}"/>
    <cellStyle name="쉼표 [0] 2 80" xfId="7875" xr:uid="{00000000-0005-0000-0000-000099290000}"/>
    <cellStyle name="쉼표 [0] 2 81" xfId="7876" xr:uid="{00000000-0005-0000-0000-00009A290000}"/>
    <cellStyle name="쉼표 [0] 2 82" xfId="7877" xr:uid="{00000000-0005-0000-0000-00009B290000}"/>
    <cellStyle name="쉼표 [0] 2 83" xfId="7878" xr:uid="{00000000-0005-0000-0000-00009C290000}"/>
    <cellStyle name="쉼표 [0] 2 84" xfId="7879" xr:uid="{00000000-0005-0000-0000-00009D290000}"/>
    <cellStyle name="쉼표 [0] 2 85" xfId="7880" xr:uid="{00000000-0005-0000-0000-00009E290000}"/>
    <cellStyle name="쉼표 [0] 2 86" xfId="7881" xr:uid="{00000000-0005-0000-0000-00009F290000}"/>
    <cellStyle name="쉼표 [0] 2 87" xfId="7882" xr:uid="{00000000-0005-0000-0000-0000A0290000}"/>
    <cellStyle name="쉼표 [0] 2 88" xfId="7883" xr:uid="{00000000-0005-0000-0000-0000A1290000}"/>
    <cellStyle name="쉼표 [0] 2 89" xfId="7884" xr:uid="{00000000-0005-0000-0000-0000A2290000}"/>
    <cellStyle name="쉼표 [0] 2 9" xfId="63" xr:uid="{00000000-0005-0000-0000-0000A3290000}"/>
    <cellStyle name="쉼표 [0] 2 9 10" xfId="7885" xr:uid="{00000000-0005-0000-0000-0000A4290000}"/>
    <cellStyle name="쉼표 [0] 2 9 10 10" xfId="7886" xr:uid="{00000000-0005-0000-0000-0000A5290000}"/>
    <cellStyle name="쉼표 [0] 2 9 10 11" xfId="7887" xr:uid="{00000000-0005-0000-0000-0000A6290000}"/>
    <cellStyle name="쉼표 [0] 2 9 10 12" xfId="7888" xr:uid="{00000000-0005-0000-0000-0000A7290000}"/>
    <cellStyle name="쉼표 [0] 2 9 10 13" xfId="7889" xr:uid="{00000000-0005-0000-0000-0000A8290000}"/>
    <cellStyle name="쉼표 [0] 2 9 10 14" xfId="7890" xr:uid="{00000000-0005-0000-0000-0000A9290000}"/>
    <cellStyle name="쉼표 [0] 2 9 10 15" xfId="7891" xr:uid="{00000000-0005-0000-0000-0000AA290000}"/>
    <cellStyle name="쉼표 [0] 2 9 10 16" xfId="7892" xr:uid="{00000000-0005-0000-0000-0000AB290000}"/>
    <cellStyle name="쉼표 [0] 2 9 10 17" xfId="7893" xr:uid="{00000000-0005-0000-0000-0000AC290000}"/>
    <cellStyle name="쉼표 [0] 2 9 10 18" xfId="7894" xr:uid="{00000000-0005-0000-0000-0000AD290000}"/>
    <cellStyle name="쉼표 [0] 2 9 10 19" xfId="7895" xr:uid="{00000000-0005-0000-0000-0000AE290000}"/>
    <cellStyle name="쉼표 [0] 2 9 10 2" xfId="7896" xr:uid="{00000000-0005-0000-0000-0000AF290000}"/>
    <cellStyle name="쉼표 [0] 2 9 10 20" xfId="7897" xr:uid="{00000000-0005-0000-0000-0000B0290000}"/>
    <cellStyle name="쉼표 [0] 2 9 10 21" xfId="7898" xr:uid="{00000000-0005-0000-0000-0000B1290000}"/>
    <cellStyle name="쉼표 [0] 2 9 10 22" xfId="7899" xr:uid="{00000000-0005-0000-0000-0000B2290000}"/>
    <cellStyle name="쉼표 [0] 2 9 10 23" xfId="7900" xr:uid="{00000000-0005-0000-0000-0000B3290000}"/>
    <cellStyle name="쉼표 [0] 2 9 10 24" xfId="7901" xr:uid="{00000000-0005-0000-0000-0000B4290000}"/>
    <cellStyle name="쉼표 [0] 2 9 10 25" xfId="7902" xr:uid="{00000000-0005-0000-0000-0000B5290000}"/>
    <cellStyle name="쉼표 [0] 2 9 10 26" xfId="7903" xr:uid="{00000000-0005-0000-0000-0000B6290000}"/>
    <cellStyle name="쉼표 [0] 2 9 10 27" xfId="7904" xr:uid="{00000000-0005-0000-0000-0000B7290000}"/>
    <cellStyle name="쉼표 [0] 2 9 10 28" xfId="7905" xr:uid="{00000000-0005-0000-0000-0000B8290000}"/>
    <cellStyle name="쉼표 [0] 2 9 10 29" xfId="7906" xr:uid="{00000000-0005-0000-0000-0000B9290000}"/>
    <cellStyle name="쉼표 [0] 2 9 10 3" xfId="7907" xr:uid="{00000000-0005-0000-0000-0000BA290000}"/>
    <cellStyle name="쉼표 [0] 2 9 10 30" xfId="7908" xr:uid="{00000000-0005-0000-0000-0000BB290000}"/>
    <cellStyle name="쉼표 [0] 2 9 10 31" xfId="7909" xr:uid="{00000000-0005-0000-0000-0000BC290000}"/>
    <cellStyle name="쉼표 [0] 2 9 10 4" xfId="7910" xr:uid="{00000000-0005-0000-0000-0000BD290000}"/>
    <cellStyle name="쉼표 [0] 2 9 10 5" xfId="7911" xr:uid="{00000000-0005-0000-0000-0000BE290000}"/>
    <cellStyle name="쉼표 [0] 2 9 10 6" xfId="7912" xr:uid="{00000000-0005-0000-0000-0000BF290000}"/>
    <cellStyle name="쉼표 [0] 2 9 10 7" xfId="7913" xr:uid="{00000000-0005-0000-0000-0000C0290000}"/>
    <cellStyle name="쉼표 [0] 2 9 10 8" xfId="7914" xr:uid="{00000000-0005-0000-0000-0000C1290000}"/>
    <cellStyle name="쉼표 [0] 2 9 10 9" xfId="7915" xr:uid="{00000000-0005-0000-0000-0000C2290000}"/>
    <cellStyle name="쉼표 [0] 2 9 11" xfId="7916" xr:uid="{00000000-0005-0000-0000-0000C3290000}"/>
    <cellStyle name="쉼표 [0] 2 9 11 10" xfId="7917" xr:uid="{00000000-0005-0000-0000-0000C4290000}"/>
    <cellStyle name="쉼표 [0] 2 9 11 11" xfId="7918" xr:uid="{00000000-0005-0000-0000-0000C5290000}"/>
    <cellStyle name="쉼표 [0] 2 9 11 12" xfId="7919" xr:uid="{00000000-0005-0000-0000-0000C6290000}"/>
    <cellStyle name="쉼표 [0] 2 9 11 13" xfId="7920" xr:uid="{00000000-0005-0000-0000-0000C7290000}"/>
    <cellStyle name="쉼표 [0] 2 9 11 14" xfId="7921" xr:uid="{00000000-0005-0000-0000-0000C8290000}"/>
    <cellStyle name="쉼표 [0] 2 9 11 15" xfId="7922" xr:uid="{00000000-0005-0000-0000-0000C9290000}"/>
    <cellStyle name="쉼표 [0] 2 9 11 16" xfId="7923" xr:uid="{00000000-0005-0000-0000-0000CA290000}"/>
    <cellStyle name="쉼표 [0] 2 9 11 17" xfId="7924" xr:uid="{00000000-0005-0000-0000-0000CB290000}"/>
    <cellStyle name="쉼표 [0] 2 9 11 18" xfId="7925" xr:uid="{00000000-0005-0000-0000-0000CC290000}"/>
    <cellStyle name="쉼표 [0] 2 9 11 19" xfId="7926" xr:uid="{00000000-0005-0000-0000-0000CD290000}"/>
    <cellStyle name="쉼표 [0] 2 9 11 2" xfId="7927" xr:uid="{00000000-0005-0000-0000-0000CE290000}"/>
    <cellStyle name="쉼표 [0] 2 9 11 20" xfId="7928" xr:uid="{00000000-0005-0000-0000-0000CF290000}"/>
    <cellStyle name="쉼표 [0] 2 9 11 21" xfId="7929" xr:uid="{00000000-0005-0000-0000-0000D0290000}"/>
    <cellStyle name="쉼표 [0] 2 9 11 22" xfId="7930" xr:uid="{00000000-0005-0000-0000-0000D1290000}"/>
    <cellStyle name="쉼표 [0] 2 9 11 23" xfId="7931" xr:uid="{00000000-0005-0000-0000-0000D2290000}"/>
    <cellStyle name="쉼표 [0] 2 9 11 24" xfId="7932" xr:uid="{00000000-0005-0000-0000-0000D3290000}"/>
    <cellStyle name="쉼표 [0] 2 9 11 25" xfId="7933" xr:uid="{00000000-0005-0000-0000-0000D4290000}"/>
    <cellStyle name="쉼표 [0] 2 9 11 26" xfId="7934" xr:uid="{00000000-0005-0000-0000-0000D5290000}"/>
    <cellStyle name="쉼표 [0] 2 9 11 27" xfId="7935" xr:uid="{00000000-0005-0000-0000-0000D6290000}"/>
    <cellStyle name="쉼표 [0] 2 9 11 28" xfId="7936" xr:uid="{00000000-0005-0000-0000-0000D7290000}"/>
    <cellStyle name="쉼표 [0] 2 9 11 29" xfId="7937" xr:uid="{00000000-0005-0000-0000-0000D8290000}"/>
    <cellStyle name="쉼표 [0] 2 9 11 3" xfId="7938" xr:uid="{00000000-0005-0000-0000-0000D9290000}"/>
    <cellStyle name="쉼표 [0] 2 9 11 30" xfId="7939" xr:uid="{00000000-0005-0000-0000-0000DA290000}"/>
    <cellStyle name="쉼표 [0] 2 9 11 31" xfId="7940" xr:uid="{00000000-0005-0000-0000-0000DB290000}"/>
    <cellStyle name="쉼표 [0] 2 9 11 4" xfId="7941" xr:uid="{00000000-0005-0000-0000-0000DC290000}"/>
    <cellStyle name="쉼표 [0] 2 9 11 5" xfId="7942" xr:uid="{00000000-0005-0000-0000-0000DD290000}"/>
    <cellStyle name="쉼표 [0] 2 9 11 6" xfId="7943" xr:uid="{00000000-0005-0000-0000-0000DE290000}"/>
    <cellStyle name="쉼표 [0] 2 9 11 7" xfId="7944" xr:uid="{00000000-0005-0000-0000-0000DF290000}"/>
    <cellStyle name="쉼표 [0] 2 9 11 8" xfId="7945" xr:uid="{00000000-0005-0000-0000-0000E0290000}"/>
    <cellStyle name="쉼표 [0] 2 9 11 9" xfId="7946" xr:uid="{00000000-0005-0000-0000-0000E1290000}"/>
    <cellStyle name="쉼표 [0] 2 9 12" xfId="7947" xr:uid="{00000000-0005-0000-0000-0000E2290000}"/>
    <cellStyle name="쉼표 [0] 2 9 12 10" xfId="7948" xr:uid="{00000000-0005-0000-0000-0000E3290000}"/>
    <cellStyle name="쉼표 [0] 2 9 12 11" xfId="7949" xr:uid="{00000000-0005-0000-0000-0000E4290000}"/>
    <cellStyle name="쉼표 [0] 2 9 12 12" xfId="7950" xr:uid="{00000000-0005-0000-0000-0000E5290000}"/>
    <cellStyle name="쉼표 [0] 2 9 12 13" xfId="7951" xr:uid="{00000000-0005-0000-0000-0000E6290000}"/>
    <cellStyle name="쉼표 [0] 2 9 12 14" xfId="7952" xr:uid="{00000000-0005-0000-0000-0000E7290000}"/>
    <cellStyle name="쉼표 [0] 2 9 12 15" xfId="7953" xr:uid="{00000000-0005-0000-0000-0000E8290000}"/>
    <cellStyle name="쉼표 [0] 2 9 12 16" xfId="7954" xr:uid="{00000000-0005-0000-0000-0000E9290000}"/>
    <cellStyle name="쉼표 [0] 2 9 12 17" xfId="7955" xr:uid="{00000000-0005-0000-0000-0000EA290000}"/>
    <cellStyle name="쉼표 [0] 2 9 12 18" xfId="7956" xr:uid="{00000000-0005-0000-0000-0000EB290000}"/>
    <cellStyle name="쉼표 [0] 2 9 12 19" xfId="7957" xr:uid="{00000000-0005-0000-0000-0000EC290000}"/>
    <cellStyle name="쉼표 [0] 2 9 12 2" xfId="7958" xr:uid="{00000000-0005-0000-0000-0000ED290000}"/>
    <cellStyle name="쉼표 [0] 2 9 12 20" xfId="7959" xr:uid="{00000000-0005-0000-0000-0000EE290000}"/>
    <cellStyle name="쉼표 [0] 2 9 12 21" xfId="7960" xr:uid="{00000000-0005-0000-0000-0000EF290000}"/>
    <cellStyle name="쉼표 [0] 2 9 12 22" xfId="7961" xr:uid="{00000000-0005-0000-0000-0000F0290000}"/>
    <cellStyle name="쉼표 [0] 2 9 12 23" xfId="7962" xr:uid="{00000000-0005-0000-0000-0000F1290000}"/>
    <cellStyle name="쉼표 [0] 2 9 12 24" xfId="7963" xr:uid="{00000000-0005-0000-0000-0000F2290000}"/>
    <cellStyle name="쉼표 [0] 2 9 12 25" xfId="7964" xr:uid="{00000000-0005-0000-0000-0000F3290000}"/>
    <cellStyle name="쉼표 [0] 2 9 12 26" xfId="7965" xr:uid="{00000000-0005-0000-0000-0000F4290000}"/>
    <cellStyle name="쉼표 [0] 2 9 12 27" xfId="7966" xr:uid="{00000000-0005-0000-0000-0000F5290000}"/>
    <cellStyle name="쉼표 [0] 2 9 12 28" xfId="7967" xr:uid="{00000000-0005-0000-0000-0000F6290000}"/>
    <cellStyle name="쉼표 [0] 2 9 12 29" xfId="7968" xr:uid="{00000000-0005-0000-0000-0000F7290000}"/>
    <cellStyle name="쉼표 [0] 2 9 12 3" xfId="7969" xr:uid="{00000000-0005-0000-0000-0000F8290000}"/>
    <cellStyle name="쉼표 [0] 2 9 12 30" xfId="7970" xr:uid="{00000000-0005-0000-0000-0000F9290000}"/>
    <cellStyle name="쉼표 [0] 2 9 12 31" xfId="7971" xr:uid="{00000000-0005-0000-0000-0000FA290000}"/>
    <cellStyle name="쉼표 [0] 2 9 12 4" xfId="7972" xr:uid="{00000000-0005-0000-0000-0000FB290000}"/>
    <cellStyle name="쉼표 [0] 2 9 12 5" xfId="7973" xr:uid="{00000000-0005-0000-0000-0000FC290000}"/>
    <cellStyle name="쉼표 [0] 2 9 12 6" xfId="7974" xr:uid="{00000000-0005-0000-0000-0000FD290000}"/>
    <cellStyle name="쉼표 [0] 2 9 12 7" xfId="7975" xr:uid="{00000000-0005-0000-0000-0000FE290000}"/>
    <cellStyle name="쉼표 [0] 2 9 12 8" xfId="7976" xr:uid="{00000000-0005-0000-0000-0000FF290000}"/>
    <cellStyle name="쉼표 [0] 2 9 12 9" xfId="7977" xr:uid="{00000000-0005-0000-0000-0000002A0000}"/>
    <cellStyle name="쉼표 [0] 2 9 13" xfId="7978" xr:uid="{00000000-0005-0000-0000-0000012A0000}"/>
    <cellStyle name="쉼표 [0] 2 9 13 10" xfId="7979" xr:uid="{00000000-0005-0000-0000-0000022A0000}"/>
    <cellStyle name="쉼표 [0] 2 9 13 11" xfId="7980" xr:uid="{00000000-0005-0000-0000-0000032A0000}"/>
    <cellStyle name="쉼표 [0] 2 9 13 12" xfId="7981" xr:uid="{00000000-0005-0000-0000-0000042A0000}"/>
    <cellStyle name="쉼표 [0] 2 9 13 13" xfId="7982" xr:uid="{00000000-0005-0000-0000-0000052A0000}"/>
    <cellStyle name="쉼표 [0] 2 9 13 14" xfId="7983" xr:uid="{00000000-0005-0000-0000-0000062A0000}"/>
    <cellStyle name="쉼표 [0] 2 9 13 15" xfId="7984" xr:uid="{00000000-0005-0000-0000-0000072A0000}"/>
    <cellStyle name="쉼표 [0] 2 9 13 16" xfId="7985" xr:uid="{00000000-0005-0000-0000-0000082A0000}"/>
    <cellStyle name="쉼표 [0] 2 9 13 17" xfId="7986" xr:uid="{00000000-0005-0000-0000-0000092A0000}"/>
    <cellStyle name="쉼표 [0] 2 9 13 18" xfId="7987" xr:uid="{00000000-0005-0000-0000-00000A2A0000}"/>
    <cellStyle name="쉼표 [0] 2 9 13 19" xfId="7988" xr:uid="{00000000-0005-0000-0000-00000B2A0000}"/>
    <cellStyle name="쉼표 [0] 2 9 13 2" xfId="7989" xr:uid="{00000000-0005-0000-0000-00000C2A0000}"/>
    <cellStyle name="쉼표 [0] 2 9 13 20" xfId="7990" xr:uid="{00000000-0005-0000-0000-00000D2A0000}"/>
    <cellStyle name="쉼표 [0] 2 9 13 21" xfId="7991" xr:uid="{00000000-0005-0000-0000-00000E2A0000}"/>
    <cellStyle name="쉼표 [0] 2 9 13 22" xfId="7992" xr:uid="{00000000-0005-0000-0000-00000F2A0000}"/>
    <cellStyle name="쉼표 [0] 2 9 13 23" xfId="7993" xr:uid="{00000000-0005-0000-0000-0000102A0000}"/>
    <cellStyle name="쉼표 [0] 2 9 13 24" xfId="7994" xr:uid="{00000000-0005-0000-0000-0000112A0000}"/>
    <cellStyle name="쉼표 [0] 2 9 13 25" xfId="7995" xr:uid="{00000000-0005-0000-0000-0000122A0000}"/>
    <cellStyle name="쉼표 [0] 2 9 13 26" xfId="7996" xr:uid="{00000000-0005-0000-0000-0000132A0000}"/>
    <cellStyle name="쉼표 [0] 2 9 13 27" xfId="7997" xr:uid="{00000000-0005-0000-0000-0000142A0000}"/>
    <cellStyle name="쉼표 [0] 2 9 13 28" xfId="7998" xr:uid="{00000000-0005-0000-0000-0000152A0000}"/>
    <cellStyle name="쉼표 [0] 2 9 13 29" xfId="7999" xr:uid="{00000000-0005-0000-0000-0000162A0000}"/>
    <cellStyle name="쉼표 [0] 2 9 13 3" xfId="8000" xr:uid="{00000000-0005-0000-0000-0000172A0000}"/>
    <cellStyle name="쉼표 [0] 2 9 13 30" xfId="8001" xr:uid="{00000000-0005-0000-0000-0000182A0000}"/>
    <cellStyle name="쉼표 [0] 2 9 13 31" xfId="8002" xr:uid="{00000000-0005-0000-0000-0000192A0000}"/>
    <cellStyle name="쉼표 [0] 2 9 13 4" xfId="8003" xr:uid="{00000000-0005-0000-0000-00001A2A0000}"/>
    <cellStyle name="쉼표 [0] 2 9 13 5" xfId="8004" xr:uid="{00000000-0005-0000-0000-00001B2A0000}"/>
    <cellStyle name="쉼표 [0] 2 9 13 6" xfId="8005" xr:uid="{00000000-0005-0000-0000-00001C2A0000}"/>
    <cellStyle name="쉼표 [0] 2 9 13 7" xfId="8006" xr:uid="{00000000-0005-0000-0000-00001D2A0000}"/>
    <cellStyle name="쉼표 [0] 2 9 13 8" xfId="8007" xr:uid="{00000000-0005-0000-0000-00001E2A0000}"/>
    <cellStyle name="쉼표 [0] 2 9 13 9" xfId="8008" xr:uid="{00000000-0005-0000-0000-00001F2A0000}"/>
    <cellStyle name="쉼표 [0] 2 9 14" xfId="8009" xr:uid="{00000000-0005-0000-0000-0000202A0000}"/>
    <cellStyle name="쉼표 [0] 2 9 14 10" xfId="8010" xr:uid="{00000000-0005-0000-0000-0000212A0000}"/>
    <cellStyle name="쉼표 [0] 2 9 14 11" xfId="8011" xr:uid="{00000000-0005-0000-0000-0000222A0000}"/>
    <cellStyle name="쉼표 [0] 2 9 14 12" xfId="8012" xr:uid="{00000000-0005-0000-0000-0000232A0000}"/>
    <cellStyle name="쉼표 [0] 2 9 14 13" xfId="8013" xr:uid="{00000000-0005-0000-0000-0000242A0000}"/>
    <cellStyle name="쉼표 [0] 2 9 14 14" xfId="8014" xr:uid="{00000000-0005-0000-0000-0000252A0000}"/>
    <cellStyle name="쉼표 [0] 2 9 14 15" xfId="8015" xr:uid="{00000000-0005-0000-0000-0000262A0000}"/>
    <cellStyle name="쉼표 [0] 2 9 14 16" xfId="8016" xr:uid="{00000000-0005-0000-0000-0000272A0000}"/>
    <cellStyle name="쉼표 [0] 2 9 14 17" xfId="8017" xr:uid="{00000000-0005-0000-0000-0000282A0000}"/>
    <cellStyle name="쉼표 [0] 2 9 14 18" xfId="8018" xr:uid="{00000000-0005-0000-0000-0000292A0000}"/>
    <cellStyle name="쉼표 [0] 2 9 14 19" xfId="8019" xr:uid="{00000000-0005-0000-0000-00002A2A0000}"/>
    <cellStyle name="쉼표 [0] 2 9 14 2" xfId="8020" xr:uid="{00000000-0005-0000-0000-00002B2A0000}"/>
    <cellStyle name="쉼표 [0] 2 9 14 20" xfId="8021" xr:uid="{00000000-0005-0000-0000-00002C2A0000}"/>
    <cellStyle name="쉼표 [0] 2 9 14 21" xfId="8022" xr:uid="{00000000-0005-0000-0000-00002D2A0000}"/>
    <cellStyle name="쉼표 [0] 2 9 14 22" xfId="8023" xr:uid="{00000000-0005-0000-0000-00002E2A0000}"/>
    <cellStyle name="쉼표 [0] 2 9 14 23" xfId="8024" xr:uid="{00000000-0005-0000-0000-00002F2A0000}"/>
    <cellStyle name="쉼표 [0] 2 9 14 24" xfId="8025" xr:uid="{00000000-0005-0000-0000-0000302A0000}"/>
    <cellStyle name="쉼표 [0] 2 9 14 25" xfId="8026" xr:uid="{00000000-0005-0000-0000-0000312A0000}"/>
    <cellStyle name="쉼표 [0] 2 9 14 26" xfId="8027" xr:uid="{00000000-0005-0000-0000-0000322A0000}"/>
    <cellStyle name="쉼표 [0] 2 9 14 27" xfId="8028" xr:uid="{00000000-0005-0000-0000-0000332A0000}"/>
    <cellStyle name="쉼표 [0] 2 9 14 28" xfId="8029" xr:uid="{00000000-0005-0000-0000-0000342A0000}"/>
    <cellStyle name="쉼표 [0] 2 9 14 29" xfId="8030" xr:uid="{00000000-0005-0000-0000-0000352A0000}"/>
    <cellStyle name="쉼표 [0] 2 9 14 3" xfId="8031" xr:uid="{00000000-0005-0000-0000-0000362A0000}"/>
    <cellStyle name="쉼표 [0] 2 9 14 30" xfId="8032" xr:uid="{00000000-0005-0000-0000-0000372A0000}"/>
    <cellStyle name="쉼표 [0] 2 9 14 31" xfId="8033" xr:uid="{00000000-0005-0000-0000-0000382A0000}"/>
    <cellStyle name="쉼표 [0] 2 9 14 4" xfId="8034" xr:uid="{00000000-0005-0000-0000-0000392A0000}"/>
    <cellStyle name="쉼표 [0] 2 9 14 5" xfId="8035" xr:uid="{00000000-0005-0000-0000-00003A2A0000}"/>
    <cellStyle name="쉼표 [0] 2 9 14 6" xfId="8036" xr:uid="{00000000-0005-0000-0000-00003B2A0000}"/>
    <cellStyle name="쉼표 [0] 2 9 14 7" xfId="8037" xr:uid="{00000000-0005-0000-0000-00003C2A0000}"/>
    <cellStyle name="쉼표 [0] 2 9 14 8" xfId="8038" xr:uid="{00000000-0005-0000-0000-00003D2A0000}"/>
    <cellStyle name="쉼표 [0] 2 9 14 9" xfId="8039" xr:uid="{00000000-0005-0000-0000-00003E2A0000}"/>
    <cellStyle name="쉼표 [0] 2 9 15" xfId="8040" xr:uid="{00000000-0005-0000-0000-00003F2A0000}"/>
    <cellStyle name="쉼표 [0] 2 9 16" xfId="8041" xr:uid="{00000000-0005-0000-0000-0000402A0000}"/>
    <cellStyle name="쉼표 [0] 2 9 17" xfId="8042" xr:uid="{00000000-0005-0000-0000-0000412A0000}"/>
    <cellStyle name="쉼표 [0] 2 9 18" xfId="8043" xr:uid="{00000000-0005-0000-0000-0000422A0000}"/>
    <cellStyle name="쉼표 [0] 2 9 19" xfId="8044" xr:uid="{00000000-0005-0000-0000-0000432A0000}"/>
    <cellStyle name="쉼표 [0] 2 9 2" xfId="8045" xr:uid="{00000000-0005-0000-0000-0000442A0000}"/>
    <cellStyle name="쉼표 [0] 2 9 2 10" xfId="8046" xr:uid="{00000000-0005-0000-0000-0000452A0000}"/>
    <cellStyle name="쉼표 [0] 2 9 2 11" xfId="8047" xr:uid="{00000000-0005-0000-0000-0000462A0000}"/>
    <cellStyle name="쉼표 [0] 2 9 2 12" xfId="8048" xr:uid="{00000000-0005-0000-0000-0000472A0000}"/>
    <cellStyle name="쉼표 [0] 2 9 2 13" xfId="8049" xr:uid="{00000000-0005-0000-0000-0000482A0000}"/>
    <cellStyle name="쉼표 [0] 2 9 2 14" xfId="8050" xr:uid="{00000000-0005-0000-0000-0000492A0000}"/>
    <cellStyle name="쉼표 [0] 2 9 2 15" xfId="8051" xr:uid="{00000000-0005-0000-0000-00004A2A0000}"/>
    <cellStyle name="쉼표 [0] 2 9 2 16" xfId="8052" xr:uid="{00000000-0005-0000-0000-00004B2A0000}"/>
    <cellStyle name="쉼표 [0] 2 9 2 17" xfId="8053" xr:uid="{00000000-0005-0000-0000-00004C2A0000}"/>
    <cellStyle name="쉼표 [0] 2 9 2 18" xfId="8054" xr:uid="{00000000-0005-0000-0000-00004D2A0000}"/>
    <cellStyle name="쉼표 [0] 2 9 2 19" xfId="8055" xr:uid="{00000000-0005-0000-0000-00004E2A0000}"/>
    <cellStyle name="쉼표 [0] 2 9 2 2" xfId="8056" xr:uid="{00000000-0005-0000-0000-00004F2A0000}"/>
    <cellStyle name="쉼표 [0] 2 9 2 20" xfId="8057" xr:uid="{00000000-0005-0000-0000-0000502A0000}"/>
    <cellStyle name="쉼표 [0] 2 9 2 21" xfId="8058" xr:uid="{00000000-0005-0000-0000-0000512A0000}"/>
    <cellStyle name="쉼표 [0] 2 9 2 22" xfId="8059" xr:uid="{00000000-0005-0000-0000-0000522A0000}"/>
    <cellStyle name="쉼표 [0] 2 9 2 23" xfId="8060" xr:uid="{00000000-0005-0000-0000-0000532A0000}"/>
    <cellStyle name="쉼표 [0] 2 9 2 24" xfId="8061" xr:uid="{00000000-0005-0000-0000-0000542A0000}"/>
    <cellStyle name="쉼표 [0] 2 9 2 25" xfId="8062" xr:uid="{00000000-0005-0000-0000-0000552A0000}"/>
    <cellStyle name="쉼표 [0] 2 9 2 26" xfId="8063" xr:uid="{00000000-0005-0000-0000-0000562A0000}"/>
    <cellStyle name="쉼표 [0] 2 9 2 27" xfId="8064" xr:uid="{00000000-0005-0000-0000-0000572A0000}"/>
    <cellStyle name="쉼표 [0] 2 9 2 28" xfId="8065" xr:uid="{00000000-0005-0000-0000-0000582A0000}"/>
    <cellStyle name="쉼표 [0] 2 9 2 29" xfId="8066" xr:uid="{00000000-0005-0000-0000-0000592A0000}"/>
    <cellStyle name="쉼표 [0] 2 9 2 3" xfId="8067" xr:uid="{00000000-0005-0000-0000-00005A2A0000}"/>
    <cellStyle name="쉼표 [0] 2 9 2 30" xfId="8068" xr:uid="{00000000-0005-0000-0000-00005B2A0000}"/>
    <cellStyle name="쉼표 [0] 2 9 2 31" xfId="8069" xr:uid="{00000000-0005-0000-0000-00005C2A0000}"/>
    <cellStyle name="쉼표 [0] 2 9 2 4" xfId="8070" xr:uid="{00000000-0005-0000-0000-00005D2A0000}"/>
    <cellStyle name="쉼표 [0] 2 9 2 5" xfId="8071" xr:uid="{00000000-0005-0000-0000-00005E2A0000}"/>
    <cellStyle name="쉼표 [0] 2 9 2 6" xfId="8072" xr:uid="{00000000-0005-0000-0000-00005F2A0000}"/>
    <cellStyle name="쉼표 [0] 2 9 2 7" xfId="8073" xr:uid="{00000000-0005-0000-0000-0000602A0000}"/>
    <cellStyle name="쉼표 [0] 2 9 2 8" xfId="8074" xr:uid="{00000000-0005-0000-0000-0000612A0000}"/>
    <cellStyle name="쉼표 [0] 2 9 2 9" xfId="8075" xr:uid="{00000000-0005-0000-0000-0000622A0000}"/>
    <cellStyle name="쉼표 [0] 2 9 20" xfId="8076" xr:uid="{00000000-0005-0000-0000-0000632A0000}"/>
    <cellStyle name="쉼표 [0] 2 9 21" xfId="8077" xr:uid="{00000000-0005-0000-0000-0000642A0000}"/>
    <cellStyle name="쉼표 [0] 2 9 22" xfId="8078" xr:uid="{00000000-0005-0000-0000-0000652A0000}"/>
    <cellStyle name="쉼표 [0] 2 9 23" xfId="8079" xr:uid="{00000000-0005-0000-0000-0000662A0000}"/>
    <cellStyle name="쉼표 [0] 2 9 24" xfId="8080" xr:uid="{00000000-0005-0000-0000-0000672A0000}"/>
    <cellStyle name="쉼표 [0] 2 9 25" xfId="8081" xr:uid="{00000000-0005-0000-0000-0000682A0000}"/>
    <cellStyle name="쉼표 [0] 2 9 26" xfId="8082" xr:uid="{00000000-0005-0000-0000-0000692A0000}"/>
    <cellStyle name="쉼표 [0] 2 9 27" xfId="8083" xr:uid="{00000000-0005-0000-0000-00006A2A0000}"/>
    <cellStyle name="쉼표 [0] 2 9 28" xfId="8084" xr:uid="{00000000-0005-0000-0000-00006B2A0000}"/>
    <cellStyle name="쉼표 [0] 2 9 29" xfId="8085" xr:uid="{00000000-0005-0000-0000-00006C2A0000}"/>
    <cellStyle name="쉼표 [0] 2 9 3" xfId="8086" xr:uid="{00000000-0005-0000-0000-00006D2A0000}"/>
    <cellStyle name="쉼표 [0] 2 9 3 10" xfId="8087" xr:uid="{00000000-0005-0000-0000-00006E2A0000}"/>
    <cellStyle name="쉼표 [0] 2 9 3 11" xfId="8088" xr:uid="{00000000-0005-0000-0000-00006F2A0000}"/>
    <cellStyle name="쉼표 [0] 2 9 3 12" xfId="8089" xr:uid="{00000000-0005-0000-0000-0000702A0000}"/>
    <cellStyle name="쉼표 [0] 2 9 3 13" xfId="8090" xr:uid="{00000000-0005-0000-0000-0000712A0000}"/>
    <cellStyle name="쉼표 [0] 2 9 3 14" xfId="8091" xr:uid="{00000000-0005-0000-0000-0000722A0000}"/>
    <cellStyle name="쉼표 [0] 2 9 3 15" xfId="8092" xr:uid="{00000000-0005-0000-0000-0000732A0000}"/>
    <cellStyle name="쉼표 [0] 2 9 3 16" xfId="8093" xr:uid="{00000000-0005-0000-0000-0000742A0000}"/>
    <cellStyle name="쉼표 [0] 2 9 3 17" xfId="8094" xr:uid="{00000000-0005-0000-0000-0000752A0000}"/>
    <cellStyle name="쉼표 [0] 2 9 3 18" xfId="8095" xr:uid="{00000000-0005-0000-0000-0000762A0000}"/>
    <cellStyle name="쉼표 [0] 2 9 3 19" xfId="8096" xr:uid="{00000000-0005-0000-0000-0000772A0000}"/>
    <cellStyle name="쉼표 [0] 2 9 3 2" xfId="8097" xr:uid="{00000000-0005-0000-0000-0000782A0000}"/>
    <cellStyle name="쉼표 [0] 2 9 3 20" xfId="8098" xr:uid="{00000000-0005-0000-0000-0000792A0000}"/>
    <cellStyle name="쉼표 [0] 2 9 3 21" xfId="8099" xr:uid="{00000000-0005-0000-0000-00007A2A0000}"/>
    <cellStyle name="쉼표 [0] 2 9 3 22" xfId="8100" xr:uid="{00000000-0005-0000-0000-00007B2A0000}"/>
    <cellStyle name="쉼표 [0] 2 9 3 23" xfId="8101" xr:uid="{00000000-0005-0000-0000-00007C2A0000}"/>
    <cellStyle name="쉼표 [0] 2 9 3 24" xfId="8102" xr:uid="{00000000-0005-0000-0000-00007D2A0000}"/>
    <cellStyle name="쉼표 [0] 2 9 3 25" xfId="8103" xr:uid="{00000000-0005-0000-0000-00007E2A0000}"/>
    <cellStyle name="쉼표 [0] 2 9 3 26" xfId="8104" xr:uid="{00000000-0005-0000-0000-00007F2A0000}"/>
    <cellStyle name="쉼표 [0] 2 9 3 27" xfId="8105" xr:uid="{00000000-0005-0000-0000-0000802A0000}"/>
    <cellStyle name="쉼표 [0] 2 9 3 28" xfId="8106" xr:uid="{00000000-0005-0000-0000-0000812A0000}"/>
    <cellStyle name="쉼표 [0] 2 9 3 29" xfId="8107" xr:uid="{00000000-0005-0000-0000-0000822A0000}"/>
    <cellStyle name="쉼표 [0] 2 9 3 3" xfId="8108" xr:uid="{00000000-0005-0000-0000-0000832A0000}"/>
    <cellStyle name="쉼표 [0] 2 9 3 30" xfId="8109" xr:uid="{00000000-0005-0000-0000-0000842A0000}"/>
    <cellStyle name="쉼표 [0] 2 9 3 31" xfId="8110" xr:uid="{00000000-0005-0000-0000-0000852A0000}"/>
    <cellStyle name="쉼표 [0] 2 9 3 4" xfId="8111" xr:uid="{00000000-0005-0000-0000-0000862A0000}"/>
    <cellStyle name="쉼표 [0] 2 9 3 5" xfId="8112" xr:uid="{00000000-0005-0000-0000-0000872A0000}"/>
    <cellStyle name="쉼표 [0] 2 9 3 6" xfId="8113" xr:uid="{00000000-0005-0000-0000-0000882A0000}"/>
    <cellStyle name="쉼표 [0] 2 9 3 7" xfId="8114" xr:uid="{00000000-0005-0000-0000-0000892A0000}"/>
    <cellStyle name="쉼표 [0] 2 9 3 8" xfId="8115" xr:uid="{00000000-0005-0000-0000-00008A2A0000}"/>
    <cellStyle name="쉼표 [0] 2 9 3 9" xfId="8116" xr:uid="{00000000-0005-0000-0000-00008B2A0000}"/>
    <cellStyle name="쉼표 [0] 2 9 30" xfId="8117" xr:uid="{00000000-0005-0000-0000-00008C2A0000}"/>
    <cellStyle name="쉼표 [0] 2 9 31" xfId="8118" xr:uid="{00000000-0005-0000-0000-00008D2A0000}"/>
    <cellStyle name="쉼표 [0] 2 9 32" xfId="8119" xr:uid="{00000000-0005-0000-0000-00008E2A0000}"/>
    <cellStyle name="쉼표 [0] 2 9 33" xfId="8120" xr:uid="{00000000-0005-0000-0000-00008F2A0000}"/>
    <cellStyle name="쉼표 [0] 2 9 34" xfId="8121" xr:uid="{00000000-0005-0000-0000-0000902A0000}"/>
    <cellStyle name="쉼표 [0] 2 9 35" xfId="8122" xr:uid="{00000000-0005-0000-0000-0000912A0000}"/>
    <cellStyle name="쉼표 [0] 2 9 36" xfId="8123" xr:uid="{00000000-0005-0000-0000-0000922A0000}"/>
    <cellStyle name="쉼표 [0] 2 9 37" xfId="8124" xr:uid="{00000000-0005-0000-0000-0000932A0000}"/>
    <cellStyle name="쉼표 [0] 2 9 38" xfId="8125" xr:uid="{00000000-0005-0000-0000-0000942A0000}"/>
    <cellStyle name="쉼표 [0] 2 9 39" xfId="8126" xr:uid="{00000000-0005-0000-0000-0000952A0000}"/>
    <cellStyle name="쉼표 [0] 2 9 4" xfId="8127" xr:uid="{00000000-0005-0000-0000-0000962A0000}"/>
    <cellStyle name="쉼표 [0] 2 9 4 10" xfId="8128" xr:uid="{00000000-0005-0000-0000-0000972A0000}"/>
    <cellStyle name="쉼표 [0] 2 9 4 11" xfId="8129" xr:uid="{00000000-0005-0000-0000-0000982A0000}"/>
    <cellStyle name="쉼표 [0] 2 9 4 12" xfId="8130" xr:uid="{00000000-0005-0000-0000-0000992A0000}"/>
    <cellStyle name="쉼표 [0] 2 9 4 13" xfId="8131" xr:uid="{00000000-0005-0000-0000-00009A2A0000}"/>
    <cellStyle name="쉼표 [0] 2 9 4 14" xfId="8132" xr:uid="{00000000-0005-0000-0000-00009B2A0000}"/>
    <cellStyle name="쉼표 [0] 2 9 4 15" xfId="8133" xr:uid="{00000000-0005-0000-0000-00009C2A0000}"/>
    <cellStyle name="쉼표 [0] 2 9 4 16" xfId="8134" xr:uid="{00000000-0005-0000-0000-00009D2A0000}"/>
    <cellStyle name="쉼표 [0] 2 9 4 17" xfId="8135" xr:uid="{00000000-0005-0000-0000-00009E2A0000}"/>
    <cellStyle name="쉼표 [0] 2 9 4 18" xfId="8136" xr:uid="{00000000-0005-0000-0000-00009F2A0000}"/>
    <cellStyle name="쉼표 [0] 2 9 4 19" xfId="8137" xr:uid="{00000000-0005-0000-0000-0000A02A0000}"/>
    <cellStyle name="쉼표 [0] 2 9 4 2" xfId="8138" xr:uid="{00000000-0005-0000-0000-0000A12A0000}"/>
    <cellStyle name="쉼표 [0] 2 9 4 20" xfId="8139" xr:uid="{00000000-0005-0000-0000-0000A22A0000}"/>
    <cellStyle name="쉼표 [0] 2 9 4 21" xfId="8140" xr:uid="{00000000-0005-0000-0000-0000A32A0000}"/>
    <cellStyle name="쉼표 [0] 2 9 4 22" xfId="8141" xr:uid="{00000000-0005-0000-0000-0000A42A0000}"/>
    <cellStyle name="쉼표 [0] 2 9 4 23" xfId="8142" xr:uid="{00000000-0005-0000-0000-0000A52A0000}"/>
    <cellStyle name="쉼표 [0] 2 9 4 24" xfId="8143" xr:uid="{00000000-0005-0000-0000-0000A62A0000}"/>
    <cellStyle name="쉼표 [0] 2 9 4 25" xfId="8144" xr:uid="{00000000-0005-0000-0000-0000A72A0000}"/>
    <cellStyle name="쉼표 [0] 2 9 4 26" xfId="8145" xr:uid="{00000000-0005-0000-0000-0000A82A0000}"/>
    <cellStyle name="쉼표 [0] 2 9 4 27" xfId="8146" xr:uid="{00000000-0005-0000-0000-0000A92A0000}"/>
    <cellStyle name="쉼표 [0] 2 9 4 28" xfId="8147" xr:uid="{00000000-0005-0000-0000-0000AA2A0000}"/>
    <cellStyle name="쉼표 [0] 2 9 4 29" xfId="8148" xr:uid="{00000000-0005-0000-0000-0000AB2A0000}"/>
    <cellStyle name="쉼표 [0] 2 9 4 3" xfId="8149" xr:uid="{00000000-0005-0000-0000-0000AC2A0000}"/>
    <cellStyle name="쉼표 [0] 2 9 4 30" xfId="8150" xr:uid="{00000000-0005-0000-0000-0000AD2A0000}"/>
    <cellStyle name="쉼표 [0] 2 9 4 31" xfId="8151" xr:uid="{00000000-0005-0000-0000-0000AE2A0000}"/>
    <cellStyle name="쉼표 [0] 2 9 4 4" xfId="8152" xr:uid="{00000000-0005-0000-0000-0000AF2A0000}"/>
    <cellStyle name="쉼표 [0] 2 9 4 5" xfId="8153" xr:uid="{00000000-0005-0000-0000-0000B02A0000}"/>
    <cellStyle name="쉼표 [0] 2 9 4 6" xfId="8154" xr:uid="{00000000-0005-0000-0000-0000B12A0000}"/>
    <cellStyle name="쉼표 [0] 2 9 4 7" xfId="8155" xr:uid="{00000000-0005-0000-0000-0000B22A0000}"/>
    <cellStyle name="쉼표 [0] 2 9 4 8" xfId="8156" xr:uid="{00000000-0005-0000-0000-0000B32A0000}"/>
    <cellStyle name="쉼표 [0] 2 9 4 9" xfId="8157" xr:uid="{00000000-0005-0000-0000-0000B42A0000}"/>
    <cellStyle name="쉼표 [0] 2 9 40" xfId="8158" xr:uid="{00000000-0005-0000-0000-0000B52A0000}"/>
    <cellStyle name="쉼표 [0] 2 9 41" xfId="8159" xr:uid="{00000000-0005-0000-0000-0000B62A0000}"/>
    <cellStyle name="쉼표 [0] 2 9 42" xfId="8160" xr:uid="{00000000-0005-0000-0000-0000B72A0000}"/>
    <cellStyle name="쉼표 [0] 2 9 43" xfId="8161" xr:uid="{00000000-0005-0000-0000-0000B82A0000}"/>
    <cellStyle name="쉼표 [0] 2 9 44" xfId="8162" xr:uid="{00000000-0005-0000-0000-0000B92A0000}"/>
    <cellStyle name="쉼표 [0] 2 9 45" xfId="8163" xr:uid="{00000000-0005-0000-0000-0000BA2A0000}"/>
    <cellStyle name="쉼표 [0] 2 9 46" xfId="8164" xr:uid="{00000000-0005-0000-0000-0000BB2A0000}"/>
    <cellStyle name="쉼표 [0] 2 9 47" xfId="8165" xr:uid="{00000000-0005-0000-0000-0000BC2A0000}"/>
    <cellStyle name="쉼표 [0] 2 9 48" xfId="8166" xr:uid="{00000000-0005-0000-0000-0000BD2A0000}"/>
    <cellStyle name="쉼표 [0] 2 9 49" xfId="8167" xr:uid="{00000000-0005-0000-0000-0000BE2A0000}"/>
    <cellStyle name="쉼표 [0] 2 9 5" xfId="8168" xr:uid="{00000000-0005-0000-0000-0000BF2A0000}"/>
    <cellStyle name="쉼표 [0] 2 9 5 10" xfId="8169" xr:uid="{00000000-0005-0000-0000-0000C02A0000}"/>
    <cellStyle name="쉼표 [0] 2 9 5 11" xfId="8170" xr:uid="{00000000-0005-0000-0000-0000C12A0000}"/>
    <cellStyle name="쉼표 [0] 2 9 5 12" xfId="8171" xr:uid="{00000000-0005-0000-0000-0000C22A0000}"/>
    <cellStyle name="쉼표 [0] 2 9 5 13" xfId="8172" xr:uid="{00000000-0005-0000-0000-0000C32A0000}"/>
    <cellStyle name="쉼표 [0] 2 9 5 14" xfId="8173" xr:uid="{00000000-0005-0000-0000-0000C42A0000}"/>
    <cellStyle name="쉼표 [0] 2 9 5 15" xfId="8174" xr:uid="{00000000-0005-0000-0000-0000C52A0000}"/>
    <cellStyle name="쉼표 [0] 2 9 5 16" xfId="8175" xr:uid="{00000000-0005-0000-0000-0000C62A0000}"/>
    <cellStyle name="쉼표 [0] 2 9 5 17" xfId="8176" xr:uid="{00000000-0005-0000-0000-0000C72A0000}"/>
    <cellStyle name="쉼표 [0] 2 9 5 18" xfId="8177" xr:uid="{00000000-0005-0000-0000-0000C82A0000}"/>
    <cellStyle name="쉼표 [0] 2 9 5 19" xfId="8178" xr:uid="{00000000-0005-0000-0000-0000C92A0000}"/>
    <cellStyle name="쉼표 [0] 2 9 5 2" xfId="8179" xr:uid="{00000000-0005-0000-0000-0000CA2A0000}"/>
    <cellStyle name="쉼표 [0] 2 9 5 20" xfId="8180" xr:uid="{00000000-0005-0000-0000-0000CB2A0000}"/>
    <cellStyle name="쉼표 [0] 2 9 5 21" xfId="8181" xr:uid="{00000000-0005-0000-0000-0000CC2A0000}"/>
    <cellStyle name="쉼표 [0] 2 9 5 22" xfId="8182" xr:uid="{00000000-0005-0000-0000-0000CD2A0000}"/>
    <cellStyle name="쉼표 [0] 2 9 5 23" xfId="8183" xr:uid="{00000000-0005-0000-0000-0000CE2A0000}"/>
    <cellStyle name="쉼표 [0] 2 9 5 24" xfId="8184" xr:uid="{00000000-0005-0000-0000-0000CF2A0000}"/>
    <cellStyle name="쉼표 [0] 2 9 5 25" xfId="8185" xr:uid="{00000000-0005-0000-0000-0000D02A0000}"/>
    <cellStyle name="쉼표 [0] 2 9 5 26" xfId="8186" xr:uid="{00000000-0005-0000-0000-0000D12A0000}"/>
    <cellStyle name="쉼표 [0] 2 9 5 27" xfId="8187" xr:uid="{00000000-0005-0000-0000-0000D22A0000}"/>
    <cellStyle name="쉼표 [0] 2 9 5 28" xfId="8188" xr:uid="{00000000-0005-0000-0000-0000D32A0000}"/>
    <cellStyle name="쉼표 [0] 2 9 5 29" xfId="8189" xr:uid="{00000000-0005-0000-0000-0000D42A0000}"/>
    <cellStyle name="쉼표 [0] 2 9 5 3" xfId="8190" xr:uid="{00000000-0005-0000-0000-0000D52A0000}"/>
    <cellStyle name="쉼표 [0] 2 9 5 30" xfId="8191" xr:uid="{00000000-0005-0000-0000-0000D62A0000}"/>
    <cellStyle name="쉼표 [0] 2 9 5 31" xfId="8192" xr:uid="{00000000-0005-0000-0000-0000D72A0000}"/>
    <cellStyle name="쉼표 [0] 2 9 5 4" xfId="8193" xr:uid="{00000000-0005-0000-0000-0000D82A0000}"/>
    <cellStyle name="쉼표 [0] 2 9 5 5" xfId="8194" xr:uid="{00000000-0005-0000-0000-0000D92A0000}"/>
    <cellStyle name="쉼표 [0] 2 9 5 6" xfId="8195" xr:uid="{00000000-0005-0000-0000-0000DA2A0000}"/>
    <cellStyle name="쉼표 [0] 2 9 5 7" xfId="8196" xr:uid="{00000000-0005-0000-0000-0000DB2A0000}"/>
    <cellStyle name="쉼표 [0] 2 9 5 8" xfId="8197" xr:uid="{00000000-0005-0000-0000-0000DC2A0000}"/>
    <cellStyle name="쉼표 [0] 2 9 5 9" xfId="8198" xr:uid="{00000000-0005-0000-0000-0000DD2A0000}"/>
    <cellStyle name="쉼표 [0] 2 9 50" xfId="8199" xr:uid="{00000000-0005-0000-0000-0000DE2A0000}"/>
    <cellStyle name="쉼표 [0] 2 9 51" xfId="8200" xr:uid="{00000000-0005-0000-0000-0000DF2A0000}"/>
    <cellStyle name="쉼표 [0] 2 9 52" xfId="8201" xr:uid="{00000000-0005-0000-0000-0000E02A0000}"/>
    <cellStyle name="쉼표 [0] 2 9 53" xfId="8202" xr:uid="{00000000-0005-0000-0000-0000E12A0000}"/>
    <cellStyle name="쉼표 [0] 2 9 54" xfId="8203" xr:uid="{00000000-0005-0000-0000-0000E22A0000}"/>
    <cellStyle name="쉼표 [0] 2 9 55" xfId="8204" xr:uid="{00000000-0005-0000-0000-0000E32A0000}"/>
    <cellStyle name="쉼표 [0] 2 9 56" xfId="8205" xr:uid="{00000000-0005-0000-0000-0000E42A0000}"/>
    <cellStyle name="쉼표 [0] 2 9 57" xfId="8206" xr:uid="{00000000-0005-0000-0000-0000E52A0000}"/>
    <cellStyle name="쉼표 [0] 2 9 58" xfId="8207" xr:uid="{00000000-0005-0000-0000-0000E62A0000}"/>
    <cellStyle name="쉼표 [0] 2 9 59" xfId="8208" xr:uid="{00000000-0005-0000-0000-0000E72A0000}"/>
    <cellStyle name="쉼표 [0] 2 9 6" xfId="8209" xr:uid="{00000000-0005-0000-0000-0000E82A0000}"/>
    <cellStyle name="쉼표 [0] 2 9 6 10" xfId="8210" xr:uid="{00000000-0005-0000-0000-0000E92A0000}"/>
    <cellStyle name="쉼표 [0] 2 9 6 11" xfId="8211" xr:uid="{00000000-0005-0000-0000-0000EA2A0000}"/>
    <cellStyle name="쉼표 [0] 2 9 6 12" xfId="8212" xr:uid="{00000000-0005-0000-0000-0000EB2A0000}"/>
    <cellStyle name="쉼표 [0] 2 9 6 13" xfId="8213" xr:uid="{00000000-0005-0000-0000-0000EC2A0000}"/>
    <cellStyle name="쉼표 [0] 2 9 6 14" xfId="8214" xr:uid="{00000000-0005-0000-0000-0000ED2A0000}"/>
    <cellStyle name="쉼표 [0] 2 9 6 15" xfId="8215" xr:uid="{00000000-0005-0000-0000-0000EE2A0000}"/>
    <cellStyle name="쉼표 [0] 2 9 6 16" xfId="8216" xr:uid="{00000000-0005-0000-0000-0000EF2A0000}"/>
    <cellStyle name="쉼표 [0] 2 9 6 17" xfId="8217" xr:uid="{00000000-0005-0000-0000-0000F02A0000}"/>
    <cellStyle name="쉼표 [0] 2 9 6 18" xfId="8218" xr:uid="{00000000-0005-0000-0000-0000F12A0000}"/>
    <cellStyle name="쉼표 [0] 2 9 6 19" xfId="8219" xr:uid="{00000000-0005-0000-0000-0000F22A0000}"/>
    <cellStyle name="쉼표 [0] 2 9 6 2" xfId="8220" xr:uid="{00000000-0005-0000-0000-0000F32A0000}"/>
    <cellStyle name="쉼표 [0] 2 9 6 20" xfId="8221" xr:uid="{00000000-0005-0000-0000-0000F42A0000}"/>
    <cellStyle name="쉼표 [0] 2 9 6 21" xfId="8222" xr:uid="{00000000-0005-0000-0000-0000F52A0000}"/>
    <cellStyle name="쉼표 [0] 2 9 6 22" xfId="8223" xr:uid="{00000000-0005-0000-0000-0000F62A0000}"/>
    <cellStyle name="쉼표 [0] 2 9 6 23" xfId="8224" xr:uid="{00000000-0005-0000-0000-0000F72A0000}"/>
    <cellStyle name="쉼표 [0] 2 9 6 24" xfId="8225" xr:uid="{00000000-0005-0000-0000-0000F82A0000}"/>
    <cellStyle name="쉼표 [0] 2 9 6 25" xfId="8226" xr:uid="{00000000-0005-0000-0000-0000F92A0000}"/>
    <cellStyle name="쉼표 [0] 2 9 6 26" xfId="8227" xr:uid="{00000000-0005-0000-0000-0000FA2A0000}"/>
    <cellStyle name="쉼표 [0] 2 9 6 27" xfId="8228" xr:uid="{00000000-0005-0000-0000-0000FB2A0000}"/>
    <cellStyle name="쉼표 [0] 2 9 6 28" xfId="8229" xr:uid="{00000000-0005-0000-0000-0000FC2A0000}"/>
    <cellStyle name="쉼표 [0] 2 9 6 29" xfId="8230" xr:uid="{00000000-0005-0000-0000-0000FD2A0000}"/>
    <cellStyle name="쉼표 [0] 2 9 6 3" xfId="8231" xr:uid="{00000000-0005-0000-0000-0000FE2A0000}"/>
    <cellStyle name="쉼표 [0] 2 9 6 30" xfId="8232" xr:uid="{00000000-0005-0000-0000-0000FF2A0000}"/>
    <cellStyle name="쉼표 [0] 2 9 6 31" xfId="8233" xr:uid="{00000000-0005-0000-0000-0000002B0000}"/>
    <cellStyle name="쉼표 [0] 2 9 6 4" xfId="8234" xr:uid="{00000000-0005-0000-0000-0000012B0000}"/>
    <cellStyle name="쉼표 [0] 2 9 6 5" xfId="8235" xr:uid="{00000000-0005-0000-0000-0000022B0000}"/>
    <cellStyle name="쉼표 [0] 2 9 6 6" xfId="8236" xr:uid="{00000000-0005-0000-0000-0000032B0000}"/>
    <cellStyle name="쉼표 [0] 2 9 6 7" xfId="8237" xr:uid="{00000000-0005-0000-0000-0000042B0000}"/>
    <cellStyle name="쉼표 [0] 2 9 6 8" xfId="8238" xr:uid="{00000000-0005-0000-0000-0000052B0000}"/>
    <cellStyle name="쉼표 [0] 2 9 6 9" xfId="8239" xr:uid="{00000000-0005-0000-0000-0000062B0000}"/>
    <cellStyle name="쉼표 [0] 2 9 60" xfId="8240" xr:uid="{00000000-0005-0000-0000-0000072B0000}"/>
    <cellStyle name="쉼표 [0] 2 9 61" xfId="8241" xr:uid="{00000000-0005-0000-0000-0000082B0000}"/>
    <cellStyle name="쉼표 [0] 2 9 62" xfId="8242" xr:uid="{00000000-0005-0000-0000-0000092B0000}"/>
    <cellStyle name="쉼표 [0] 2 9 63" xfId="8243" xr:uid="{00000000-0005-0000-0000-00000A2B0000}"/>
    <cellStyle name="쉼표 [0] 2 9 64" xfId="8244" xr:uid="{00000000-0005-0000-0000-00000B2B0000}"/>
    <cellStyle name="쉼표 [0] 2 9 65" xfId="8245" xr:uid="{00000000-0005-0000-0000-00000C2B0000}"/>
    <cellStyle name="쉼표 [0] 2 9 66" xfId="8246" xr:uid="{00000000-0005-0000-0000-00000D2B0000}"/>
    <cellStyle name="쉼표 [0] 2 9 67" xfId="8247" xr:uid="{00000000-0005-0000-0000-00000E2B0000}"/>
    <cellStyle name="쉼표 [0] 2 9 68" xfId="8248" xr:uid="{00000000-0005-0000-0000-00000F2B0000}"/>
    <cellStyle name="쉼표 [0] 2 9 69" xfId="8249" xr:uid="{00000000-0005-0000-0000-0000102B0000}"/>
    <cellStyle name="쉼표 [0] 2 9 7" xfId="8250" xr:uid="{00000000-0005-0000-0000-0000112B0000}"/>
    <cellStyle name="쉼표 [0] 2 9 7 10" xfId="8251" xr:uid="{00000000-0005-0000-0000-0000122B0000}"/>
    <cellStyle name="쉼표 [0] 2 9 7 11" xfId="8252" xr:uid="{00000000-0005-0000-0000-0000132B0000}"/>
    <cellStyle name="쉼표 [0] 2 9 7 12" xfId="8253" xr:uid="{00000000-0005-0000-0000-0000142B0000}"/>
    <cellStyle name="쉼표 [0] 2 9 7 13" xfId="8254" xr:uid="{00000000-0005-0000-0000-0000152B0000}"/>
    <cellStyle name="쉼표 [0] 2 9 7 14" xfId="8255" xr:uid="{00000000-0005-0000-0000-0000162B0000}"/>
    <cellStyle name="쉼표 [0] 2 9 7 15" xfId="8256" xr:uid="{00000000-0005-0000-0000-0000172B0000}"/>
    <cellStyle name="쉼표 [0] 2 9 7 16" xfId="8257" xr:uid="{00000000-0005-0000-0000-0000182B0000}"/>
    <cellStyle name="쉼표 [0] 2 9 7 17" xfId="8258" xr:uid="{00000000-0005-0000-0000-0000192B0000}"/>
    <cellStyle name="쉼표 [0] 2 9 7 18" xfId="8259" xr:uid="{00000000-0005-0000-0000-00001A2B0000}"/>
    <cellStyle name="쉼표 [0] 2 9 7 19" xfId="8260" xr:uid="{00000000-0005-0000-0000-00001B2B0000}"/>
    <cellStyle name="쉼표 [0] 2 9 7 2" xfId="8261" xr:uid="{00000000-0005-0000-0000-00001C2B0000}"/>
    <cellStyle name="쉼표 [0] 2 9 7 20" xfId="8262" xr:uid="{00000000-0005-0000-0000-00001D2B0000}"/>
    <cellStyle name="쉼표 [0] 2 9 7 21" xfId="8263" xr:uid="{00000000-0005-0000-0000-00001E2B0000}"/>
    <cellStyle name="쉼표 [0] 2 9 7 22" xfId="8264" xr:uid="{00000000-0005-0000-0000-00001F2B0000}"/>
    <cellStyle name="쉼표 [0] 2 9 7 23" xfId="8265" xr:uid="{00000000-0005-0000-0000-0000202B0000}"/>
    <cellStyle name="쉼표 [0] 2 9 7 24" xfId="8266" xr:uid="{00000000-0005-0000-0000-0000212B0000}"/>
    <cellStyle name="쉼표 [0] 2 9 7 25" xfId="8267" xr:uid="{00000000-0005-0000-0000-0000222B0000}"/>
    <cellStyle name="쉼표 [0] 2 9 7 26" xfId="8268" xr:uid="{00000000-0005-0000-0000-0000232B0000}"/>
    <cellStyle name="쉼표 [0] 2 9 7 27" xfId="8269" xr:uid="{00000000-0005-0000-0000-0000242B0000}"/>
    <cellStyle name="쉼표 [0] 2 9 7 28" xfId="8270" xr:uid="{00000000-0005-0000-0000-0000252B0000}"/>
    <cellStyle name="쉼표 [0] 2 9 7 29" xfId="8271" xr:uid="{00000000-0005-0000-0000-0000262B0000}"/>
    <cellStyle name="쉼표 [0] 2 9 7 3" xfId="8272" xr:uid="{00000000-0005-0000-0000-0000272B0000}"/>
    <cellStyle name="쉼표 [0] 2 9 7 30" xfId="8273" xr:uid="{00000000-0005-0000-0000-0000282B0000}"/>
    <cellStyle name="쉼표 [0] 2 9 7 31" xfId="8274" xr:uid="{00000000-0005-0000-0000-0000292B0000}"/>
    <cellStyle name="쉼표 [0] 2 9 7 4" xfId="8275" xr:uid="{00000000-0005-0000-0000-00002A2B0000}"/>
    <cellStyle name="쉼표 [0] 2 9 7 5" xfId="8276" xr:uid="{00000000-0005-0000-0000-00002B2B0000}"/>
    <cellStyle name="쉼표 [0] 2 9 7 6" xfId="8277" xr:uid="{00000000-0005-0000-0000-00002C2B0000}"/>
    <cellStyle name="쉼표 [0] 2 9 7 7" xfId="8278" xr:uid="{00000000-0005-0000-0000-00002D2B0000}"/>
    <cellStyle name="쉼표 [0] 2 9 7 8" xfId="8279" xr:uid="{00000000-0005-0000-0000-00002E2B0000}"/>
    <cellStyle name="쉼표 [0] 2 9 7 9" xfId="8280" xr:uid="{00000000-0005-0000-0000-00002F2B0000}"/>
    <cellStyle name="쉼표 [0] 2 9 70" xfId="8281" xr:uid="{00000000-0005-0000-0000-0000302B0000}"/>
    <cellStyle name="쉼표 [0] 2 9 71" xfId="8282" xr:uid="{00000000-0005-0000-0000-0000312B0000}"/>
    <cellStyle name="쉼표 [0] 2 9 72" xfId="8283" xr:uid="{00000000-0005-0000-0000-0000322B0000}"/>
    <cellStyle name="쉼표 [0] 2 9 73" xfId="8284" xr:uid="{00000000-0005-0000-0000-0000332B0000}"/>
    <cellStyle name="쉼표 [0] 2 9 74" xfId="8285" xr:uid="{00000000-0005-0000-0000-0000342B0000}"/>
    <cellStyle name="쉼표 [0] 2 9 75" xfId="8286" xr:uid="{00000000-0005-0000-0000-0000352B0000}"/>
    <cellStyle name="쉼표 [0] 2 9 76" xfId="8287" xr:uid="{00000000-0005-0000-0000-0000362B0000}"/>
    <cellStyle name="쉼표 [0] 2 9 77" xfId="8288" xr:uid="{00000000-0005-0000-0000-0000372B0000}"/>
    <cellStyle name="쉼표 [0] 2 9 78" xfId="8289" xr:uid="{00000000-0005-0000-0000-0000382B0000}"/>
    <cellStyle name="쉼표 [0] 2 9 79" xfId="8290" xr:uid="{00000000-0005-0000-0000-0000392B0000}"/>
    <cellStyle name="쉼표 [0] 2 9 8" xfId="8291" xr:uid="{00000000-0005-0000-0000-00003A2B0000}"/>
    <cellStyle name="쉼표 [0] 2 9 8 10" xfId="8292" xr:uid="{00000000-0005-0000-0000-00003B2B0000}"/>
    <cellStyle name="쉼표 [0] 2 9 8 11" xfId="8293" xr:uid="{00000000-0005-0000-0000-00003C2B0000}"/>
    <cellStyle name="쉼표 [0] 2 9 8 12" xfId="8294" xr:uid="{00000000-0005-0000-0000-00003D2B0000}"/>
    <cellStyle name="쉼표 [0] 2 9 8 13" xfId="8295" xr:uid="{00000000-0005-0000-0000-00003E2B0000}"/>
    <cellStyle name="쉼표 [0] 2 9 8 14" xfId="8296" xr:uid="{00000000-0005-0000-0000-00003F2B0000}"/>
    <cellStyle name="쉼표 [0] 2 9 8 15" xfId="8297" xr:uid="{00000000-0005-0000-0000-0000402B0000}"/>
    <cellStyle name="쉼표 [0] 2 9 8 16" xfId="8298" xr:uid="{00000000-0005-0000-0000-0000412B0000}"/>
    <cellStyle name="쉼표 [0] 2 9 8 17" xfId="8299" xr:uid="{00000000-0005-0000-0000-0000422B0000}"/>
    <cellStyle name="쉼표 [0] 2 9 8 18" xfId="8300" xr:uid="{00000000-0005-0000-0000-0000432B0000}"/>
    <cellStyle name="쉼표 [0] 2 9 8 19" xfId="8301" xr:uid="{00000000-0005-0000-0000-0000442B0000}"/>
    <cellStyle name="쉼표 [0] 2 9 8 2" xfId="8302" xr:uid="{00000000-0005-0000-0000-0000452B0000}"/>
    <cellStyle name="쉼표 [0] 2 9 8 20" xfId="8303" xr:uid="{00000000-0005-0000-0000-0000462B0000}"/>
    <cellStyle name="쉼표 [0] 2 9 8 21" xfId="8304" xr:uid="{00000000-0005-0000-0000-0000472B0000}"/>
    <cellStyle name="쉼표 [0] 2 9 8 22" xfId="8305" xr:uid="{00000000-0005-0000-0000-0000482B0000}"/>
    <cellStyle name="쉼표 [0] 2 9 8 23" xfId="8306" xr:uid="{00000000-0005-0000-0000-0000492B0000}"/>
    <cellStyle name="쉼표 [0] 2 9 8 24" xfId="8307" xr:uid="{00000000-0005-0000-0000-00004A2B0000}"/>
    <cellStyle name="쉼표 [0] 2 9 8 25" xfId="8308" xr:uid="{00000000-0005-0000-0000-00004B2B0000}"/>
    <cellStyle name="쉼표 [0] 2 9 8 26" xfId="8309" xr:uid="{00000000-0005-0000-0000-00004C2B0000}"/>
    <cellStyle name="쉼표 [0] 2 9 8 27" xfId="8310" xr:uid="{00000000-0005-0000-0000-00004D2B0000}"/>
    <cellStyle name="쉼표 [0] 2 9 8 28" xfId="8311" xr:uid="{00000000-0005-0000-0000-00004E2B0000}"/>
    <cellStyle name="쉼표 [0] 2 9 8 29" xfId="8312" xr:uid="{00000000-0005-0000-0000-00004F2B0000}"/>
    <cellStyle name="쉼표 [0] 2 9 8 3" xfId="8313" xr:uid="{00000000-0005-0000-0000-0000502B0000}"/>
    <cellStyle name="쉼표 [0] 2 9 8 30" xfId="8314" xr:uid="{00000000-0005-0000-0000-0000512B0000}"/>
    <cellStyle name="쉼표 [0] 2 9 8 31" xfId="8315" xr:uid="{00000000-0005-0000-0000-0000522B0000}"/>
    <cellStyle name="쉼표 [0] 2 9 8 4" xfId="8316" xr:uid="{00000000-0005-0000-0000-0000532B0000}"/>
    <cellStyle name="쉼표 [0] 2 9 8 5" xfId="8317" xr:uid="{00000000-0005-0000-0000-0000542B0000}"/>
    <cellStyle name="쉼표 [0] 2 9 8 6" xfId="8318" xr:uid="{00000000-0005-0000-0000-0000552B0000}"/>
    <cellStyle name="쉼표 [0] 2 9 8 7" xfId="8319" xr:uid="{00000000-0005-0000-0000-0000562B0000}"/>
    <cellStyle name="쉼표 [0] 2 9 8 8" xfId="8320" xr:uid="{00000000-0005-0000-0000-0000572B0000}"/>
    <cellStyle name="쉼표 [0] 2 9 8 9" xfId="8321" xr:uid="{00000000-0005-0000-0000-0000582B0000}"/>
    <cellStyle name="쉼표 [0] 2 9 80" xfId="8322" xr:uid="{00000000-0005-0000-0000-0000592B0000}"/>
    <cellStyle name="쉼표 [0] 2 9 81" xfId="8323" xr:uid="{00000000-0005-0000-0000-00005A2B0000}"/>
    <cellStyle name="쉼표 [0] 2 9 82" xfId="8324" xr:uid="{00000000-0005-0000-0000-00005B2B0000}"/>
    <cellStyle name="쉼표 [0] 2 9 83" xfId="8325" xr:uid="{00000000-0005-0000-0000-00005C2B0000}"/>
    <cellStyle name="쉼표 [0] 2 9 84" xfId="8326" xr:uid="{00000000-0005-0000-0000-00005D2B0000}"/>
    <cellStyle name="쉼표 [0] 2 9 9" xfId="8327" xr:uid="{00000000-0005-0000-0000-00005E2B0000}"/>
    <cellStyle name="쉼표 [0] 2 9 9 10" xfId="8328" xr:uid="{00000000-0005-0000-0000-00005F2B0000}"/>
    <cellStyle name="쉼표 [0] 2 9 9 11" xfId="8329" xr:uid="{00000000-0005-0000-0000-0000602B0000}"/>
    <cellStyle name="쉼표 [0] 2 9 9 12" xfId="8330" xr:uid="{00000000-0005-0000-0000-0000612B0000}"/>
    <cellStyle name="쉼표 [0] 2 9 9 13" xfId="8331" xr:uid="{00000000-0005-0000-0000-0000622B0000}"/>
    <cellStyle name="쉼표 [0] 2 9 9 14" xfId="8332" xr:uid="{00000000-0005-0000-0000-0000632B0000}"/>
    <cellStyle name="쉼표 [0] 2 9 9 15" xfId="8333" xr:uid="{00000000-0005-0000-0000-0000642B0000}"/>
    <cellStyle name="쉼표 [0] 2 9 9 16" xfId="8334" xr:uid="{00000000-0005-0000-0000-0000652B0000}"/>
    <cellStyle name="쉼표 [0] 2 9 9 17" xfId="8335" xr:uid="{00000000-0005-0000-0000-0000662B0000}"/>
    <cellStyle name="쉼표 [0] 2 9 9 18" xfId="8336" xr:uid="{00000000-0005-0000-0000-0000672B0000}"/>
    <cellStyle name="쉼표 [0] 2 9 9 19" xfId="8337" xr:uid="{00000000-0005-0000-0000-0000682B0000}"/>
    <cellStyle name="쉼표 [0] 2 9 9 2" xfId="8338" xr:uid="{00000000-0005-0000-0000-0000692B0000}"/>
    <cellStyle name="쉼표 [0] 2 9 9 20" xfId="8339" xr:uid="{00000000-0005-0000-0000-00006A2B0000}"/>
    <cellStyle name="쉼표 [0] 2 9 9 21" xfId="8340" xr:uid="{00000000-0005-0000-0000-00006B2B0000}"/>
    <cellStyle name="쉼표 [0] 2 9 9 22" xfId="8341" xr:uid="{00000000-0005-0000-0000-00006C2B0000}"/>
    <cellStyle name="쉼표 [0] 2 9 9 23" xfId="8342" xr:uid="{00000000-0005-0000-0000-00006D2B0000}"/>
    <cellStyle name="쉼표 [0] 2 9 9 24" xfId="8343" xr:uid="{00000000-0005-0000-0000-00006E2B0000}"/>
    <cellStyle name="쉼표 [0] 2 9 9 25" xfId="8344" xr:uid="{00000000-0005-0000-0000-00006F2B0000}"/>
    <cellStyle name="쉼표 [0] 2 9 9 26" xfId="8345" xr:uid="{00000000-0005-0000-0000-0000702B0000}"/>
    <cellStyle name="쉼표 [0] 2 9 9 27" xfId="8346" xr:uid="{00000000-0005-0000-0000-0000712B0000}"/>
    <cellStyle name="쉼표 [0] 2 9 9 28" xfId="8347" xr:uid="{00000000-0005-0000-0000-0000722B0000}"/>
    <cellStyle name="쉼표 [0] 2 9 9 29" xfId="8348" xr:uid="{00000000-0005-0000-0000-0000732B0000}"/>
    <cellStyle name="쉼표 [0] 2 9 9 3" xfId="8349" xr:uid="{00000000-0005-0000-0000-0000742B0000}"/>
    <cellStyle name="쉼표 [0] 2 9 9 30" xfId="8350" xr:uid="{00000000-0005-0000-0000-0000752B0000}"/>
    <cellStyle name="쉼표 [0] 2 9 9 31" xfId="8351" xr:uid="{00000000-0005-0000-0000-0000762B0000}"/>
    <cellStyle name="쉼표 [0] 2 9 9 4" xfId="8352" xr:uid="{00000000-0005-0000-0000-0000772B0000}"/>
    <cellStyle name="쉼표 [0] 2 9 9 5" xfId="8353" xr:uid="{00000000-0005-0000-0000-0000782B0000}"/>
    <cellStyle name="쉼표 [0] 2 9 9 6" xfId="8354" xr:uid="{00000000-0005-0000-0000-0000792B0000}"/>
    <cellStyle name="쉼표 [0] 2 9 9 7" xfId="8355" xr:uid="{00000000-0005-0000-0000-00007A2B0000}"/>
    <cellStyle name="쉼표 [0] 2 9 9 8" xfId="8356" xr:uid="{00000000-0005-0000-0000-00007B2B0000}"/>
    <cellStyle name="쉼표 [0] 2 9 9 9" xfId="8357" xr:uid="{00000000-0005-0000-0000-00007C2B0000}"/>
    <cellStyle name="쉼표 [0] 2 90" xfId="8358" xr:uid="{00000000-0005-0000-0000-00007D2B0000}"/>
    <cellStyle name="쉼표 [0] 2 91" xfId="8359" xr:uid="{00000000-0005-0000-0000-00007E2B0000}"/>
    <cellStyle name="쉼표 [0] 2 92" xfId="8360" xr:uid="{00000000-0005-0000-0000-00007F2B0000}"/>
    <cellStyle name="쉼표 [0] 2 93" xfId="8361" xr:uid="{00000000-0005-0000-0000-0000802B0000}"/>
    <cellStyle name="쉼표 [0] 2 94" xfId="8362" xr:uid="{00000000-0005-0000-0000-0000812B0000}"/>
    <cellStyle name="쉼표 [0] 2 95" xfId="8363" xr:uid="{00000000-0005-0000-0000-0000822B0000}"/>
    <cellStyle name="쉼표 [0] 2 96" xfId="8364" xr:uid="{00000000-0005-0000-0000-0000832B0000}"/>
    <cellStyle name="쉼표 [0] 2 97" xfId="8365" xr:uid="{00000000-0005-0000-0000-0000842B0000}"/>
    <cellStyle name="쉼표 [0] 2 98" xfId="8366" xr:uid="{00000000-0005-0000-0000-0000852B0000}"/>
    <cellStyle name="쉼표 [0] 2 99" xfId="8367" xr:uid="{00000000-0005-0000-0000-0000862B0000}"/>
    <cellStyle name="쉼표 [0] 20" xfId="112" xr:uid="{00000000-0005-0000-0000-0000872B0000}"/>
    <cellStyle name="쉼표 [0] 20 10" xfId="8368" xr:uid="{00000000-0005-0000-0000-0000882B0000}"/>
    <cellStyle name="쉼표 [0] 20 11" xfId="8369" xr:uid="{00000000-0005-0000-0000-0000892B0000}"/>
    <cellStyle name="쉼표 [0] 20 12" xfId="8370" xr:uid="{00000000-0005-0000-0000-00008A2B0000}"/>
    <cellStyle name="쉼표 [0] 20 13" xfId="8371" xr:uid="{00000000-0005-0000-0000-00008B2B0000}"/>
    <cellStyle name="쉼표 [0] 20 14" xfId="8372" xr:uid="{00000000-0005-0000-0000-00008C2B0000}"/>
    <cellStyle name="쉼표 [0] 20 15" xfId="8373" xr:uid="{00000000-0005-0000-0000-00008D2B0000}"/>
    <cellStyle name="쉼표 [0] 20 16" xfId="8374" xr:uid="{00000000-0005-0000-0000-00008E2B0000}"/>
    <cellStyle name="쉼표 [0] 20 17" xfId="8375" xr:uid="{00000000-0005-0000-0000-00008F2B0000}"/>
    <cellStyle name="쉼표 [0] 20 18" xfId="8376" xr:uid="{00000000-0005-0000-0000-0000902B0000}"/>
    <cellStyle name="쉼표 [0] 20 19" xfId="8377" xr:uid="{00000000-0005-0000-0000-0000912B0000}"/>
    <cellStyle name="쉼표 [0] 20 2" xfId="8378" xr:uid="{00000000-0005-0000-0000-0000922B0000}"/>
    <cellStyle name="쉼표 [0] 20 20" xfId="8379" xr:uid="{00000000-0005-0000-0000-0000932B0000}"/>
    <cellStyle name="쉼표 [0] 20 21" xfId="8380" xr:uid="{00000000-0005-0000-0000-0000942B0000}"/>
    <cellStyle name="쉼표 [0] 20 22" xfId="8381" xr:uid="{00000000-0005-0000-0000-0000952B0000}"/>
    <cellStyle name="쉼표 [0] 20 23" xfId="8382" xr:uid="{00000000-0005-0000-0000-0000962B0000}"/>
    <cellStyle name="쉼표 [0] 20 24" xfId="8383" xr:uid="{00000000-0005-0000-0000-0000972B0000}"/>
    <cellStyle name="쉼표 [0] 20 25" xfId="8384" xr:uid="{00000000-0005-0000-0000-0000982B0000}"/>
    <cellStyle name="쉼표 [0] 20 26" xfId="8385" xr:uid="{00000000-0005-0000-0000-0000992B0000}"/>
    <cellStyle name="쉼표 [0] 20 27" xfId="8386" xr:uid="{00000000-0005-0000-0000-00009A2B0000}"/>
    <cellStyle name="쉼표 [0] 20 28" xfId="8387" xr:uid="{00000000-0005-0000-0000-00009B2B0000}"/>
    <cellStyle name="쉼표 [0] 20 29" xfId="8388" xr:uid="{00000000-0005-0000-0000-00009C2B0000}"/>
    <cellStyle name="쉼표 [0] 20 3" xfId="8389" xr:uid="{00000000-0005-0000-0000-00009D2B0000}"/>
    <cellStyle name="쉼표 [0] 20 30" xfId="8390" xr:uid="{00000000-0005-0000-0000-00009E2B0000}"/>
    <cellStyle name="쉼표 [0] 20 31" xfId="8391" xr:uid="{00000000-0005-0000-0000-00009F2B0000}"/>
    <cellStyle name="쉼표 [0] 20 4" xfId="8392" xr:uid="{00000000-0005-0000-0000-0000A02B0000}"/>
    <cellStyle name="쉼표 [0] 20 5" xfId="8393" xr:uid="{00000000-0005-0000-0000-0000A12B0000}"/>
    <cellStyle name="쉼표 [0] 20 6" xfId="8394" xr:uid="{00000000-0005-0000-0000-0000A22B0000}"/>
    <cellStyle name="쉼표 [0] 20 7" xfId="8395" xr:uid="{00000000-0005-0000-0000-0000A32B0000}"/>
    <cellStyle name="쉼표 [0] 20 8" xfId="8396" xr:uid="{00000000-0005-0000-0000-0000A42B0000}"/>
    <cellStyle name="쉼표 [0] 20 9" xfId="8397" xr:uid="{00000000-0005-0000-0000-0000A52B0000}"/>
    <cellStyle name="쉼표 [0] 3" xfId="64" xr:uid="{00000000-0005-0000-0000-0000A62B0000}"/>
    <cellStyle name="쉼표 [0] 3 10" xfId="8398" xr:uid="{00000000-0005-0000-0000-0000A72B0000}"/>
    <cellStyle name="쉼표 [0] 3 11" xfId="8399" xr:uid="{00000000-0005-0000-0000-0000A82B0000}"/>
    <cellStyle name="쉼표 [0] 3 12" xfId="8400" xr:uid="{00000000-0005-0000-0000-0000A92B0000}"/>
    <cellStyle name="쉼표 [0] 3 13" xfId="8401" xr:uid="{00000000-0005-0000-0000-0000AA2B0000}"/>
    <cellStyle name="쉼표 [0] 3 14" xfId="8402" xr:uid="{00000000-0005-0000-0000-0000AB2B0000}"/>
    <cellStyle name="쉼표 [0] 3 15" xfId="8403" xr:uid="{00000000-0005-0000-0000-0000AC2B0000}"/>
    <cellStyle name="쉼표 [0] 3 16" xfId="8404" xr:uid="{00000000-0005-0000-0000-0000AD2B0000}"/>
    <cellStyle name="쉼표 [0] 3 17" xfId="8405" xr:uid="{00000000-0005-0000-0000-0000AE2B0000}"/>
    <cellStyle name="쉼표 [0] 3 18" xfId="8406" xr:uid="{00000000-0005-0000-0000-0000AF2B0000}"/>
    <cellStyle name="쉼표 [0] 3 19" xfId="8407" xr:uid="{00000000-0005-0000-0000-0000B02B0000}"/>
    <cellStyle name="쉼표 [0] 3 2" xfId="8408" xr:uid="{00000000-0005-0000-0000-0000B12B0000}"/>
    <cellStyle name="쉼표 [0] 3 20" xfId="8409" xr:uid="{00000000-0005-0000-0000-0000B22B0000}"/>
    <cellStyle name="쉼표 [0] 3 21" xfId="8410" xr:uid="{00000000-0005-0000-0000-0000B32B0000}"/>
    <cellStyle name="쉼표 [0] 3 22" xfId="8411" xr:uid="{00000000-0005-0000-0000-0000B42B0000}"/>
    <cellStyle name="쉼표 [0] 3 23" xfId="8412" xr:uid="{00000000-0005-0000-0000-0000B52B0000}"/>
    <cellStyle name="쉼표 [0] 3 24" xfId="8413" xr:uid="{00000000-0005-0000-0000-0000B62B0000}"/>
    <cellStyle name="쉼표 [0] 3 25" xfId="8414" xr:uid="{00000000-0005-0000-0000-0000B72B0000}"/>
    <cellStyle name="쉼표 [0] 3 26" xfId="8415" xr:uid="{00000000-0005-0000-0000-0000B82B0000}"/>
    <cellStyle name="쉼표 [0] 3 27" xfId="8416" xr:uid="{00000000-0005-0000-0000-0000B92B0000}"/>
    <cellStyle name="쉼표 [0] 3 28" xfId="8417" xr:uid="{00000000-0005-0000-0000-0000BA2B0000}"/>
    <cellStyle name="쉼표 [0] 3 29" xfId="8418" xr:uid="{00000000-0005-0000-0000-0000BB2B0000}"/>
    <cellStyle name="쉼표 [0] 3 3" xfId="8419" xr:uid="{00000000-0005-0000-0000-0000BC2B0000}"/>
    <cellStyle name="쉼표 [0] 3 30" xfId="8420" xr:uid="{00000000-0005-0000-0000-0000BD2B0000}"/>
    <cellStyle name="쉼표 [0] 3 31" xfId="8421" xr:uid="{00000000-0005-0000-0000-0000BE2B0000}"/>
    <cellStyle name="쉼표 [0] 3 32" xfId="8422" xr:uid="{00000000-0005-0000-0000-0000BF2B0000}"/>
    <cellStyle name="쉼표 [0] 3 33" xfId="8423" xr:uid="{00000000-0005-0000-0000-0000C02B0000}"/>
    <cellStyle name="쉼표 [0] 3 34" xfId="8424" xr:uid="{00000000-0005-0000-0000-0000C12B0000}"/>
    <cellStyle name="쉼표 [0] 3 35" xfId="8425" xr:uid="{00000000-0005-0000-0000-0000C22B0000}"/>
    <cellStyle name="쉼표 [0] 3 36" xfId="8426" xr:uid="{00000000-0005-0000-0000-0000C32B0000}"/>
    <cellStyle name="쉼표 [0] 3 37" xfId="8427" xr:uid="{00000000-0005-0000-0000-0000C42B0000}"/>
    <cellStyle name="쉼표 [0] 3 38" xfId="8428" xr:uid="{00000000-0005-0000-0000-0000C52B0000}"/>
    <cellStyle name="쉼표 [0] 3 39" xfId="8429" xr:uid="{00000000-0005-0000-0000-0000C62B0000}"/>
    <cellStyle name="쉼표 [0] 3 4" xfId="8430" xr:uid="{00000000-0005-0000-0000-0000C72B0000}"/>
    <cellStyle name="쉼표 [0] 3 40" xfId="8431" xr:uid="{00000000-0005-0000-0000-0000C82B0000}"/>
    <cellStyle name="쉼표 [0] 3 41" xfId="8432" xr:uid="{00000000-0005-0000-0000-0000C92B0000}"/>
    <cellStyle name="쉼표 [0] 3 42" xfId="8433" xr:uid="{00000000-0005-0000-0000-0000CA2B0000}"/>
    <cellStyle name="쉼표 [0] 3 43" xfId="8434" xr:uid="{00000000-0005-0000-0000-0000CB2B0000}"/>
    <cellStyle name="쉼표 [0] 3 44" xfId="8435" xr:uid="{00000000-0005-0000-0000-0000CC2B0000}"/>
    <cellStyle name="쉼표 [0] 3 45" xfId="8436" xr:uid="{00000000-0005-0000-0000-0000CD2B0000}"/>
    <cellStyle name="쉼표 [0] 3 46" xfId="8437" xr:uid="{00000000-0005-0000-0000-0000CE2B0000}"/>
    <cellStyle name="쉼표 [0] 3 47" xfId="8438" xr:uid="{00000000-0005-0000-0000-0000CF2B0000}"/>
    <cellStyle name="쉼표 [0] 3 48" xfId="8439" xr:uid="{00000000-0005-0000-0000-0000D02B0000}"/>
    <cellStyle name="쉼표 [0] 3 49" xfId="8440" xr:uid="{00000000-0005-0000-0000-0000D12B0000}"/>
    <cellStyle name="쉼표 [0] 3 5" xfId="8441" xr:uid="{00000000-0005-0000-0000-0000D22B0000}"/>
    <cellStyle name="쉼표 [0] 3 50" xfId="8442" xr:uid="{00000000-0005-0000-0000-0000D32B0000}"/>
    <cellStyle name="쉼표 [0] 3 51" xfId="8443" xr:uid="{00000000-0005-0000-0000-0000D42B0000}"/>
    <cellStyle name="쉼표 [0] 3 52" xfId="8444" xr:uid="{00000000-0005-0000-0000-0000D52B0000}"/>
    <cellStyle name="쉼표 [0] 3 53" xfId="8445" xr:uid="{00000000-0005-0000-0000-0000D62B0000}"/>
    <cellStyle name="쉼표 [0] 3 54" xfId="8446" xr:uid="{00000000-0005-0000-0000-0000D72B0000}"/>
    <cellStyle name="쉼표 [0] 3 55" xfId="8447" xr:uid="{00000000-0005-0000-0000-0000D82B0000}"/>
    <cellStyle name="쉼표 [0] 3 56" xfId="8448" xr:uid="{00000000-0005-0000-0000-0000D92B0000}"/>
    <cellStyle name="쉼표 [0] 3 57" xfId="8449" xr:uid="{00000000-0005-0000-0000-0000DA2B0000}"/>
    <cellStyle name="쉼표 [0] 3 58" xfId="8450" xr:uid="{00000000-0005-0000-0000-0000DB2B0000}"/>
    <cellStyle name="쉼표 [0] 3 59" xfId="8451" xr:uid="{00000000-0005-0000-0000-0000DC2B0000}"/>
    <cellStyle name="쉼표 [0] 3 6" xfId="8452" xr:uid="{00000000-0005-0000-0000-0000DD2B0000}"/>
    <cellStyle name="쉼표 [0] 3 60" xfId="8453" xr:uid="{00000000-0005-0000-0000-0000DE2B0000}"/>
    <cellStyle name="쉼표 [0] 3 61" xfId="8454" xr:uid="{00000000-0005-0000-0000-0000DF2B0000}"/>
    <cellStyle name="쉼표 [0] 3 62" xfId="8455" xr:uid="{00000000-0005-0000-0000-0000E02B0000}"/>
    <cellStyle name="쉼표 [0] 3 63" xfId="8456" xr:uid="{00000000-0005-0000-0000-0000E12B0000}"/>
    <cellStyle name="쉼표 [0] 3 64" xfId="8457" xr:uid="{00000000-0005-0000-0000-0000E22B0000}"/>
    <cellStyle name="쉼표 [0] 3 65" xfId="8458" xr:uid="{00000000-0005-0000-0000-0000E32B0000}"/>
    <cellStyle name="쉼표 [0] 3 66" xfId="8459" xr:uid="{00000000-0005-0000-0000-0000E42B0000}"/>
    <cellStyle name="쉼표 [0] 3 67" xfId="8460" xr:uid="{00000000-0005-0000-0000-0000E52B0000}"/>
    <cellStyle name="쉼표 [0] 3 68" xfId="8461" xr:uid="{00000000-0005-0000-0000-0000E62B0000}"/>
    <cellStyle name="쉼표 [0] 3 69" xfId="8462" xr:uid="{00000000-0005-0000-0000-0000E72B0000}"/>
    <cellStyle name="쉼표 [0] 3 7" xfId="8463" xr:uid="{00000000-0005-0000-0000-0000E82B0000}"/>
    <cellStyle name="쉼표 [0] 3 70" xfId="8464" xr:uid="{00000000-0005-0000-0000-0000E92B0000}"/>
    <cellStyle name="쉼표 [0] 3 71" xfId="8465" xr:uid="{00000000-0005-0000-0000-0000EA2B0000}"/>
    <cellStyle name="쉼표 [0] 3 72" xfId="8466" xr:uid="{00000000-0005-0000-0000-0000EB2B0000}"/>
    <cellStyle name="쉼표 [0] 3 8" xfId="8467" xr:uid="{00000000-0005-0000-0000-0000EC2B0000}"/>
    <cellStyle name="쉼표 [0] 3 9" xfId="8468" xr:uid="{00000000-0005-0000-0000-0000ED2B0000}"/>
    <cellStyle name="쉼표 [0] 4" xfId="8469" xr:uid="{00000000-0005-0000-0000-0000EE2B0000}"/>
    <cellStyle name="쉼표 [0] 5" xfId="65" xr:uid="{00000000-0005-0000-0000-0000EF2B0000}"/>
    <cellStyle name="쉼표 [0] 5 10" xfId="8470" xr:uid="{00000000-0005-0000-0000-0000F02B0000}"/>
    <cellStyle name="쉼표 [0] 5 11" xfId="8471" xr:uid="{00000000-0005-0000-0000-0000F12B0000}"/>
    <cellStyle name="쉼표 [0] 5 12" xfId="8472" xr:uid="{00000000-0005-0000-0000-0000F22B0000}"/>
    <cellStyle name="쉼표 [0] 5 13" xfId="8473" xr:uid="{00000000-0005-0000-0000-0000F32B0000}"/>
    <cellStyle name="쉼표 [0] 5 14" xfId="8474" xr:uid="{00000000-0005-0000-0000-0000F42B0000}"/>
    <cellStyle name="쉼표 [0] 5 15" xfId="8475" xr:uid="{00000000-0005-0000-0000-0000F52B0000}"/>
    <cellStyle name="쉼표 [0] 5 16" xfId="8476" xr:uid="{00000000-0005-0000-0000-0000F62B0000}"/>
    <cellStyle name="쉼표 [0] 5 17" xfId="8477" xr:uid="{00000000-0005-0000-0000-0000F72B0000}"/>
    <cellStyle name="쉼표 [0] 5 18" xfId="8478" xr:uid="{00000000-0005-0000-0000-0000F82B0000}"/>
    <cellStyle name="쉼표 [0] 5 19" xfId="8479" xr:uid="{00000000-0005-0000-0000-0000F92B0000}"/>
    <cellStyle name="쉼표 [0] 5 2" xfId="8480" xr:uid="{00000000-0005-0000-0000-0000FA2B0000}"/>
    <cellStyle name="쉼표 [0] 5 20" xfId="8481" xr:uid="{00000000-0005-0000-0000-0000FB2B0000}"/>
    <cellStyle name="쉼표 [0] 5 21" xfId="8482" xr:uid="{00000000-0005-0000-0000-0000FC2B0000}"/>
    <cellStyle name="쉼표 [0] 5 22" xfId="8483" xr:uid="{00000000-0005-0000-0000-0000FD2B0000}"/>
    <cellStyle name="쉼표 [0] 5 23" xfId="8484" xr:uid="{00000000-0005-0000-0000-0000FE2B0000}"/>
    <cellStyle name="쉼표 [0] 5 24" xfId="8485" xr:uid="{00000000-0005-0000-0000-0000FF2B0000}"/>
    <cellStyle name="쉼표 [0] 5 25" xfId="8486" xr:uid="{00000000-0005-0000-0000-0000002C0000}"/>
    <cellStyle name="쉼표 [0] 5 26" xfId="8487" xr:uid="{00000000-0005-0000-0000-0000012C0000}"/>
    <cellStyle name="쉼표 [0] 5 27" xfId="8488" xr:uid="{00000000-0005-0000-0000-0000022C0000}"/>
    <cellStyle name="쉼표 [0] 5 28" xfId="8489" xr:uid="{00000000-0005-0000-0000-0000032C0000}"/>
    <cellStyle name="쉼표 [0] 5 29" xfId="8490" xr:uid="{00000000-0005-0000-0000-0000042C0000}"/>
    <cellStyle name="쉼표 [0] 5 3" xfId="8491" xr:uid="{00000000-0005-0000-0000-0000052C0000}"/>
    <cellStyle name="쉼표 [0] 5 30" xfId="8492" xr:uid="{00000000-0005-0000-0000-0000062C0000}"/>
    <cellStyle name="쉼표 [0] 5 31" xfId="8493" xr:uid="{00000000-0005-0000-0000-0000072C0000}"/>
    <cellStyle name="쉼표 [0] 5 32" xfId="8494" xr:uid="{00000000-0005-0000-0000-0000082C0000}"/>
    <cellStyle name="쉼표 [0] 5 33" xfId="8495" xr:uid="{00000000-0005-0000-0000-0000092C0000}"/>
    <cellStyle name="쉼표 [0] 5 34" xfId="8496" xr:uid="{00000000-0005-0000-0000-00000A2C0000}"/>
    <cellStyle name="쉼표 [0] 5 35" xfId="8497" xr:uid="{00000000-0005-0000-0000-00000B2C0000}"/>
    <cellStyle name="쉼표 [0] 5 36" xfId="8498" xr:uid="{00000000-0005-0000-0000-00000C2C0000}"/>
    <cellStyle name="쉼표 [0] 5 37" xfId="8499" xr:uid="{00000000-0005-0000-0000-00000D2C0000}"/>
    <cellStyle name="쉼표 [0] 5 38" xfId="8500" xr:uid="{00000000-0005-0000-0000-00000E2C0000}"/>
    <cellStyle name="쉼표 [0] 5 39" xfId="8501" xr:uid="{00000000-0005-0000-0000-00000F2C0000}"/>
    <cellStyle name="쉼표 [0] 5 4" xfId="8502" xr:uid="{00000000-0005-0000-0000-0000102C0000}"/>
    <cellStyle name="쉼표 [0] 5 40" xfId="8503" xr:uid="{00000000-0005-0000-0000-0000112C0000}"/>
    <cellStyle name="쉼표 [0] 5 41" xfId="8504" xr:uid="{00000000-0005-0000-0000-0000122C0000}"/>
    <cellStyle name="쉼표 [0] 5 42" xfId="8505" xr:uid="{00000000-0005-0000-0000-0000132C0000}"/>
    <cellStyle name="쉼표 [0] 5 43" xfId="8506" xr:uid="{00000000-0005-0000-0000-0000142C0000}"/>
    <cellStyle name="쉼표 [0] 5 44" xfId="8507" xr:uid="{00000000-0005-0000-0000-0000152C0000}"/>
    <cellStyle name="쉼표 [0] 5 45" xfId="8508" xr:uid="{00000000-0005-0000-0000-0000162C0000}"/>
    <cellStyle name="쉼표 [0] 5 46" xfId="8509" xr:uid="{00000000-0005-0000-0000-0000172C0000}"/>
    <cellStyle name="쉼표 [0] 5 47" xfId="8510" xr:uid="{00000000-0005-0000-0000-0000182C0000}"/>
    <cellStyle name="쉼표 [0] 5 48" xfId="8511" xr:uid="{00000000-0005-0000-0000-0000192C0000}"/>
    <cellStyle name="쉼표 [0] 5 49" xfId="8512" xr:uid="{00000000-0005-0000-0000-00001A2C0000}"/>
    <cellStyle name="쉼표 [0] 5 5" xfId="8513" xr:uid="{00000000-0005-0000-0000-00001B2C0000}"/>
    <cellStyle name="쉼표 [0] 5 50" xfId="8514" xr:uid="{00000000-0005-0000-0000-00001C2C0000}"/>
    <cellStyle name="쉼표 [0] 5 51" xfId="8515" xr:uid="{00000000-0005-0000-0000-00001D2C0000}"/>
    <cellStyle name="쉼표 [0] 5 52" xfId="8516" xr:uid="{00000000-0005-0000-0000-00001E2C0000}"/>
    <cellStyle name="쉼표 [0] 5 53" xfId="8517" xr:uid="{00000000-0005-0000-0000-00001F2C0000}"/>
    <cellStyle name="쉼표 [0] 5 54" xfId="8518" xr:uid="{00000000-0005-0000-0000-0000202C0000}"/>
    <cellStyle name="쉼표 [0] 5 55" xfId="8519" xr:uid="{00000000-0005-0000-0000-0000212C0000}"/>
    <cellStyle name="쉼표 [0] 5 56" xfId="8520" xr:uid="{00000000-0005-0000-0000-0000222C0000}"/>
    <cellStyle name="쉼표 [0] 5 57" xfId="8521" xr:uid="{00000000-0005-0000-0000-0000232C0000}"/>
    <cellStyle name="쉼표 [0] 5 58" xfId="8522" xr:uid="{00000000-0005-0000-0000-0000242C0000}"/>
    <cellStyle name="쉼표 [0] 5 59" xfId="8523" xr:uid="{00000000-0005-0000-0000-0000252C0000}"/>
    <cellStyle name="쉼표 [0] 5 6" xfId="8524" xr:uid="{00000000-0005-0000-0000-0000262C0000}"/>
    <cellStyle name="쉼표 [0] 5 60" xfId="8525" xr:uid="{00000000-0005-0000-0000-0000272C0000}"/>
    <cellStyle name="쉼표 [0] 5 61" xfId="8526" xr:uid="{00000000-0005-0000-0000-0000282C0000}"/>
    <cellStyle name="쉼표 [0] 5 62" xfId="8527" xr:uid="{00000000-0005-0000-0000-0000292C0000}"/>
    <cellStyle name="쉼표 [0] 5 63" xfId="8528" xr:uid="{00000000-0005-0000-0000-00002A2C0000}"/>
    <cellStyle name="쉼표 [0] 5 64" xfId="8529" xr:uid="{00000000-0005-0000-0000-00002B2C0000}"/>
    <cellStyle name="쉼표 [0] 5 65" xfId="8530" xr:uid="{00000000-0005-0000-0000-00002C2C0000}"/>
    <cellStyle name="쉼표 [0] 5 66" xfId="8531" xr:uid="{00000000-0005-0000-0000-00002D2C0000}"/>
    <cellStyle name="쉼표 [0] 5 67" xfId="8532" xr:uid="{00000000-0005-0000-0000-00002E2C0000}"/>
    <cellStyle name="쉼표 [0] 5 68" xfId="8533" xr:uid="{00000000-0005-0000-0000-00002F2C0000}"/>
    <cellStyle name="쉼표 [0] 5 69" xfId="8534" xr:uid="{00000000-0005-0000-0000-0000302C0000}"/>
    <cellStyle name="쉼표 [0] 5 7" xfId="8535" xr:uid="{00000000-0005-0000-0000-0000312C0000}"/>
    <cellStyle name="쉼표 [0] 5 70" xfId="8536" xr:uid="{00000000-0005-0000-0000-0000322C0000}"/>
    <cellStyle name="쉼표 [0] 5 71" xfId="8537" xr:uid="{00000000-0005-0000-0000-0000332C0000}"/>
    <cellStyle name="쉼표 [0] 5 72" xfId="8538" xr:uid="{00000000-0005-0000-0000-0000342C0000}"/>
    <cellStyle name="쉼표 [0] 5 8" xfId="8539" xr:uid="{00000000-0005-0000-0000-0000352C0000}"/>
    <cellStyle name="쉼표 [0] 5 9" xfId="8540" xr:uid="{00000000-0005-0000-0000-0000362C0000}"/>
    <cellStyle name="쉼표 [0] 6" xfId="66" xr:uid="{00000000-0005-0000-0000-0000372C0000}"/>
    <cellStyle name="쉼표 [0] 6 10" xfId="8541" xr:uid="{00000000-0005-0000-0000-0000382C0000}"/>
    <cellStyle name="쉼표 [0] 6 11" xfId="8542" xr:uid="{00000000-0005-0000-0000-0000392C0000}"/>
    <cellStyle name="쉼표 [0] 6 12" xfId="8543" xr:uid="{00000000-0005-0000-0000-00003A2C0000}"/>
    <cellStyle name="쉼표 [0] 6 13" xfId="8544" xr:uid="{00000000-0005-0000-0000-00003B2C0000}"/>
    <cellStyle name="쉼표 [0] 6 14" xfId="8545" xr:uid="{00000000-0005-0000-0000-00003C2C0000}"/>
    <cellStyle name="쉼표 [0] 6 15" xfId="8546" xr:uid="{00000000-0005-0000-0000-00003D2C0000}"/>
    <cellStyle name="쉼표 [0] 6 16" xfId="8547" xr:uid="{00000000-0005-0000-0000-00003E2C0000}"/>
    <cellStyle name="쉼표 [0] 6 17" xfId="8548" xr:uid="{00000000-0005-0000-0000-00003F2C0000}"/>
    <cellStyle name="쉼표 [0] 6 18" xfId="8549" xr:uid="{00000000-0005-0000-0000-0000402C0000}"/>
    <cellStyle name="쉼표 [0] 6 19" xfId="8550" xr:uid="{00000000-0005-0000-0000-0000412C0000}"/>
    <cellStyle name="쉼표 [0] 6 2" xfId="8551" xr:uid="{00000000-0005-0000-0000-0000422C0000}"/>
    <cellStyle name="쉼표 [0] 6 20" xfId="8552" xr:uid="{00000000-0005-0000-0000-0000432C0000}"/>
    <cellStyle name="쉼표 [0] 6 21" xfId="8553" xr:uid="{00000000-0005-0000-0000-0000442C0000}"/>
    <cellStyle name="쉼표 [0] 6 22" xfId="8554" xr:uid="{00000000-0005-0000-0000-0000452C0000}"/>
    <cellStyle name="쉼표 [0] 6 23" xfId="8555" xr:uid="{00000000-0005-0000-0000-0000462C0000}"/>
    <cellStyle name="쉼표 [0] 6 24" xfId="8556" xr:uid="{00000000-0005-0000-0000-0000472C0000}"/>
    <cellStyle name="쉼표 [0] 6 25" xfId="8557" xr:uid="{00000000-0005-0000-0000-0000482C0000}"/>
    <cellStyle name="쉼표 [0] 6 26" xfId="8558" xr:uid="{00000000-0005-0000-0000-0000492C0000}"/>
    <cellStyle name="쉼표 [0] 6 27" xfId="8559" xr:uid="{00000000-0005-0000-0000-00004A2C0000}"/>
    <cellStyle name="쉼표 [0] 6 28" xfId="8560" xr:uid="{00000000-0005-0000-0000-00004B2C0000}"/>
    <cellStyle name="쉼표 [0] 6 29" xfId="8561" xr:uid="{00000000-0005-0000-0000-00004C2C0000}"/>
    <cellStyle name="쉼표 [0] 6 3" xfId="8562" xr:uid="{00000000-0005-0000-0000-00004D2C0000}"/>
    <cellStyle name="쉼표 [0] 6 30" xfId="8563" xr:uid="{00000000-0005-0000-0000-00004E2C0000}"/>
    <cellStyle name="쉼표 [0] 6 31" xfId="8564" xr:uid="{00000000-0005-0000-0000-00004F2C0000}"/>
    <cellStyle name="쉼표 [0] 6 32" xfId="8565" xr:uid="{00000000-0005-0000-0000-0000502C0000}"/>
    <cellStyle name="쉼표 [0] 6 33" xfId="8566" xr:uid="{00000000-0005-0000-0000-0000512C0000}"/>
    <cellStyle name="쉼표 [0] 6 34" xfId="8567" xr:uid="{00000000-0005-0000-0000-0000522C0000}"/>
    <cellStyle name="쉼표 [0] 6 35" xfId="8568" xr:uid="{00000000-0005-0000-0000-0000532C0000}"/>
    <cellStyle name="쉼표 [0] 6 36" xfId="8569" xr:uid="{00000000-0005-0000-0000-0000542C0000}"/>
    <cellStyle name="쉼표 [0] 6 37" xfId="8570" xr:uid="{00000000-0005-0000-0000-0000552C0000}"/>
    <cellStyle name="쉼표 [0] 6 38" xfId="8571" xr:uid="{00000000-0005-0000-0000-0000562C0000}"/>
    <cellStyle name="쉼표 [0] 6 39" xfId="8572" xr:uid="{00000000-0005-0000-0000-0000572C0000}"/>
    <cellStyle name="쉼표 [0] 6 4" xfId="8573" xr:uid="{00000000-0005-0000-0000-0000582C0000}"/>
    <cellStyle name="쉼표 [0] 6 40" xfId="8574" xr:uid="{00000000-0005-0000-0000-0000592C0000}"/>
    <cellStyle name="쉼표 [0] 6 41" xfId="8575" xr:uid="{00000000-0005-0000-0000-00005A2C0000}"/>
    <cellStyle name="쉼표 [0] 6 42" xfId="8576" xr:uid="{00000000-0005-0000-0000-00005B2C0000}"/>
    <cellStyle name="쉼표 [0] 6 43" xfId="8577" xr:uid="{00000000-0005-0000-0000-00005C2C0000}"/>
    <cellStyle name="쉼표 [0] 6 44" xfId="8578" xr:uid="{00000000-0005-0000-0000-00005D2C0000}"/>
    <cellStyle name="쉼표 [0] 6 45" xfId="8579" xr:uid="{00000000-0005-0000-0000-00005E2C0000}"/>
    <cellStyle name="쉼표 [0] 6 46" xfId="8580" xr:uid="{00000000-0005-0000-0000-00005F2C0000}"/>
    <cellStyle name="쉼표 [0] 6 47" xfId="8581" xr:uid="{00000000-0005-0000-0000-0000602C0000}"/>
    <cellStyle name="쉼표 [0] 6 48" xfId="8582" xr:uid="{00000000-0005-0000-0000-0000612C0000}"/>
    <cellStyle name="쉼표 [0] 6 49" xfId="8583" xr:uid="{00000000-0005-0000-0000-0000622C0000}"/>
    <cellStyle name="쉼표 [0] 6 5" xfId="8584" xr:uid="{00000000-0005-0000-0000-0000632C0000}"/>
    <cellStyle name="쉼표 [0] 6 50" xfId="8585" xr:uid="{00000000-0005-0000-0000-0000642C0000}"/>
    <cellStyle name="쉼표 [0] 6 51" xfId="8586" xr:uid="{00000000-0005-0000-0000-0000652C0000}"/>
    <cellStyle name="쉼표 [0] 6 52" xfId="8587" xr:uid="{00000000-0005-0000-0000-0000662C0000}"/>
    <cellStyle name="쉼표 [0] 6 53" xfId="8588" xr:uid="{00000000-0005-0000-0000-0000672C0000}"/>
    <cellStyle name="쉼표 [0] 6 54" xfId="8589" xr:uid="{00000000-0005-0000-0000-0000682C0000}"/>
    <cellStyle name="쉼표 [0] 6 55" xfId="8590" xr:uid="{00000000-0005-0000-0000-0000692C0000}"/>
    <cellStyle name="쉼표 [0] 6 56" xfId="8591" xr:uid="{00000000-0005-0000-0000-00006A2C0000}"/>
    <cellStyle name="쉼표 [0] 6 57" xfId="8592" xr:uid="{00000000-0005-0000-0000-00006B2C0000}"/>
    <cellStyle name="쉼표 [0] 6 58" xfId="8593" xr:uid="{00000000-0005-0000-0000-00006C2C0000}"/>
    <cellStyle name="쉼표 [0] 6 59" xfId="8594" xr:uid="{00000000-0005-0000-0000-00006D2C0000}"/>
    <cellStyle name="쉼표 [0] 6 6" xfId="8595" xr:uid="{00000000-0005-0000-0000-00006E2C0000}"/>
    <cellStyle name="쉼표 [0] 6 60" xfId="8596" xr:uid="{00000000-0005-0000-0000-00006F2C0000}"/>
    <cellStyle name="쉼표 [0] 6 61" xfId="8597" xr:uid="{00000000-0005-0000-0000-0000702C0000}"/>
    <cellStyle name="쉼표 [0] 6 62" xfId="8598" xr:uid="{00000000-0005-0000-0000-0000712C0000}"/>
    <cellStyle name="쉼표 [0] 6 63" xfId="8599" xr:uid="{00000000-0005-0000-0000-0000722C0000}"/>
    <cellStyle name="쉼표 [0] 6 64" xfId="8600" xr:uid="{00000000-0005-0000-0000-0000732C0000}"/>
    <cellStyle name="쉼표 [0] 6 65" xfId="8601" xr:uid="{00000000-0005-0000-0000-0000742C0000}"/>
    <cellStyle name="쉼표 [0] 6 66" xfId="8602" xr:uid="{00000000-0005-0000-0000-0000752C0000}"/>
    <cellStyle name="쉼표 [0] 6 67" xfId="8603" xr:uid="{00000000-0005-0000-0000-0000762C0000}"/>
    <cellStyle name="쉼표 [0] 6 68" xfId="8604" xr:uid="{00000000-0005-0000-0000-0000772C0000}"/>
    <cellStyle name="쉼표 [0] 6 69" xfId="8605" xr:uid="{00000000-0005-0000-0000-0000782C0000}"/>
    <cellStyle name="쉼표 [0] 6 7" xfId="8606" xr:uid="{00000000-0005-0000-0000-0000792C0000}"/>
    <cellStyle name="쉼표 [0] 6 70" xfId="8607" xr:uid="{00000000-0005-0000-0000-00007A2C0000}"/>
    <cellStyle name="쉼표 [0] 6 71" xfId="8608" xr:uid="{00000000-0005-0000-0000-00007B2C0000}"/>
    <cellStyle name="쉼표 [0] 6 72" xfId="8609" xr:uid="{00000000-0005-0000-0000-00007C2C0000}"/>
    <cellStyle name="쉼표 [0] 6 8" xfId="8610" xr:uid="{00000000-0005-0000-0000-00007D2C0000}"/>
    <cellStyle name="쉼표 [0] 6 9" xfId="8611" xr:uid="{00000000-0005-0000-0000-00007E2C0000}"/>
    <cellStyle name="쉼표 [0] 7" xfId="10827" xr:uid="{00000000-0005-0000-0000-00007F2C0000}"/>
    <cellStyle name="쉼표 [0] 7 10" xfId="13687" xr:uid="{00000000-0005-0000-0000-0000802C0000}"/>
    <cellStyle name="쉼표 [0] 7 10 10" xfId="13688" xr:uid="{00000000-0005-0000-0000-0000812C0000}"/>
    <cellStyle name="쉼표 [0] 7 10 10 2" xfId="13689" xr:uid="{00000000-0005-0000-0000-0000822C0000}"/>
    <cellStyle name="쉼표 [0] 7 10 11" xfId="13690" xr:uid="{00000000-0005-0000-0000-0000832C0000}"/>
    <cellStyle name="쉼표 [0] 7 10 11 2" xfId="13691" xr:uid="{00000000-0005-0000-0000-0000842C0000}"/>
    <cellStyle name="쉼표 [0] 7 10 12" xfId="13692" xr:uid="{00000000-0005-0000-0000-0000852C0000}"/>
    <cellStyle name="쉼표 [0] 7 10 12 2" xfId="13693" xr:uid="{00000000-0005-0000-0000-0000862C0000}"/>
    <cellStyle name="쉼표 [0] 7 10 13" xfId="13694" xr:uid="{00000000-0005-0000-0000-0000872C0000}"/>
    <cellStyle name="쉼표 [0] 7 10 13 2" xfId="13695" xr:uid="{00000000-0005-0000-0000-0000882C0000}"/>
    <cellStyle name="쉼표 [0] 7 10 14" xfId="13696" xr:uid="{00000000-0005-0000-0000-0000892C0000}"/>
    <cellStyle name="쉼표 [0] 7 10 14 2" xfId="13697" xr:uid="{00000000-0005-0000-0000-00008A2C0000}"/>
    <cellStyle name="쉼표 [0] 7 10 15" xfId="13698" xr:uid="{00000000-0005-0000-0000-00008B2C0000}"/>
    <cellStyle name="쉼표 [0] 7 10 2" xfId="13699" xr:uid="{00000000-0005-0000-0000-00008C2C0000}"/>
    <cellStyle name="쉼표 [0] 7 10 2 10" xfId="13700" xr:uid="{00000000-0005-0000-0000-00008D2C0000}"/>
    <cellStyle name="쉼표 [0] 7 10 2 10 2" xfId="13701" xr:uid="{00000000-0005-0000-0000-00008E2C0000}"/>
    <cellStyle name="쉼표 [0] 7 10 2 11" xfId="13702" xr:uid="{00000000-0005-0000-0000-00008F2C0000}"/>
    <cellStyle name="쉼표 [0] 7 10 2 11 2" xfId="13703" xr:uid="{00000000-0005-0000-0000-0000902C0000}"/>
    <cellStyle name="쉼표 [0] 7 10 2 12" xfId="13704" xr:uid="{00000000-0005-0000-0000-0000912C0000}"/>
    <cellStyle name="쉼표 [0] 7 10 2 12 2" xfId="13705" xr:uid="{00000000-0005-0000-0000-0000922C0000}"/>
    <cellStyle name="쉼표 [0] 7 10 2 13" xfId="13706" xr:uid="{00000000-0005-0000-0000-0000932C0000}"/>
    <cellStyle name="쉼표 [0] 7 10 2 13 2" xfId="13707" xr:uid="{00000000-0005-0000-0000-0000942C0000}"/>
    <cellStyle name="쉼표 [0] 7 10 2 14" xfId="13708" xr:uid="{00000000-0005-0000-0000-0000952C0000}"/>
    <cellStyle name="쉼표 [0] 7 10 2 2" xfId="13709" xr:uid="{00000000-0005-0000-0000-0000962C0000}"/>
    <cellStyle name="쉼표 [0] 7 10 2 2 2" xfId="13710" xr:uid="{00000000-0005-0000-0000-0000972C0000}"/>
    <cellStyle name="쉼표 [0] 7 10 2 3" xfId="13711" xr:uid="{00000000-0005-0000-0000-0000982C0000}"/>
    <cellStyle name="쉼표 [0] 7 10 2 3 2" xfId="13712" xr:uid="{00000000-0005-0000-0000-0000992C0000}"/>
    <cellStyle name="쉼표 [0] 7 10 2 4" xfId="13713" xr:uid="{00000000-0005-0000-0000-00009A2C0000}"/>
    <cellStyle name="쉼표 [0] 7 10 2 4 2" xfId="13714" xr:uid="{00000000-0005-0000-0000-00009B2C0000}"/>
    <cellStyle name="쉼표 [0] 7 10 2 5" xfId="13715" xr:uid="{00000000-0005-0000-0000-00009C2C0000}"/>
    <cellStyle name="쉼표 [0] 7 10 2 5 2" xfId="13716" xr:uid="{00000000-0005-0000-0000-00009D2C0000}"/>
    <cellStyle name="쉼표 [0] 7 10 2 6" xfId="13717" xr:uid="{00000000-0005-0000-0000-00009E2C0000}"/>
    <cellStyle name="쉼표 [0] 7 10 2 6 2" xfId="13718" xr:uid="{00000000-0005-0000-0000-00009F2C0000}"/>
    <cellStyle name="쉼표 [0] 7 10 2 7" xfId="13719" xr:uid="{00000000-0005-0000-0000-0000A02C0000}"/>
    <cellStyle name="쉼표 [0] 7 10 2 7 2" xfId="13720" xr:uid="{00000000-0005-0000-0000-0000A12C0000}"/>
    <cellStyle name="쉼표 [0] 7 10 2 8" xfId="13721" xr:uid="{00000000-0005-0000-0000-0000A22C0000}"/>
    <cellStyle name="쉼표 [0] 7 10 2 8 2" xfId="13722" xr:uid="{00000000-0005-0000-0000-0000A32C0000}"/>
    <cellStyle name="쉼표 [0] 7 10 2 9" xfId="13723" xr:uid="{00000000-0005-0000-0000-0000A42C0000}"/>
    <cellStyle name="쉼표 [0] 7 10 2 9 2" xfId="13724" xr:uid="{00000000-0005-0000-0000-0000A52C0000}"/>
    <cellStyle name="쉼표 [0] 7 10 3" xfId="13725" xr:uid="{00000000-0005-0000-0000-0000A62C0000}"/>
    <cellStyle name="쉼표 [0] 7 10 3 2" xfId="13726" xr:uid="{00000000-0005-0000-0000-0000A72C0000}"/>
    <cellStyle name="쉼표 [0] 7 10 4" xfId="13727" xr:uid="{00000000-0005-0000-0000-0000A82C0000}"/>
    <cellStyle name="쉼표 [0] 7 10 4 2" xfId="13728" xr:uid="{00000000-0005-0000-0000-0000A92C0000}"/>
    <cellStyle name="쉼표 [0] 7 10 5" xfId="13729" xr:uid="{00000000-0005-0000-0000-0000AA2C0000}"/>
    <cellStyle name="쉼표 [0] 7 10 5 2" xfId="13730" xr:uid="{00000000-0005-0000-0000-0000AB2C0000}"/>
    <cellStyle name="쉼표 [0] 7 10 6" xfId="13731" xr:uid="{00000000-0005-0000-0000-0000AC2C0000}"/>
    <cellStyle name="쉼표 [0] 7 10 6 2" xfId="13732" xr:uid="{00000000-0005-0000-0000-0000AD2C0000}"/>
    <cellStyle name="쉼표 [0] 7 10 7" xfId="13733" xr:uid="{00000000-0005-0000-0000-0000AE2C0000}"/>
    <cellStyle name="쉼표 [0] 7 10 7 2" xfId="13734" xr:uid="{00000000-0005-0000-0000-0000AF2C0000}"/>
    <cellStyle name="쉼표 [0] 7 10 8" xfId="13735" xr:uid="{00000000-0005-0000-0000-0000B02C0000}"/>
    <cellStyle name="쉼표 [0] 7 10 8 2" xfId="13736" xr:uid="{00000000-0005-0000-0000-0000B12C0000}"/>
    <cellStyle name="쉼표 [0] 7 10 9" xfId="13737" xr:uid="{00000000-0005-0000-0000-0000B22C0000}"/>
    <cellStyle name="쉼표 [0] 7 10 9 2" xfId="13738" xr:uid="{00000000-0005-0000-0000-0000B32C0000}"/>
    <cellStyle name="쉼표 [0] 7 11" xfId="13739" xr:uid="{00000000-0005-0000-0000-0000B42C0000}"/>
    <cellStyle name="쉼표 [0] 7 11 10" xfId="13740" xr:uid="{00000000-0005-0000-0000-0000B52C0000}"/>
    <cellStyle name="쉼표 [0] 7 11 10 2" xfId="13741" xr:uid="{00000000-0005-0000-0000-0000B62C0000}"/>
    <cellStyle name="쉼표 [0] 7 11 11" xfId="13742" xr:uid="{00000000-0005-0000-0000-0000B72C0000}"/>
    <cellStyle name="쉼표 [0] 7 11 11 2" xfId="13743" xr:uid="{00000000-0005-0000-0000-0000B82C0000}"/>
    <cellStyle name="쉼표 [0] 7 11 12" xfId="13744" xr:uid="{00000000-0005-0000-0000-0000B92C0000}"/>
    <cellStyle name="쉼표 [0] 7 11 12 2" xfId="13745" xr:uid="{00000000-0005-0000-0000-0000BA2C0000}"/>
    <cellStyle name="쉼표 [0] 7 11 13" xfId="13746" xr:uid="{00000000-0005-0000-0000-0000BB2C0000}"/>
    <cellStyle name="쉼표 [0] 7 11 13 2" xfId="13747" xr:uid="{00000000-0005-0000-0000-0000BC2C0000}"/>
    <cellStyle name="쉼표 [0] 7 11 14" xfId="13748" xr:uid="{00000000-0005-0000-0000-0000BD2C0000}"/>
    <cellStyle name="쉼표 [0] 7 11 14 2" xfId="13749" xr:uid="{00000000-0005-0000-0000-0000BE2C0000}"/>
    <cellStyle name="쉼표 [0] 7 11 15" xfId="13750" xr:uid="{00000000-0005-0000-0000-0000BF2C0000}"/>
    <cellStyle name="쉼표 [0] 7 11 2" xfId="13751" xr:uid="{00000000-0005-0000-0000-0000C02C0000}"/>
    <cellStyle name="쉼표 [0] 7 11 2 10" xfId="13752" xr:uid="{00000000-0005-0000-0000-0000C12C0000}"/>
    <cellStyle name="쉼표 [0] 7 11 2 10 2" xfId="13753" xr:uid="{00000000-0005-0000-0000-0000C22C0000}"/>
    <cellStyle name="쉼표 [0] 7 11 2 11" xfId="13754" xr:uid="{00000000-0005-0000-0000-0000C32C0000}"/>
    <cellStyle name="쉼표 [0] 7 11 2 11 2" xfId="13755" xr:uid="{00000000-0005-0000-0000-0000C42C0000}"/>
    <cellStyle name="쉼표 [0] 7 11 2 12" xfId="13756" xr:uid="{00000000-0005-0000-0000-0000C52C0000}"/>
    <cellStyle name="쉼표 [0] 7 11 2 12 2" xfId="13757" xr:uid="{00000000-0005-0000-0000-0000C62C0000}"/>
    <cellStyle name="쉼표 [0] 7 11 2 13" xfId="13758" xr:uid="{00000000-0005-0000-0000-0000C72C0000}"/>
    <cellStyle name="쉼표 [0] 7 11 2 13 2" xfId="13759" xr:uid="{00000000-0005-0000-0000-0000C82C0000}"/>
    <cellStyle name="쉼표 [0] 7 11 2 14" xfId="13760" xr:uid="{00000000-0005-0000-0000-0000C92C0000}"/>
    <cellStyle name="쉼표 [0] 7 11 2 2" xfId="13761" xr:uid="{00000000-0005-0000-0000-0000CA2C0000}"/>
    <cellStyle name="쉼표 [0] 7 11 2 2 2" xfId="13762" xr:uid="{00000000-0005-0000-0000-0000CB2C0000}"/>
    <cellStyle name="쉼표 [0] 7 11 2 3" xfId="13763" xr:uid="{00000000-0005-0000-0000-0000CC2C0000}"/>
    <cellStyle name="쉼표 [0] 7 11 2 3 2" xfId="13764" xr:uid="{00000000-0005-0000-0000-0000CD2C0000}"/>
    <cellStyle name="쉼표 [0] 7 11 2 4" xfId="13765" xr:uid="{00000000-0005-0000-0000-0000CE2C0000}"/>
    <cellStyle name="쉼표 [0] 7 11 2 4 2" xfId="13766" xr:uid="{00000000-0005-0000-0000-0000CF2C0000}"/>
    <cellStyle name="쉼표 [0] 7 11 2 5" xfId="13767" xr:uid="{00000000-0005-0000-0000-0000D02C0000}"/>
    <cellStyle name="쉼표 [0] 7 11 2 5 2" xfId="13768" xr:uid="{00000000-0005-0000-0000-0000D12C0000}"/>
    <cellStyle name="쉼표 [0] 7 11 2 6" xfId="13769" xr:uid="{00000000-0005-0000-0000-0000D22C0000}"/>
    <cellStyle name="쉼표 [0] 7 11 2 6 2" xfId="13770" xr:uid="{00000000-0005-0000-0000-0000D32C0000}"/>
    <cellStyle name="쉼표 [0] 7 11 2 7" xfId="13771" xr:uid="{00000000-0005-0000-0000-0000D42C0000}"/>
    <cellStyle name="쉼표 [0] 7 11 2 7 2" xfId="13772" xr:uid="{00000000-0005-0000-0000-0000D52C0000}"/>
    <cellStyle name="쉼표 [0] 7 11 2 8" xfId="13773" xr:uid="{00000000-0005-0000-0000-0000D62C0000}"/>
    <cellStyle name="쉼표 [0] 7 11 2 8 2" xfId="13774" xr:uid="{00000000-0005-0000-0000-0000D72C0000}"/>
    <cellStyle name="쉼표 [0] 7 11 2 9" xfId="13775" xr:uid="{00000000-0005-0000-0000-0000D82C0000}"/>
    <cellStyle name="쉼표 [0] 7 11 2 9 2" xfId="13776" xr:uid="{00000000-0005-0000-0000-0000D92C0000}"/>
    <cellStyle name="쉼표 [0] 7 11 3" xfId="13777" xr:uid="{00000000-0005-0000-0000-0000DA2C0000}"/>
    <cellStyle name="쉼표 [0] 7 11 3 2" xfId="13778" xr:uid="{00000000-0005-0000-0000-0000DB2C0000}"/>
    <cellStyle name="쉼표 [0] 7 11 4" xfId="13779" xr:uid="{00000000-0005-0000-0000-0000DC2C0000}"/>
    <cellStyle name="쉼표 [0] 7 11 4 2" xfId="13780" xr:uid="{00000000-0005-0000-0000-0000DD2C0000}"/>
    <cellStyle name="쉼표 [0] 7 11 5" xfId="13781" xr:uid="{00000000-0005-0000-0000-0000DE2C0000}"/>
    <cellStyle name="쉼표 [0] 7 11 5 2" xfId="13782" xr:uid="{00000000-0005-0000-0000-0000DF2C0000}"/>
    <cellStyle name="쉼표 [0] 7 11 6" xfId="13783" xr:uid="{00000000-0005-0000-0000-0000E02C0000}"/>
    <cellStyle name="쉼표 [0] 7 11 6 2" xfId="13784" xr:uid="{00000000-0005-0000-0000-0000E12C0000}"/>
    <cellStyle name="쉼표 [0] 7 11 7" xfId="13785" xr:uid="{00000000-0005-0000-0000-0000E22C0000}"/>
    <cellStyle name="쉼표 [0] 7 11 7 2" xfId="13786" xr:uid="{00000000-0005-0000-0000-0000E32C0000}"/>
    <cellStyle name="쉼표 [0] 7 11 8" xfId="13787" xr:uid="{00000000-0005-0000-0000-0000E42C0000}"/>
    <cellStyle name="쉼표 [0] 7 11 8 2" xfId="13788" xr:uid="{00000000-0005-0000-0000-0000E52C0000}"/>
    <cellStyle name="쉼표 [0] 7 11 9" xfId="13789" xr:uid="{00000000-0005-0000-0000-0000E62C0000}"/>
    <cellStyle name="쉼표 [0] 7 11 9 2" xfId="13790" xr:uid="{00000000-0005-0000-0000-0000E72C0000}"/>
    <cellStyle name="쉼표 [0] 7 12" xfId="13791" xr:uid="{00000000-0005-0000-0000-0000E82C0000}"/>
    <cellStyle name="쉼표 [0] 7 12 10" xfId="13792" xr:uid="{00000000-0005-0000-0000-0000E92C0000}"/>
    <cellStyle name="쉼표 [0] 7 12 10 2" xfId="13793" xr:uid="{00000000-0005-0000-0000-0000EA2C0000}"/>
    <cellStyle name="쉼표 [0] 7 12 11" xfId="13794" xr:uid="{00000000-0005-0000-0000-0000EB2C0000}"/>
    <cellStyle name="쉼표 [0] 7 12 11 2" xfId="13795" xr:uid="{00000000-0005-0000-0000-0000EC2C0000}"/>
    <cellStyle name="쉼표 [0] 7 12 12" xfId="13796" xr:uid="{00000000-0005-0000-0000-0000ED2C0000}"/>
    <cellStyle name="쉼표 [0] 7 12 12 2" xfId="13797" xr:uid="{00000000-0005-0000-0000-0000EE2C0000}"/>
    <cellStyle name="쉼표 [0] 7 12 13" xfId="13798" xr:uid="{00000000-0005-0000-0000-0000EF2C0000}"/>
    <cellStyle name="쉼표 [0] 7 12 13 2" xfId="13799" xr:uid="{00000000-0005-0000-0000-0000F02C0000}"/>
    <cellStyle name="쉼표 [0] 7 12 14" xfId="13800" xr:uid="{00000000-0005-0000-0000-0000F12C0000}"/>
    <cellStyle name="쉼표 [0] 7 12 14 2" xfId="13801" xr:uid="{00000000-0005-0000-0000-0000F22C0000}"/>
    <cellStyle name="쉼표 [0] 7 12 15" xfId="13802" xr:uid="{00000000-0005-0000-0000-0000F32C0000}"/>
    <cellStyle name="쉼표 [0] 7 12 2" xfId="13803" xr:uid="{00000000-0005-0000-0000-0000F42C0000}"/>
    <cellStyle name="쉼표 [0] 7 12 2 10" xfId="13804" xr:uid="{00000000-0005-0000-0000-0000F52C0000}"/>
    <cellStyle name="쉼표 [0] 7 12 2 10 2" xfId="13805" xr:uid="{00000000-0005-0000-0000-0000F62C0000}"/>
    <cellStyle name="쉼표 [0] 7 12 2 11" xfId="13806" xr:uid="{00000000-0005-0000-0000-0000F72C0000}"/>
    <cellStyle name="쉼표 [0] 7 12 2 11 2" xfId="13807" xr:uid="{00000000-0005-0000-0000-0000F82C0000}"/>
    <cellStyle name="쉼표 [0] 7 12 2 12" xfId="13808" xr:uid="{00000000-0005-0000-0000-0000F92C0000}"/>
    <cellStyle name="쉼표 [0] 7 12 2 12 2" xfId="13809" xr:uid="{00000000-0005-0000-0000-0000FA2C0000}"/>
    <cellStyle name="쉼표 [0] 7 12 2 13" xfId="13810" xr:uid="{00000000-0005-0000-0000-0000FB2C0000}"/>
    <cellStyle name="쉼표 [0] 7 12 2 13 2" xfId="13811" xr:uid="{00000000-0005-0000-0000-0000FC2C0000}"/>
    <cellStyle name="쉼표 [0] 7 12 2 14" xfId="13812" xr:uid="{00000000-0005-0000-0000-0000FD2C0000}"/>
    <cellStyle name="쉼표 [0] 7 12 2 2" xfId="13813" xr:uid="{00000000-0005-0000-0000-0000FE2C0000}"/>
    <cellStyle name="쉼표 [0] 7 12 2 2 2" xfId="13814" xr:uid="{00000000-0005-0000-0000-0000FF2C0000}"/>
    <cellStyle name="쉼표 [0] 7 12 2 3" xfId="13815" xr:uid="{00000000-0005-0000-0000-0000002D0000}"/>
    <cellStyle name="쉼표 [0] 7 12 2 3 2" xfId="13816" xr:uid="{00000000-0005-0000-0000-0000012D0000}"/>
    <cellStyle name="쉼표 [0] 7 12 2 4" xfId="13817" xr:uid="{00000000-0005-0000-0000-0000022D0000}"/>
    <cellStyle name="쉼표 [0] 7 12 2 4 2" xfId="13818" xr:uid="{00000000-0005-0000-0000-0000032D0000}"/>
    <cellStyle name="쉼표 [0] 7 12 2 5" xfId="13819" xr:uid="{00000000-0005-0000-0000-0000042D0000}"/>
    <cellStyle name="쉼표 [0] 7 12 2 5 2" xfId="13820" xr:uid="{00000000-0005-0000-0000-0000052D0000}"/>
    <cellStyle name="쉼표 [0] 7 12 2 6" xfId="13821" xr:uid="{00000000-0005-0000-0000-0000062D0000}"/>
    <cellStyle name="쉼표 [0] 7 12 2 6 2" xfId="13822" xr:uid="{00000000-0005-0000-0000-0000072D0000}"/>
    <cellStyle name="쉼표 [0] 7 12 2 7" xfId="13823" xr:uid="{00000000-0005-0000-0000-0000082D0000}"/>
    <cellStyle name="쉼표 [0] 7 12 2 7 2" xfId="13824" xr:uid="{00000000-0005-0000-0000-0000092D0000}"/>
    <cellStyle name="쉼표 [0] 7 12 2 8" xfId="13825" xr:uid="{00000000-0005-0000-0000-00000A2D0000}"/>
    <cellStyle name="쉼표 [0] 7 12 2 8 2" xfId="13826" xr:uid="{00000000-0005-0000-0000-00000B2D0000}"/>
    <cellStyle name="쉼표 [0] 7 12 2 9" xfId="13827" xr:uid="{00000000-0005-0000-0000-00000C2D0000}"/>
    <cellStyle name="쉼표 [0] 7 12 2 9 2" xfId="13828" xr:uid="{00000000-0005-0000-0000-00000D2D0000}"/>
    <cellStyle name="쉼표 [0] 7 12 3" xfId="13829" xr:uid="{00000000-0005-0000-0000-00000E2D0000}"/>
    <cellStyle name="쉼표 [0] 7 12 3 2" xfId="13830" xr:uid="{00000000-0005-0000-0000-00000F2D0000}"/>
    <cellStyle name="쉼표 [0] 7 12 4" xfId="13831" xr:uid="{00000000-0005-0000-0000-0000102D0000}"/>
    <cellStyle name="쉼표 [0] 7 12 4 2" xfId="13832" xr:uid="{00000000-0005-0000-0000-0000112D0000}"/>
    <cellStyle name="쉼표 [0] 7 12 5" xfId="13833" xr:uid="{00000000-0005-0000-0000-0000122D0000}"/>
    <cellStyle name="쉼표 [0] 7 12 5 2" xfId="13834" xr:uid="{00000000-0005-0000-0000-0000132D0000}"/>
    <cellStyle name="쉼표 [0] 7 12 6" xfId="13835" xr:uid="{00000000-0005-0000-0000-0000142D0000}"/>
    <cellStyle name="쉼표 [0] 7 12 6 2" xfId="13836" xr:uid="{00000000-0005-0000-0000-0000152D0000}"/>
    <cellStyle name="쉼표 [0] 7 12 7" xfId="13837" xr:uid="{00000000-0005-0000-0000-0000162D0000}"/>
    <cellStyle name="쉼표 [0] 7 12 7 2" xfId="13838" xr:uid="{00000000-0005-0000-0000-0000172D0000}"/>
    <cellStyle name="쉼표 [0] 7 12 8" xfId="13839" xr:uid="{00000000-0005-0000-0000-0000182D0000}"/>
    <cellStyle name="쉼표 [0] 7 12 8 2" xfId="13840" xr:uid="{00000000-0005-0000-0000-0000192D0000}"/>
    <cellStyle name="쉼표 [0] 7 12 9" xfId="13841" xr:uid="{00000000-0005-0000-0000-00001A2D0000}"/>
    <cellStyle name="쉼표 [0] 7 12 9 2" xfId="13842" xr:uid="{00000000-0005-0000-0000-00001B2D0000}"/>
    <cellStyle name="쉼표 [0] 7 13" xfId="13843" xr:uid="{00000000-0005-0000-0000-00001C2D0000}"/>
    <cellStyle name="쉼표 [0] 7 13 10" xfId="13844" xr:uid="{00000000-0005-0000-0000-00001D2D0000}"/>
    <cellStyle name="쉼표 [0] 7 13 10 2" xfId="13845" xr:uid="{00000000-0005-0000-0000-00001E2D0000}"/>
    <cellStyle name="쉼표 [0] 7 13 11" xfId="13846" xr:uid="{00000000-0005-0000-0000-00001F2D0000}"/>
    <cellStyle name="쉼표 [0] 7 13 11 2" xfId="13847" xr:uid="{00000000-0005-0000-0000-0000202D0000}"/>
    <cellStyle name="쉼표 [0] 7 13 12" xfId="13848" xr:uid="{00000000-0005-0000-0000-0000212D0000}"/>
    <cellStyle name="쉼표 [0] 7 13 12 2" xfId="13849" xr:uid="{00000000-0005-0000-0000-0000222D0000}"/>
    <cellStyle name="쉼표 [0] 7 13 13" xfId="13850" xr:uid="{00000000-0005-0000-0000-0000232D0000}"/>
    <cellStyle name="쉼표 [0] 7 13 13 2" xfId="13851" xr:uid="{00000000-0005-0000-0000-0000242D0000}"/>
    <cellStyle name="쉼표 [0] 7 13 14" xfId="13852" xr:uid="{00000000-0005-0000-0000-0000252D0000}"/>
    <cellStyle name="쉼표 [0] 7 13 14 2" xfId="13853" xr:uid="{00000000-0005-0000-0000-0000262D0000}"/>
    <cellStyle name="쉼표 [0] 7 13 15" xfId="13854" xr:uid="{00000000-0005-0000-0000-0000272D0000}"/>
    <cellStyle name="쉼표 [0] 7 13 2" xfId="13855" xr:uid="{00000000-0005-0000-0000-0000282D0000}"/>
    <cellStyle name="쉼표 [0] 7 13 2 10" xfId="13856" xr:uid="{00000000-0005-0000-0000-0000292D0000}"/>
    <cellStyle name="쉼표 [0] 7 13 2 10 2" xfId="13857" xr:uid="{00000000-0005-0000-0000-00002A2D0000}"/>
    <cellStyle name="쉼표 [0] 7 13 2 11" xfId="13858" xr:uid="{00000000-0005-0000-0000-00002B2D0000}"/>
    <cellStyle name="쉼표 [0] 7 13 2 11 2" xfId="13859" xr:uid="{00000000-0005-0000-0000-00002C2D0000}"/>
    <cellStyle name="쉼표 [0] 7 13 2 12" xfId="13860" xr:uid="{00000000-0005-0000-0000-00002D2D0000}"/>
    <cellStyle name="쉼표 [0] 7 13 2 12 2" xfId="13861" xr:uid="{00000000-0005-0000-0000-00002E2D0000}"/>
    <cellStyle name="쉼표 [0] 7 13 2 13" xfId="13862" xr:uid="{00000000-0005-0000-0000-00002F2D0000}"/>
    <cellStyle name="쉼표 [0] 7 13 2 13 2" xfId="13863" xr:uid="{00000000-0005-0000-0000-0000302D0000}"/>
    <cellStyle name="쉼표 [0] 7 13 2 14" xfId="13864" xr:uid="{00000000-0005-0000-0000-0000312D0000}"/>
    <cellStyle name="쉼표 [0] 7 13 2 2" xfId="13865" xr:uid="{00000000-0005-0000-0000-0000322D0000}"/>
    <cellStyle name="쉼표 [0] 7 13 2 2 2" xfId="13866" xr:uid="{00000000-0005-0000-0000-0000332D0000}"/>
    <cellStyle name="쉼표 [0] 7 13 2 3" xfId="13867" xr:uid="{00000000-0005-0000-0000-0000342D0000}"/>
    <cellStyle name="쉼표 [0] 7 13 2 3 2" xfId="13868" xr:uid="{00000000-0005-0000-0000-0000352D0000}"/>
    <cellStyle name="쉼표 [0] 7 13 2 4" xfId="13869" xr:uid="{00000000-0005-0000-0000-0000362D0000}"/>
    <cellStyle name="쉼표 [0] 7 13 2 4 2" xfId="13870" xr:uid="{00000000-0005-0000-0000-0000372D0000}"/>
    <cellStyle name="쉼표 [0] 7 13 2 5" xfId="13871" xr:uid="{00000000-0005-0000-0000-0000382D0000}"/>
    <cellStyle name="쉼표 [0] 7 13 2 5 2" xfId="13872" xr:uid="{00000000-0005-0000-0000-0000392D0000}"/>
    <cellStyle name="쉼표 [0] 7 13 2 6" xfId="13873" xr:uid="{00000000-0005-0000-0000-00003A2D0000}"/>
    <cellStyle name="쉼표 [0] 7 13 2 6 2" xfId="13874" xr:uid="{00000000-0005-0000-0000-00003B2D0000}"/>
    <cellStyle name="쉼표 [0] 7 13 2 7" xfId="13875" xr:uid="{00000000-0005-0000-0000-00003C2D0000}"/>
    <cellStyle name="쉼표 [0] 7 13 2 7 2" xfId="13876" xr:uid="{00000000-0005-0000-0000-00003D2D0000}"/>
    <cellStyle name="쉼표 [0] 7 13 2 8" xfId="13877" xr:uid="{00000000-0005-0000-0000-00003E2D0000}"/>
    <cellStyle name="쉼표 [0] 7 13 2 8 2" xfId="13878" xr:uid="{00000000-0005-0000-0000-00003F2D0000}"/>
    <cellStyle name="쉼표 [0] 7 13 2 9" xfId="13879" xr:uid="{00000000-0005-0000-0000-0000402D0000}"/>
    <cellStyle name="쉼표 [0] 7 13 2 9 2" xfId="13880" xr:uid="{00000000-0005-0000-0000-0000412D0000}"/>
    <cellStyle name="쉼표 [0] 7 13 3" xfId="13881" xr:uid="{00000000-0005-0000-0000-0000422D0000}"/>
    <cellStyle name="쉼표 [0] 7 13 3 2" xfId="13882" xr:uid="{00000000-0005-0000-0000-0000432D0000}"/>
    <cellStyle name="쉼표 [0] 7 13 4" xfId="13883" xr:uid="{00000000-0005-0000-0000-0000442D0000}"/>
    <cellStyle name="쉼표 [0] 7 13 4 2" xfId="13884" xr:uid="{00000000-0005-0000-0000-0000452D0000}"/>
    <cellStyle name="쉼표 [0] 7 13 5" xfId="13885" xr:uid="{00000000-0005-0000-0000-0000462D0000}"/>
    <cellStyle name="쉼표 [0] 7 13 5 2" xfId="13886" xr:uid="{00000000-0005-0000-0000-0000472D0000}"/>
    <cellStyle name="쉼표 [0] 7 13 6" xfId="13887" xr:uid="{00000000-0005-0000-0000-0000482D0000}"/>
    <cellStyle name="쉼표 [0] 7 13 6 2" xfId="13888" xr:uid="{00000000-0005-0000-0000-0000492D0000}"/>
    <cellStyle name="쉼표 [0] 7 13 7" xfId="13889" xr:uid="{00000000-0005-0000-0000-00004A2D0000}"/>
    <cellStyle name="쉼표 [0] 7 13 7 2" xfId="13890" xr:uid="{00000000-0005-0000-0000-00004B2D0000}"/>
    <cellStyle name="쉼표 [0] 7 13 8" xfId="13891" xr:uid="{00000000-0005-0000-0000-00004C2D0000}"/>
    <cellStyle name="쉼표 [0] 7 13 8 2" xfId="13892" xr:uid="{00000000-0005-0000-0000-00004D2D0000}"/>
    <cellStyle name="쉼표 [0] 7 13 9" xfId="13893" xr:uid="{00000000-0005-0000-0000-00004E2D0000}"/>
    <cellStyle name="쉼표 [0] 7 13 9 2" xfId="13894" xr:uid="{00000000-0005-0000-0000-00004F2D0000}"/>
    <cellStyle name="쉼표 [0] 7 14" xfId="13895" xr:uid="{00000000-0005-0000-0000-0000502D0000}"/>
    <cellStyle name="쉼표 [0] 7 14 10" xfId="13896" xr:uid="{00000000-0005-0000-0000-0000512D0000}"/>
    <cellStyle name="쉼표 [0] 7 14 10 2" xfId="13897" xr:uid="{00000000-0005-0000-0000-0000522D0000}"/>
    <cellStyle name="쉼표 [0] 7 14 11" xfId="13898" xr:uid="{00000000-0005-0000-0000-0000532D0000}"/>
    <cellStyle name="쉼표 [0] 7 14 11 2" xfId="13899" xr:uid="{00000000-0005-0000-0000-0000542D0000}"/>
    <cellStyle name="쉼표 [0] 7 14 12" xfId="13900" xr:uid="{00000000-0005-0000-0000-0000552D0000}"/>
    <cellStyle name="쉼표 [0] 7 14 12 2" xfId="13901" xr:uid="{00000000-0005-0000-0000-0000562D0000}"/>
    <cellStyle name="쉼표 [0] 7 14 13" xfId="13902" xr:uid="{00000000-0005-0000-0000-0000572D0000}"/>
    <cellStyle name="쉼표 [0] 7 14 13 2" xfId="13903" xr:uid="{00000000-0005-0000-0000-0000582D0000}"/>
    <cellStyle name="쉼표 [0] 7 14 14" xfId="13904" xr:uid="{00000000-0005-0000-0000-0000592D0000}"/>
    <cellStyle name="쉼표 [0] 7 14 14 2" xfId="13905" xr:uid="{00000000-0005-0000-0000-00005A2D0000}"/>
    <cellStyle name="쉼표 [0] 7 14 15" xfId="13906" xr:uid="{00000000-0005-0000-0000-00005B2D0000}"/>
    <cellStyle name="쉼표 [0] 7 14 2" xfId="13907" xr:uid="{00000000-0005-0000-0000-00005C2D0000}"/>
    <cellStyle name="쉼표 [0] 7 14 2 10" xfId="13908" xr:uid="{00000000-0005-0000-0000-00005D2D0000}"/>
    <cellStyle name="쉼표 [0] 7 14 2 10 2" xfId="13909" xr:uid="{00000000-0005-0000-0000-00005E2D0000}"/>
    <cellStyle name="쉼표 [0] 7 14 2 11" xfId="13910" xr:uid="{00000000-0005-0000-0000-00005F2D0000}"/>
    <cellStyle name="쉼표 [0] 7 14 2 11 2" xfId="13911" xr:uid="{00000000-0005-0000-0000-0000602D0000}"/>
    <cellStyle name="쉼표 [0] 7 14 2 12" xfId="13912" xr:uid="{00000000-0005-0000-0000-0000612D0000}"/>
    <cellStyle name="쉼표 [0] 7 14 2 12 2" xfId="13913" xr:uid="{00000000-0005-0000-0000-0000622D0000}"/>
    <cellStyle name="쉼표 [0] 7 14 2 13" xfId="13914" xr:uid="{00000000-0005-0000-0000-0000632D0000}"/>
    <cellStyle name="쉼표 [0] 7 14 2 13 2" xfId="13915" xr:uid="{00000000-0005-0000-0000-0000642D0000}"/>
    <cellStyle name="쉼표 [0] 7 14 2 14" xfId="13916" xr:uid="{00000000-0005-0000-0000-0000652D0000}"/>
    <cellStyle name="쉼표 [0] 7 14 2 2" xfId="13917" xr:uid="{00000000-0005-0000-0000-0000662D0000}"/>
    <cellStyle name="쉼표 [0] 7 14 2 2 2" xfId="13918" xr:uid="{00000000-0005-0000-0000-0000672D0000}"/>
    <cellStyle name="쉼표 [0] 7 14 2 3" xfId="13919" xr:uid="{00000000-0005-0000-0000-0000682D0000}"/>
    <cellStyle name="쉼표 [0] 7 14 2 3 2" xfId="13920" xr:uid="{00000000-0005-0000-0000-0000692D0000}"/>
    <cellStyle name="쉼표 [0] 7 14 2 4" xfId="13921" xr:uid="{00000000-0005-0000-0000-00006A2D0000}"/>
    <cellStyle name="쉼표 [0] 7 14 2 4 2" xfId="13922" xr:uid="{00000000-0005-0000-0000-00006B2D0000}"/>
    <cellStyle name="쉼표 [0] 7 14 2 5" xfId="13923" xr:uid="{00000000-0005-0000-0000-00006C2D0000}"/>
    <cellStyle name="쉼표 [0] 7 14 2 5 2" xfId="13924" xr:uid="{00000000-0005-0000-0000-00006D2D0000}"/>
    <cellStyle name="쉼표 [0] 7 14 2 6" xfId="13925" xr:uid="{00000000-0005-0000-0000-00006E2D0000}"/>
    <cellStyle name="쉼표 [0] 7 14 2 6 2" xfId="13926" xr:uid="{00000000-0005-0000-0000-00006F2D0000}"/>
    <cellStyle name="쉼표 [0] 7 14 2 7" xfId="13927" xr:uid="{00000000-0005-0000-0000-0000702D0000}"/>
    <cellStyle name="쉼표 [0] 7 14 2 7 2" xfId="13928" xr:uid="{00000000-0005-0000-0000-0000712D0000}"/>
    <cellStyle name="쉼표 [0] 7 14 2 8" xfId="13929" xr:uid="{00000000-0005-0000-0000-0000722D0000}"/>
    <cellStyle name="쉼표 [0] 7 14 2 8 2" xfId="13930" xr:uid="{00000000-0005-0000-0000-0000732D0000}"/>
    <cellStyle name="쉼표 [0] 7 14 2 9" xfId="13931" xr:uid="{00000000-0005-0000-0000-0000742D0000}"/>
    <cellStyle name="쉼표 [0] 7 14 2 9 2" xfId="13932" xr:uid="{00000000-0005-0000-0000-0000752D0000}"/>
    <cellStyle name="쉼표 [0] 7 14 3" xfId="13933" xr:uid="{00000000-0005-0000-0000-0000762D0000}"/>
    <cellStyle name="쉼표 [0] 7 14 3 2" xfId="13934" xr:uid="{00000000-0005-0000-0000-0000772D0000}"/>
    <cellStyle name="쉼표 [0] 7 14 4" xfId="13935" xr:uid="{00000000-0005-0000-0000-0000782D0000}"/>
    <cellStyle name="쉼표 [0] 7 14 4 2" xfId="13936" xr:uid="{00000000-0005-0000-0000-0000792D0000}"/>
    <cellStyle name="쉼표 [0] 7 14 5" xfId="13937" xr:uid="{00000000-0005-0000-0000-00007A2D0000}"/>
    <cellStyle name="쉼표 [0] 7 14 5 2" xfId="13938" xr:uid="{00000000-0005-0000-0000-00007B2D0000}"/>
    <cellStyle name="쉼표 [0] 7 14 6" xfId="13939" xr:uid="{00000000-0005-0000-0000-00007C2D0000}"/>
    <cellStyle name="쉼표 [0] 7 14 6 2" xfId="13940" xr:uid="{00000000-0005-0000-0000-00007D2D0000}"/>
    <cellStyle name="쉼표 [0] 7 14 7" xfId="13941" xr:uid="{00000000-0005-0000-0000-00007E2D0000}"/>
    <cellStyle name="쉼표 [0] 7 14 7 2" xfId="13942" xr:uid="{00000000-0005-0000-0000-00007F2D0000}"/>
    <cellStyle name="쉼표 [0] 7 14 8" xfId="13943" xr:uid="{00000000-0005-0000-0000-0000802D0000}"/>
    <cellStyle name="쉼표 [0] 7 14 8 2" xfId="13944" xr:uid="{00000000-0005-0000-0000-0000812D0000}"/>
    <cellStyle name="쉼표 [0] 7 14 9" xfId="13945" xr:uid="{00000000-0005-0000-0000-0000822D0000}"/>
    <cellStyle name="쉼표 [0] 7 14 9 2" xfId="13946" xr:uid="{00000000-0005-0000-0000-0000832D0000}"/>
    <cellStyle name="쉼표 [0] 7 15" xfId="13947" xr:uid="{00000000-0005-0000-0000-0000842D0000}"/>
    <cellStyle name="쉼표 [0] 7 15 10" xfId="13948" xr:uid="{00000000-0005-0000-0000-0000852D0000}"/>
    <cellStyle name="쉼표 [0] 7 15 10 2" xfId="13949" xr:uid="{00000000-0005-0000-0000-0000862D0000}"/>
    <cellStyle name="쉼표 [0] 7 15 11" xfId="13950" xr:uid="{00000000-0005-0000-0000-0000872D0000}"/>
    <cellStyle name="쉼표 [0] 7 15 11 2" xfId="13951" xr:uid="{00000000-0005-0000-0000-0000882D0000}"/>
    <cellStyle name="쉼표 [0] 7 15 12" xfId="13952" xr:uid="{00000000-0005-0000-0000-0000892D0000}"/>
    <cellStyle name="쉼표 [0] 7 15 12 2" xfId="13953" xr:uid="{00000000-0005-0000-0000-00008A2D0000}"/>
    <cellStyle name="쉼표 [0] 7 15 13" xfId="13954" xr:uid="{00000000-0005-0000-0000-00008B2D0000}"/>
    <cellStyle name="쉼표 [0] 7 15 13 2" xfId="13955" xr:uid="{00000000-0005-0000-0000-00008C2D0000}"/>
    <cellStyle name="쉼표 [0] 7 15 14" xfId="13956" xr:uid="{00000000-0005-0000-0000-00008D2D0000}"/>
    <cellStyle name="쉼표 [0] 7 15 14 2" xfId="13957" xr:uid="{00000000-0005-0000-0000-00008E2D0000}"/>
    <cellStyle name="쉼표 [0] 7 15 15" xfId="13958" xr:uid="{00000000-0005-0000-0000-00008F2D0000}"/>
    <cellStyle name="쉼표 [0] 7 15 2" xfId="13959" xr:uid="{00000000-0005-0000-0000-0000902D0000}"/>
    <cellStyle name="쉼표 [0] 7 15 2 10" xfId="13960" xr:uid="{00000000-0005-0000-0000-0000912D0000}"/>
    <cellStyle name="쉼표 [0] 7 15 2 10 2" xfId="13961" xr:uid="{00000000-0005-0000-0000-0000922D0000}"/>
    <cellStyle name="쉼표 [0] 7 15 2 11" xfId="13962" xr:uid="{00000000-0005-0000-0000-0000932D0000}"/>
    <cellStyle name="쉼표 [0] 7 15 2 11 2" xfId="13963" xr:uid="{00000000-0005-0000-0000-0000942D0000}"/>
    <cellStyle name="쉼표 [0] 7 15 2 12" xfId="13964" xr:uid="{00000000-0005-0000-0000-0000952D0000}"/>
    <cellStyle name="쉼표 [0] 7 15 2 12 2" xfId="13965" xr:uid="{00000000-0005-0000-0000-0000962D0000}"/>
    <cellStyle name="쉼표 [0] 7 15 2 13" xfId="13966" xr:uid="{00000000-0005-0000-0000-0000972D0000}"/>
    <cellStyle name="쉼표 [0] 7 15 2 13 2" xfId="13967" xr:uid="{00000000-0005-0000-0000-0000982D0000}"/>
    <cellStyle name="쉼표 [0] 7 15 2 14" xfId="13968" xr:uid="{00000000-0005-0000-0000-0000992D0000}"/>
    <cellStyle name="쉼표 [0] 7 15 2 2" xfId="13969" xr:uid="{00000000-0005-0000-0000-00009A2D0000}"/>
    <cellStyle name="쉼표 [0] 7 15 2 2 2" xfId="13970" xr:uid="{00000000-0005-0000-0000-00009B2D0000}"/>
    <cellStyle name="쉼표 [0] 7 15 2 3" xfId="13971" xr:uid="{00000000-0005-0000-0000-00009C2D0000}"/>
    <cellStyle name="쉼표 [0] 7 15 2 3 2" xfId="13972" xr:uid="{00000000-0005-0000-0000-00009D2D0000}"/>
    <cellStyle name="쉼표 [0] 7 15 2 4" xfId="13973" xr:uid="{00000000-0005-0000-0000-00009E2D0000}"/>
    <cellStyle name="쉼표 [0] 7 15 2 4 2" xfId="13974" xr:uid="{00000000-0005-0000-0000-00009F2D0000}"/>
    <cellStyle name="쉼표 [0] 7 15 2 5" xfId="13975" xr:uid="{00000000-0005-0000-0000-0000A02D0000}"/>
    <cellStyle name="쉼표 [0] 7 15 2 5 2" xfId="13976" xr:uid="{00000000-0005-0000-0000-0000A12D0000}"/>
    <cellStyle name="쉼표 [0] 7 15 2 6" xfId="13977" xr:uid="{00000000-0005-0000-0000-0000A22D0000}"/>
    <cellStyle name="쉼표 [0] 7 15 2 6 2" xfId="13978" xr:uid="{00000000-0005-0000-0000-0000A32D0000}"/>
    <cellStyle name="쉼표 [0] 7 15 2 7" xfId="13979" xr:uid="{00000000-0005-0000-0000-0000A42D0000}"/>
    <cellStyle name="쉼표 [0] 7 15 2 7 2" xfId="13980" xr:uid="{00000000-0005-0000-0000-0000A52D0000}"/>
    <cellStyle name="쉼표 [0] 7 15 2 8" xfId="13981" xr:uid="{00000000-0005-0000-0000-0000A62D0000}"/>
    <cellStyle name="쉼표 [0] 7 15 2 8 2" xfId="13982" xr:uid="{00000000-0005-0000-0000-0000A72D0000}"/>
    <cellStyle name="쉼표 [0] 7 15 2 9" xfId="13983" xr:uid="{00000000-0005-0000-0000-0000A82D0000}"/>
    <cellStyle name="쉼표 [0] 7 15 2 9 2" xfId="13984" xr:uid="{00000000-0005-0000-0000-0000A92D0000}"/>
    <cellStyle name="쉼표 [0] 7 15 3" xfId="13985" xr:uid="{00000000-0005-0000-0000-0000AA2D0000}"/>
    <cellStyle name="쉼표 [0] 7 15 3 2" xfId="13986" xr:uid="{00000000-0005-0000-0000-0000AB2D0000}"/>
    <cellStyle name="쉼표 [0] 7 15 4" xfId="13987" xr:uid="{00000000-0005-0000-0000-0000AC2D0000}"/>
    <cellStyle name="쉼표 [0] 7 15 4 2" xfId="13988" xr:uid="{00000000-0005-0000-0000-0000AD2D0000}"/>
    <cellStyle name="쉼표 [0] 7 15 5" xfId="13989" xr:uid="{00000000-0005-0000-0000-0000AE2D0000}"/>
    <cellStyle name="쉼표 [0] 7 15 5 2" xfId="13990" xr:uid="{00000000-0005-0000-0000-0000AF2D0000}"/>
    <cellStyle name="쉼표 [0] 7 15 6" xfId="13991" xr:uid="{00000000-0005-0000-0000-0000B02D0000}"/>
    <cellStyle name="쉼표 [0] 7 15 6 2" xfId="13992" xr:uid="{00000000-0005-0000-0000-0000B12D0000}"/>
    <cellStyle name="쉼표 [0] 7 15 7" xfId="13993" xr:uid="{00000000-0005-0000-0000-0000B22D0000}"/>
    <cellStyle name="쉼표 [0] 7 15 7 2" xfId="13994" xr:uid="{00000000-0005-0000-0000-0000B32D0000}"/>
    <cellStyle name="쉼표 [0] 7 15 8" xfId="13995" xr:uid="{00000000-0005-0000-0000-0000B42D0000}"/>
    <cellStyle name="쉼표 [0] 7 15 8 2" xfId="13996" xr:uid="{00000000-0005-0000-0000-0000B52D0000}"/>
    <cellStyle name="쉼표 [0] 7 15 9" xfId="13997" xr:uid="{00000000-0005-0000-0000-0000B62D0000}"/>
    <cellStyle name="쉼표 [0] 7 15 9 2" xfId="13998" xr:uid="{00000000-0005-0000-0000-0000B72D0000}"/>
    <cellStyle name="쉼표 [0] 7 16" xfId="13999" xr:uid="{00000000-0005-0000-0000-0000B82D0000}"/>
    <cellStyle name="쉼표 [0] 7 16 10" xfId="14000" xr:uid="{00000000-0005-0000-0000-0000B92D0000}"/>
    <cellStyle name="쉼표 [0] 7 16 10 2" xfId="14001" xr:uid="{00000000-0005-0000-0000-0000BA2D0000}"/>
    <cellStyle name="쉼표 [0] 7 16 11" xfId="14002" xr:uid="{00000000-0005-0000-0000-0000BB2D0000}"/>
    <cellStyle name="쉼표 [0] 7 16 11 2" xfId="14003" xr:uid="{00000000-0005-0000-0000-0000BC2D0000}"/>
    <cellStyle name="쉼표 [0] 7 16 12" xfId="14004" xr:uid="{00000000-0005-0000-0000-0000BD2D0000}"/>
    <cellStyle name="쉼표 [0] 7 16 12 2" xfId="14005" xr:uid="{00000000-0005-0000-0000-0000BE2D0000}"/>
    <cellStyle name="쉼표 [0] 7 16 13" xfId="14006" xr:uid="{00000000-0005-0000-0000-0000BF2D0000}"/>
    <cellStyle name="쉼표 [0] 7 16 13 2" xfId="14007" xr:uid="{00000000-0005-0000-0000-0000C02D0000}"/>
    <cellStyle name="쉼표 [0] 7 16 14" xfId="14008" xr:uid="{00000000-0005-0000-0000-0000C12D0000}"/>
    <cellStyle name="쉼표 [0] 7 16 14 2" xfId="14009" xr:uid="{00000000-0005-0000-0000-0000C22D0000}"/>
    <cellStyle name="쉼표 [0] 7 16 15" xfId="14010" xr:uid="{00000000-0005-0000-0000-0000C32D0000}"/>
    <cellStyle name="쉼표 [0] 7 16 2" xfId="14011" xr:uid="{00000000-0005-0000-0000-0000C42D0000}"/>
    <cellStyle name="쉼표 [0] 7 16 2 10" xfId="14012" xr:uid="{00000000-0005-0000-0000-0000C52D0000}"/>
    <cellStyle name="쉼표 [0] 7 16 2 10 2" xfId="14013" xr:uid="{00000000-0005-0000-0000-0000C62D0000}"/>
    <cellStyle name="쉼표 [0] 7 16 2 11" xfId="14014" xr:uid="{00000000-0005-0000-0000-0000C72D0000}"/>
    <cellStyle name="쉼표 [0] 7 16 2 11 2" xfId="14015" xr:uid="{00000000-0005-0000-0000-0000C82D0000}"/>
    <cellStyle name="쉼표 [0] 7 16 2 12" xfId="14016" xr:uid="{00000000-0005-0000-0000-0000C92D0000}"/>
    <cellStyle name="쉼표 [0] 7 16 2 12 2" xfId="14017" xr:uid="{00000000-0005-0000-0000-0000CA2D0000}"/>
    <cellStyle name="쉼표 [0] 7 16 2 13" xfId="14018" xr:uid="{00000000-0005-0000-0000-0000CB2D0000}"/>
    <cellStyle name="쉼표 [0] 7 16 2 13 2" xfId="14019" xr:uid="{00000000-0005-0000-0000-0000CC2D0000}"/>
    <cellStyle name="쉼표 [0] 7 16 2 14" xfId="14020" xr:uid="{00000000-0005-0000-0000-0000CD2D0000}"/>
    <cellStyle name="쉼표 [0] 7 16 2 2" xfId="14021" xr:uid="{00000000-0005-0000-0000-0000CE2D0000}"/>
    <cellStyle name="쉼표 [0] 7 16 2 2 2" xfId="14022" xr:uid="{00000000-0005-0000-0000-0000CF2D0000}"/>
    <cellStyle name="쉼표 [0] 7 16 2 3" xfId="14023" xr:uid="{00000000-0005-0000-0000-0000D02D0000}"/>
    <cellStyle name="쉼표 [0] 7 16 2 3 2" xfId="14024" xr:uid="{00000000-0005-0000-0000-0000D12D0000}"/>
    <cellStyle name="쉼표 [0] 7 16 2 4" xfId="14025" xr:uid="{00000000-0005-0000-0000-0000D22D0000}"/>
    <cellStyle name="쉼표 [0] 7 16 2 4 2" xfId="14026" xr:uid="{00000000-0005-0000-0000-0000D32D0000}"/>
    <cellStyle name="쉼표 [0] 7 16 2 5" xfId="14027" xr:uid="{00000000-0005-0000-0000-0000D42D0000}"/>
    <cellStyle name="쉼표 [0] 7 16 2 5 2" xfId="14028" xr:uid="{00000000-0005-0000-0000-0000D52D0000}"/>
    <cellStyle name="쉼표 [0] 7 16 2 6" xfId="14029" xr:uid="{00000000-0005-0000-0000-0000D62D0000}"/>
    <cellStyle name="쉼표 [0] 7 16 2 6 2" xfId="14030" xr:uid="{00000000-0005-0000-0000-0000D72D0000}"/>
    <cellStyle name="쉼표 [0] 7 16 2 7" xfId="14031" xr:uid="{00000000-0005-0000-0000-0000D82D0000}"/>
    <cellStyle name="쉼표 [0] 7 16 2 7 2" xfId="14032" xr:uid="{00000000-0005-0000-0000-0000D92D0000}"/>
    <cellStyle name="쉼표 [0] 7 16 2 8" xfId="14033" xr:uid="{00000000-0005-0000-0000-0000DA2D0000}"/>
    <cellStyle name="쉼표 [0] 7 16 2 8 2" xfId="14034" xr:uid="{00000000-0005-0000-0000-0000DB2D0000}"/>
    <cellStyle name="쉼표 [0] 7 16 2 9" xfId="14035" xr:uid="{00000000-0005-0000-0000-0000DC2D0000}"/>
    <cellStyle name="쉼표 [0] 7 16 2 9 2" xfId="14036" xr:uid="{00000000-0005-0000-0000-0000DD2D0000}"/>
    <cellStyle name="쉼표 [0] 7 16 3" xfId="14037" xr:uid="{00000000-0005-0000-0000-0000DE2D0000}"/>
    <cellStyle name="쉼표 [0] 7 16 3 2" xfId="14038" xr:uid="{00000000-0005-0000-0000-0000DF2D0000}"/>
    <cellStyle name="쉼표 [0] 7 16 4" xfId="14039" xr:uid="{00000000-0005-0000-0000-0000E02D0000}"/>
    <cellStyle name="쉼표 [0] 7 16 4 2" xfId="14040" xr:uid="{00000000-0005-0000-0000-0000E12D0000}"/>
    <cellStyle name="쉼표 [0] 7 16 5" xfId="14041" xr:uid="{00000000-0005-0000-0000-0000E22D0000}"/>
    <cellStyle name="쉼표 [0] 7 16 5 2" xfId="14042" xr:uid="{00000000-0005-0000-0000-0000E32D0000}"/>
    <cellStyle name="쉼표 [0] 7 16 6" xfId="14043" xr:uid="{00000000-0005-0000-0000-0000E42D0000}"/>
    <cellStyle name="쉼표 [0] 7 16 6 2" xfId="14044" xr:uid="{00000000-0005-0000-0000-0000E52D0000}"/>
    <cellStyle name="쉼표 [0] 7 16 7" xfId="14045" xr:uid="{00000000-0005-0000-0000-0000E62D0000}"/>
    <cellStyle name="쉼표 [0] 7 16 7 2" xfId="14046" xr:uid="{00000000-0005-0000-0000-0000E72D0000}"/>
    <cellStyle name="쉼표 [0] 7 16 8" xfId="14047" xr:uid="{00000000-0005-0000-0000-0000E82D0000}"/>
    <cellStyle name="쉼표 [0] 7 16 8 2" xfId="14048" xr:uid="{00000000-0005-0000-0000-0000E92D0000}"/>
    <cellStyle name="쉼표 [0] 7 16 9" xfId="14049" xr:uid="{00000000-0005-0000-0000-0000EA2D0000}"/>
    <cellStyle name="쉼표 [0] 7 16 9 2" xfId="14050" xr:uid="{00000000-0005-0000-0000-0000EB2D0000}"/>
    <cellStyle name="쉼표 [0] 7 17" xfId="14051" xr:uid="{00000000-0005-0000-0000-0000EC2D0000}"/>
    <cellStyle name="쉼표 [0] 7 17 10" xfId="14052" xr:uid="{00000000-0005-0000-0000-0000ED2D0000}"/>
    <cellStyle name="쉼표 [0] 7 17 10 2" xfId="14053" xr:uid="{00000000-0005-0000-0000-0000EE2D0000}"/>
    <cellStyle name="쉼표 [0] 7 17 11" xfId="14054" xr:uid="{00000000-0005-0000-0000-0000EF2D0000}"/>
    <cellStyle name="쉼표 [0] 7 17 11 2" xfId="14055" xr:uid="{00000000-0005-0000-0000-0000F02D0000}"/>
    <cellStyle name="쉼표 [0] 7 17 12" xfId="14056" xr:uid="{00000000-0005-0000-0000-0000F12D0000}"/>
    <cellStyle name="쉼표 [0] 7 17 12 2" xfId="14057" xr:uid="{00000000-0005-0000-0000-0000F22D0000}"/>
    <cellStyle name="쉼표 [0] 7 17 13" xfId="14058" xr:uid="{00000000-0005-0000-0000-0000F32D0000}"/>
    <cellStyle name="쉼표 [0] 7 17 13 2" xfId="14059" xr:uid="{00000000-0005-0000-0000-0000F42D0000}"/>
    <cellStyle name="쉼표 [0] 7 17 14" xfId="14060" xr:uid="{00000000-0005-0000-0000-0000F52D0000}"/>
    <cellStyle name="쉼표 [0] 7 17 14 2" xfId="14061" xr:uid="{00000000-0005-0000-0000-0000F62D0000}"/>
    <cellStyle name="쉼표 [0] 7 17 15" xfId="14062" xr:uid="{00000000-0005-0000-0000-0000F72D0000}"/>
    <cellStyle name="쉼표 [0] 7 17 2" xfId="14063" xr:uid="{00000000-0005-0000-0000-0000F82D0000}"/>
    <cellStyle name="쉼표 [0] 7 17 2 10" xfId="14064" xr:uid="{00000000-0005-0000-0000-0000F92D0000}"/>
    <cellStyle name="쉼표 [0] 7 17 2 10 2" xfId="14065" xr:uid="{00000000-0005-0000-0000-0000FA2D0000}"/>
    <cellStyle name="쉼표 [0] 7 17 2 11" xfId="14066" xr:uid="{00000000-0005-0000-0000-0000FB2D0000}"/>
    <cellStyle name="쉼표 [0] 7 17 2 11 2" xfId="14067" xr:uid="{00000000-0005-0000-0000-0000FC2D0000}"/>
    <cellStyle name="쉼표 [0] 7 17 2 12" xfId="14068" xr:uid="{00000000-0005-0000-0000-0000FD2D0000}"/>
    <cellStyle name="쉼표 [0] 7 17 2 12 2" xfId="14069" xr:uid="{00000000-0005-0000-0000-0000FE2D0000}"/>
    <cellStyle name="쉼표 [0] 7 17 2 13" xfId="14070" xr:uid="{00000000-0005-0000-0000-0000FF2D0000}"/>
    <cellStyle name="쉼표 [0] 7 17 2 13 2" xfId="14071" xr:uid="{00000000-0005-0000-0000-0000002E0000}"/>
    <cellStyle name="쉼표 [0] 7 17 2 14" xfId="14072" xr:uid="{00000000-0005-0000-0000-0000012E0000}"/>
    <cellStyle name="쉼표 [0] 7 17 2 2" xfId="14073" xr:uid="{00000000-0005-0000-0000-0000022E0000}"/>
    <cellStyle name="쉼표 [0] 7 17 2 2 2" xfId="14074" xr:uid="{00000000-0005-0000-0000-0000032E0000}"/>
    <cellStyle name="쉼표 [0] 7 17 2 3" xfId="14075" xr:uid="{00000000-0005-0000-0000-0000042E0000}"/>
    <cellStyle name="쉼표 [0] 7 17 2 3 2" xfId="14076" xr:uid="{00000000-0005-0000-0000-0000052E0000}"/>
    <cellStyle name="쉼표 [0] 7 17 2 4" xfId="14077" xr:uid="{00000000-0005-0000-0000-0000062E0000}"/>
    <cellStyle name="쉼표 [0] 7 17 2 4 2" xfId="14078" xr:uid="{00000000-0005-0000-0000-0000072E0000}"/>
    <cellStyle name="쉼표 [0] 7 17 2 5" xfId="14079" xr:uid="{00000000-0005-0000-0000-0000082E0000}"/>
    <cellStyle name="쉼표 [0] 7 17 2 5 2" xfId="14080" xr:uid="{00000000-0005-0000-0000-0000092E0000}"/>
    <cellStyle name="쉼표 [0] 7 17 2 6" xfId="14081" xr:uid="{00000000-0005-0000-0000-00000A2E0000}"/>
    <cellStyle name="쉼표 [0] 7 17 2 6 2" xfId="14082" xr:uid="{00000000-0005-0000-0000-00000B2E0000}"/>
    <cellStyle name="쉼표 [0] 7 17 2 7" xfId="14083" xr:uid="{00000000-0005-0000-0000-00000C2E0000}"/>
    <cellStyle name="쉼표 [0] 7 17 2 7 2" xfId="14084" xr:uid="{00000000-0005-0000-0000-00000D2E0000}"/>
    <cellStyle name="쉼표 [0] 7 17 2 8" xfId="14085" xr:uid="{00000000-0005-0000-0000-00000E2E0000}"/>
    <cellStyle name="쉼표 [0] 7 17 2 8 2" xfId="14086" xr:uid="{00000000-0005-0000-0000-00000F2E0000}"/>
    <cellStyle name="쉼표 [0] 7 17 2 9" xfId="14087" xr:uid="{00000000-0005-0000-0000-0000102E0000}"/>
    <cellStyle name="쉼표 [0] 7 17 2 9 2" xfId="14088" xr:uid="{00000000-0005-0000-0000-0000112E0000}"/>
    <cellStyle name="쉼표 [0] 7 17 3" xfId="14089" xr:uid="{00000000-0005-0000-0000-0000122E0000}"/>
    <cellStyle name="쉼표 [0] 7 17 3 2" xfId="14090" xr:uid="{00000000-0005-0000-0000-0000132E0000}"/>
    <cellStyle name="쉼표 [0] 7 17 4" xfId="14091" xr:uid="{00000000-0005-0000-0000-0000142E0000}"/>
    <cellStyle name="쉼표 [0] 7 17 4 2" xfId="14092" xr:uid="{00000000-0005-0000-0000-0000152E0000}"/>
    <cellStyle name="쉼표 [0] 7 17 5" xfId="14093" xr:uid="{00000000-0005-0000-0000-0000162E0000}"/>
    <cellStyle name="쉼표 [0] 7 17 5 2" xfId="14094" xr:uid="{00000000-0005-0000-0000-0000172E0000}"/>
    <cellStyle name="쉼표 [0] 7 17 6" xfId="14095" xr:uid="{00000000-0005-0000-0000-0000182E0000}"/>
    <cellStyle name="쉼표 [0] 7 17 6 2" xfId="14096" xr:uid="{00000000-0005-0000-0000-0000192E0000}"/>
    <cellStyle name="쉼표 [0] 7 17 7" xfId="14097" xr:uid="{00000000-0005-0000-0000-00001A2E0000}"/>
    <cellStyle name="쉼표 [0] 7 17 7 2" xfId="14098" xr:uid="{00000000-0005-0000-0000-00001B2E0000}"/>
    <cellStyle name="쉼표 [0] 7 17 8" xfId="14099" xr:uid="{00000000-0005-0000-0000-00001C2E0000}"/>
    <cellStyle name="쉼표 [0] 7 17 8 2" xfId="14100" xr:uid="{00000000-0005-0000-0000-00001D2E0000}"/>
    <cellStyle name="쉼표 [0] 7 17 9" xfId="14101" xr:uid="{00000000-0005-0000-0000-00001E2E0000}"/>
    <cellStyle name="쉼표 [0] 7 17 9 2" xfId="14102" xr:uid="{00000000-0005-0000-0000-00001F2E0000}"/>
    <cellStyle name="쉼표 [0] 7 18" xfId="14103" xr:uid="{00000000-0005-0000-0000-0000202E0000}"/>
    <cellStyle name="쉼표 [0] 7 18 10" xfId="14104" xr:uid="{00000000-0005-0000-0000-0000212E0000}"/>
    <cellStyle name="쉼표 [0] 7 18 10 2" xfId="14105" xr:uid="{00000000-0005-0000-0000-0000222E0000}"/>
    <cellStyle name="쉼표 [0] 7 18 11" xfId="14106" xr:uid="{00000000-0005-0000-0000-0000232E0000}"/>
    <cellStyle name="쉼표 [0] 7 18 11 2" xfId="14107" xr:uid="{00000000-0005-0000-0000-0000242E0000}"/>
    <cellStyle name="쉼표 [0] 7 18 12" xfId="14108" xr:uid="{00000000-0005-0000-0000-0000252E0000}"/>
    <cellStyle name="쉼표 [0] 7 18 12 2" xfId="14109" xr:uid="{00000000-0005-0000-0000-0000262E0000}"/>
    <cellStyle name="쉼표 [0] 7 18 13" xfId="14110" xr:uid="{00000000-0005-0000-0000-0000272E0000}"/>
    <cellStyle name="쉼표 [0] 7 18 13 2" xfId="14111" xr:uid="{00000000-0005-0000-0000-0000282E0000}"/>
    <cellStyle name="쉼표 [0] 7 18 14" xfId="14112" xr:uid="{00000000-0005-0000-0000-0000292E0000}"/>
    <cellStyle name="쉼표 [0] 7 18 14 2" xfId="14113" xr:uid="{00000000-0005-0000-0000-00002A2E0000}"/>
    <cellStyle name="쉼표 [0] 7 18 15" xfId="14114" xr:uid="{00000000-0005-0000-0000-00002B2E0000}"/>
    <cellStyle name="쉼표 [0] 7 18 2" xfId="14115" xr:uid="{00000000-0005-0000-0000-00002C2E0000}"/>
    <cellStyle name="쉼표 [0] 7 18 2 10" xfId="14116" xr:uid="{00000000-0005-0000-0000-00002D2E0000}"/>
    <cellStyle name="쉼표 [0] 7 18 2 10 2" xfId="14117" xr:uid="{00000000-0005-0000-0000-00002E2E0000}"/>
    <cellStyle name="쉼표 [0] 7 18 2 11" xfId="14118" xr:uid="{00000000-0005-0000-0000-00002F2E0000}"/>
    <cellStyle name="쉼표 [0] 7 18 2 11 2" xfId="14119" xr:uid="{00000000-0005-0000-0000-0000302E0000}"/>
    <cellStyle name="쉼표 [0] 7 18 2 12" xfId="14120" xr:uid="{00000000-0005-0000-0000-0000312E0000}"/>
    <cellStyle name="쉼표 [0] 7 18 2 12 2" xfId="14121" xr:uid="{00000000-0005-0000-0000-0000322E0000}"/>
    <cellStyle name="쉼표 [0] 7 18 2 13" xfId="14122" xr:uid="{00000000-0005-0000-0000-0000332E0000}"/>
    <cellStyle name="쉼표 [0] 7 18 2 13 2" xfId="14123" xr:uid="{00000000-0005-0000-0000-0000342E0000}"/>
    <cellStyle name="쉼표 [0] 7 18 2 14" xfId="14124" xr:uid="{00000000-0005-0000-0000-0000352E0000}"/>
    <cellStyle name="쉼표 [0] 7 18 2 2" xfId="14125" xr:uid="{00000000-0005-0000-0000-0000362E0000}"/>
    <cellStyle name="쉼표 [0] 7 18 2 2 2" xfId="14126" xr:uid="{00000000-0005-0000-0000-0000372E0000}"/>
    <cellStyle name="쉼표 [0] 7 18 2 3" xfId="14127" xr:uid="{00000000-0005-0000-0000-0000382E0000}"/>
    <cellStyle name="쉼표 [0] 7 18 2 3 2" xfId="14128" xr:uid="{00000000-0005-0000-0000-0000392E0000}"/>
    <cellStyle name="쉼표 [0] 7 18 2 4" xfId="14129" xr:uid="{00000000-0005-0000-0000-00003A2E0000}"/>
    <cellStyle name="쉼표 [0] 7 18 2 4 2" xfId="14130" xr:uid="{00000000-0005-0000-0000-00003B2E0000}"/>
    <cellStyle name="쉼표 [0] 7 18 2 5" xfId="14131" xr:uid="{00000000-0005-0000-0000-00003C2E0000}"/>
    <cellStyle name="쉼표 [0] 7 18 2 5 2" xfId="14132" xr:uid="{00000000-0005-0000-0000-00003D2E0000}"/>
    <cellStyle name="쉼표 [0] 7 18 2 6" xfId="14133" xr:uid="{00000000-0005-0000-0000-00003E2E0000}"/>
    <cellStyle name="쉼표 [0] 7 18 2 6 2" xfId="14134" xr:uid="{00000000-0005-0000-0000-00003F2E0000}"/>
    <cellStyle name="쉼표 [0] 7 18 2 7" xfId="14135" xr:uid="{00000000-0005-0000-0000-0000402E0000}"/>
    <cellStyle name="쉼표 [0] 7 18 2 7 2" xfId="14136" xr:uid="{00000000-0005-0000-0000-0000412E0000}"/>
    <cellStyle name="쉼표 [0] 7 18 2 8" xfId="14137" xr:uid="{00000000-0005-0000-0000-0000422E0000}"/>
    <cellStyle name="쉼표 [0] 7 18 2 8 2" xfId="14138" xr:uid="{00000000-0005-0000-0000-0000432E0000}"/>
    <cellStyle name="쉼표 [0] 7 18 2 9" xfId="14139" xr:uid="{00000000-0005-0000-0000-0000442E0000}"/>
    <cellStyle name="쉼표 [0] 7 18 2 9 2" xfId="14140" xr:uid="{00000000-0005-0000-0000-0000452E0000}"/>
    <cellStyle name="쉼표 [0] 7 18 3" xfId="14141" xr:uid="{00000000-0005-0000-0000-0000462E0000}"/>
    <cellStyle name="쉼표 [0] 7 18 3 2" xfId="14142" xr:uid="{00000000-0005-0000-0000-0000472E0000}"/>
    <cellStyle name="쉼표 [0] 7 18 4" xfId="14143" xr:uid="{00000000-0005-0000-0000-0000482E0000}"/>
    <cellStyle name="쉼표 [0] 7 18 4 2" xfId="14144" xr:uid="{00000000-0005-0000-0000-0000492E0000}"/>
    <cellStyle name="쉼표 [0] 7 18 5" xfId="14145" xr:uid="{00000000-0005-0000-0000-00004A2E0000}"/>
    <cellStyle name="쉼표 [0] 7 18 5 2" xfId="14146" xr:uid="{00000000-0005-0000-0000-00004B2E0000}"/>
    <cellStyle name="쉼표 [0] 7 18 6" xfId="14147" xr:uid="{00000000-0005-0000-0000-00004C2E0000}"/>
    <cellStyle name="쉼표 [0] 7 18 6 2" xfId="14148" xr:uid="{00000000-0005-0000-0000-00004D2E0000}"/>
    <cellStyle name="쉼표 [0] 7 18 7" xfId="14149" xr:uid="{00000000-0005-0000-0000-00004E2E0000}"/>
    <cellStyle name="쉼표 [0] 7 18 7 2" xfId="14150" xr:uid="{00000000-0005-0000-0000-00004F2E0000}"/>
    <cellStyle name="쉼표 [0] 7 18 8" xfId="14151" xr:uid="{00000000-0005-0000-0000-0000502E0000}"/>
    <cellStyle name="쉼표 [0] 7 18 8 2" xfId="14152" xr:uid="{00000000-0005-0000-0000-0000512E0000}"/>
    <cellStyle name="쉼표 [0] 7 18 9" xfId="14153" xr:uid="{00000000-0005-0000-0000-0000522E0000}"/>
    <cellStyle name="쉼표 [0] 7 18 9 2" xfId="14154" xr:uid="{00000000-0005-0000-0000-0000532E0000}"/>
    <cellStyle name="쉼표 [0] 7 19" xfId="14155" xr:uid="{00000000-0005-0000-0000-0000542E0000}"/>
    <cellStyle name="쉼표 [0] 7 19 10" xfId="14156" xr:uid="{00000000-0005-0000-0000-0000552E0000}"/>
    <cellStyle name="쉼표 [0] 7 19 10 2" xfId="14157" xr:uid="{00000000-0005-0000-0000-0000562E0000}"/>
    <cellStyle name="쉼표 [0] 7 19 11" xfId="14158" xr:uid="{00000000-0005-0000-0000-0000572E0000}"/>
    <cellStyle name="쉼표 [0] 7 19 11 2" xfId="14159" xr:uid="{00000000-0005-0000-0000-0000582E0000}"/>
    <cellStyle name="쉼표 [0] 7 19 12" xfId="14160" xr:uid="{00000000-0005-0000-0000-0000592E0000}"/>
    <cellStyle name="쉼표 [0] 7 19 12 2" xfId="14161" xr:uid="{00000000-0005-0000-0000-00005A2E0000}"/>
    <cellStyle name="쉼표 [0] 7 19 13" xfId="14162" xr:uid="{00000000-0005-0000-0000-00005B2E0000}"/>
    <cellStyle name="쉼표 [0] 7 19 13 2" xfId="14163" xr:uid="{00000000-0005-0000-0000-00005C2E0000}"/>
    <cellStyle name="쉼표 [0] 7 19 14" xfId="14164" xr:uid="{00000000-0005-0000-0000-00005D2E0000}"/>
    <cellStyle name="쉼표 [0] 7 19 14 2" xfId="14165" xr:uid="{00000000-0005-0000-0000-00005E2E0000}"/>
    <cellStyle name="쉼표 [0] 7 19 15" xfId="14166" xr:uid="{00000000-0005-0000-0000-00005F2E0000}"/>
    <cellStyle name="쉼표 [0] 7 19 2" xfId="14167" xr:uid="{00000000-0005-0000-0000-0000602E0000}"/>
    <cellStyle name="쉼표 [0] 7 19 2 10" xfId="14168" xr:uid="{00000000-0005-0000-0000-0000612E0000}"/>
    <cellStyle name="쉼표 [0] 7 19 2 10 2" xfId="14169" xr:uid="{00000000-0005-0000-0000-0000622E0000}"/>
    <cellStyle name="쉼표 [0] 7 19 2 11" xfId="14170" xr:uid="{00000000-0005-0000-0000-0000632E0000}"/>
    <cellStyle name="쉼표 [0] 7 19 2 11 2" xfId="14171" xr:uid="{00000000-0005-0000-0000-0000642E0000}"/>
    <cellStyle name="쉼표 [0] 7 19 2 12" xfId="14172" xr:uid="{00000000-0005-0000-0000-0000652E0000}"/>
    <cellStyle name="쉼표 [0] 7 19 2 12 2" xfId="14173" xr:uid="{00000000-0005-0000-0000-0000662E0000}"/>
    <cellStyle name="쉼표 [0] 7 19 2 13" xfId="14174" xr:uid="{00000000-0005-0000-0000-0000672E0000}"/>
    <cellStyle name="쉼표 [0] 7 19 2 13 2" xfId="14175" xr:uid="{00000000-0005-0000-0000-0000682E0000}"/>
    <cellStyle name="쉼표 [0] 7 19 2 14" xfId="14176" xr:uid="{00000000-0005-0000-0000-0000692E0000}"/>
    <cellStyle name="쉼표 [0] 7 19 2 2" xfId="14177" xr:uid="{00000000-0005-0000-0000-00006A2E0000}"/>
    <cellStyle name="쉼표 [0] 7 19 2 2 2" xfId="14178" xr:uid="{00000000-0005-0000-0000-00006B2E0000}"/>
    <cellStyle name="쉼표 [0] 7 19 2 3" xfId="14179" xr:uid="{00000000-0005-0000-0000-00006C2E0000}"/>
    <cellStyle name="쉼표 [0] 7 19 2 3 2" xfId="14180" xr:uid="{00000000-0005-0000-0000-00006D2E0000}"/>
    <cellStyle name="쉼표 [0] 7 19 2 4" xfId="14181" xr:uid="{00000000-0005-0000-0000-00006E2E0000}"/>
    <cellStyle name="쉼표 [0] 7 19 2 4 2" xfId="14182" xr:uid="{00000000-0005-0000-0000-00006F2E0000}"/>
    <cellStyle name="쉼표 [0] 7 19 2 5" xfId="14183" xr:uid="{00000000-0005-0000-0000-0000702E0000}"/>
    <cellStyle name="쉼표 [0] 7 19 2 5 2" xfId="14184" xr:uid="{00000000-0005-0000-0000-0000712E0000}"/>
    <cellStyle name="쉼표 [0] 7 19 2 6" xfId="14185" xr:uid="{00000000-0005-0000-0000-0000722E0000}"/>
    <cellStyle name="쉼표 [0] 7 19 2 6 2" xfId="14186" xr:uid="{00000000-0005-0000-0000-0000732E0000}"/>
    <cellStyle name="쉼표 [0] 7 19 2 7" xfId="14187" xr:uid="{00000000-0005-0000-0000-0000742E0000}"/>
    <cellStyle name="쉼표 [0] 7 19 2 7 2" xfId="14188" xr:uid="{00000000-0005-0000-0000-0000752E0000}"/>
    <cellStyle name="쉼표 [0] 7 19 2 8" xfId="14189" xr:uid="{00000000-0005-0000-0000-0000762E0000}"/>
    <cellStyle name="쉼표 [0] 7 19 2 8 2" xfId="14190" xr:uid="{00000000-0005-0000-0000-0000772E0000}"/>
    <cellStyle name="쉼표 [0] 7 19 2 9" xfId="14191" xr:uid="{00000000-0005-0000-0000-0000782E0000}"/>
    <cellStyle name="쉼표 [0] 7 19 2 9 2" xfId="14192" xr:uid="{00000000-0005-0000-0000-0000792E0000}"/>
    <cellStyle name="쉼표 [0] 7 19 3" xfId="14193" xr:uid="{00000000-0005-0000-0000-00007A2E0000}"/>
    <cellStyle name="쉼표 [0] 7 19 3 2" xfId="14194" xr:uid="{00000000-0005-0000-0000-00007B2E0000}"/>
    <cellStyle name="쉼표 [0] 7 19 4" xfId="14195" xr:uid="{00000000-0005-0000-0000-00007C2E0000}"/>
    <cellStyle name="쉼표 [0] 7 19 4 2" xfId="14196" xr:uid="{00000000-0005-0000-0000-00007D2E0000}"/>
    <cellStyle name="쉼표 [0] 7 19 5" xfId="14197" xr:uid="{00000000-0005-0000-0000-00007E2E0000}"/>
    <cellStyle name="쉼표 [0] 7 19 5 2" xfId="14198" xr:uid="{00000000-0005-0000-0000-00007F2E0000}"/>
    <cellStyle name="쉼표 [0] 7 19 6" xfId="14199" xr:uid="{00000000-0005-0000-0000-0000802E0000}"/>
    <cellStyle name="쉼표 [0] 7 19 6 2" xfId="14200" xr:uid="{00000000-0005-0000-0000-0000812E0000}"/>
    <cellStyle name="쉼표 [0] 7 19 7" xfId="14201" xr:uid="{00000000-0005-0000-0000-0000822E0000}"/>
    <cellStyle name="쉼표 [0] 7 19 7 2" xfId="14202" xr:uid="{00000000-0005-0000-0000-0000832E0000}"/>
    <cellStyle name="쉼표 [0] 7 19 8" xfId="14203" xr:uid="{00000000-0005-0000-0000-0000842E0000}"/>
    <cellStyle name="쉼표 [0] 7 19 8 2" xfId="14204" xr:uid="{00000000-0005-0000-0000-0000852E0000}"/>
    <cellStyle name="쉼표 [0] 7 19 9" xfId="14205" xr:uid="{00000000-0005-0000-0000-0000862E0000}"/>
    <cellStyle name="쉼표 [0] 7 19 9 2" xfId="14206" xr:uid="{00000000-0005-0000-0000-0000872E0000}"/>
    <cellStyle name="쉼표 [0] 7 2" xfId="10830" xr:uid="{00000000-0005-0000-0000-0000882E0000}"/>
    <cellStyle name="쉼표 [0] 7 2 10" xfId="14207" xr:uid="{00000000-0005-0000-0000-0000892E0000}"/>
    <cellStyle name="쉼표 [0] 7 2 10 10" xfId="14208" xr:uid="{00000000-0005-0000-0000-00008A2E0000}"/>
    <cellStyle name="쉼표 [0] 7 2 10 10 2" xfId="14209" xr:uid="{00000000-0005-0000-0000-00008B2E0000}"/>
    <cellStyle name="쉼표 [0] 7 2 10 11" xfId="14210" xr:uid="{00000000-0005-0000-0000-00008C2E0000}"/>
    <cellStyle name="쉼표 [0] 7 2 10 11 2" xfId="14211" xr:uid="{00000000-0005-0000-0000-00008D2E0000}"/>
    <cellStyle name="쉼표 [0] 7 2 10 12" xfId="14212" xr:uid="{00000000-0005-0000-0000-00008E2E0000}"/>
    <cellStyle name="쉼표 [0] 7 2 10 12 2" xfId="14213" xr:uid="{00000000-0005-0000-0000-00008F2E0000}"/>
    <cellStyle name="쉼표 [0] 7 2 10 13" xfId="14214" xr:uid="{00000000-0005-0000-0000-0000902E0000}"/>
    <cellStyle name="쉼표 [0] 7 2 10 13 2" xfId="14215" xr:uid="{00000000-0005-0000-0000-0000912E0000}"/>
    <cellStyle name="쉼표 [0] 7 2 10 14" xfId="14216" xr:uid="{00000000-0005-0000-0000-0000922E0000}"/>
    <cellStyle name="쉼표 [0] 7 2 10 14 2" xfId="14217" xr:uid="{00000000-0005-0000-0000-0000932E0000}"/>
    <cellStyle name="쉼표 [0] 7 2 10 15" xfId="14218" xr:uid="{00000000-0005-0000-0000-0000942E0000}"/>
    <cellStyle name="쉼표 [0] 7 2 10 2" xfId="14219" xr:uid="{00000000-0005-0000-0000-0000952E0000}"/>
    <cellStyle name="쉼표 [0] 7 2 10 2 10" xfId="14220" xr:uid="{00000000-0005-0000-0000-0000962E0000}"/>
    <cellStyle name="쉼표 [0] 7 2 10 2 10 2" xfId="14221" xr:uid="{00000000-0005-0000-0000-0000972E0000}"/>
    <cellStyle name="쉼표 [0] 7 2 10 2 11" xfId="14222" xr:uid="{00000000-0005-0000-0000-0000982E0000}"/>
    <cellStyle name="쉼표 [0] 7 2 10 2 11 2" xfId="14223" xr:uid="{00000000-0005-0000-0000-0000992E0000}"/>
    <cellStyle name="쉼표 [0] 7 2 10 2 12" xfId="14224" xr:uid="{00000000-0005-0000-0000-00009A2E0000}"/>
    <cellStyle name="쉼표 [0] 7 2 10 2 12 2" xfId="14225" xr:uid="{00000000-0005-0000-0000-00009B2E0000}"/>
    <cellStyle name="쉼표 [0] 7 2 10 2 13" xfId="14226" xr:uid="{00000000-0005-0000-0000-00009C2E0000}"/>
    <cellStyle name="쉼표 [0] 7 2 10 2 13 2" xfId="14227" xr:uid="{00000000-0005-0000-0000-00009D2E0000}"/>
    <cellStyle name="쉼표 [0] 7 2 10 2 14" xfId="14228" xr:uid="{00000000-0005-0000-0000-00009E2E0000}"/>
    <cellStyle name="쉼표 [0] 7 2 10 2 2" xfId="14229" xr:uid="{00000000-0005-0000-0000-00009F2E0000}"/>
    <cellStyle name="쉼표 [0] 7 2 10 2 2 2" xfId="14230" xr:uid="{00000000-0005-0000-0000-0000A02E0000}"/>
    <cellStyle name="쉼표 [0] 7 2 10 2 3" xfId="14231" xr:uid="{00000000-0005-0000-0000-0000A12E0000}"/>
    <cellStyle name="쉼표 [0] 7 2 10 2 3 2" xfId="14232" xr:uid="{00000000-0005-0000-0000-0000A22E0000}"/>
    <cellStyle name="쉼표 [0] 7 2 10 2 4" xfId="14233" xr:uid="{00000000-0005-0000-0000-0000A32E0000}"/>
    <cellStyle name="쉼표 [0] 7 2 10 2 4 2" xfId="14234" xr:uid="{00000000-0005-0000-0000-0000A42E0000}"/>
    <cellStyle name="쉼표 [0] 7 2 10 2 5" xfId="14235" xr:uid="{00000000-0005-0000-0000-0000A52E0000}"/>
    <cellStyle name="쉼표 [0] 7 2 10 2 5 2" xfId="14236" xr:uid="{00000000-0005-0000-0000-0000A62E0000}"/>
    <cellStyle name="쉼표 [0] 7 2 10 2 6" xfId="14237" xr:uid="{00000000-0005-0000-0000-0000A72E0000}"/>
    <cellStyle name="쉼표 [0] 7 2 10 2 6 2" xfId="14238" xr:uid="{00000000-0005-0000-0000-0000A82E0000}"/>
    <cellStyle name="쉼표 [0] 7 2 10 2 7" xfId="14239" xr:uid="{00000000-0005-0000-0000-0000A92E0000}"/>
    <cellStyle name="쉼표 [0] 7 2 10 2 7 2" xfId="14240" xr:uid="{00000000-0005-0000-0000-0000AA2E0000}"/>
    <cellStyle name="쉼표 [0] 7 2 10 2 8" xfId="14241" xr:uid="{00000000-0005-0000-0000-0000AB2E0000}"/>
    <cellStyle name="쉼표 [0] 7 2 10 2 8 2" xfId="14242" xr:uid="{00000000-0005-0000-0000-0000AC2E0000}"/>
    <cellStyle name="쉼표 [0] 7 2 10 2 9" xfId="14243" xr:uid="{00000000-0005-0000-0000-0000AD2E0000}"/>
    <cellStyle name="쉼표 [0] 7 2 10 2 9 2" xfId="14244" xr:uid="{00000000-0005-0000-0000-0000AE2E0000}"/>
    <cellStyle name="쉼표 [0] 7 2 10 3" xfId="14245" xr:uid="{00000000-0005-0000-0000-0000AF2E0000}"/>
    <cellStyle name="쉼표 [0] 7 2 10 3 2" xfId="14246" xr:uid="{00000000-0005-0000-0000-0000B02E0000}"/>
    <cellStyle name="쉼표 [0] 7 2 10 4" xfId="14247" xr:uid="{00000000-0005-0000-0000-0000B12E0000}"/>
    <cellStyle name="쉼표 [0] 7 2 10 4 2" xfId="14248" xr:uid="{00000000-0005-0000-0000-0000B22E0000}"/>
    <cellStyle name="쉼표 [0] 7 2 10 5" xfId="14249" xr:uid="{00000000-0005-0000-0000-0000B32E0000}"/>
    <cellStyle name="쉼표 [0] 7 2 10 5 2" xfId="14250" xr:uid="{00000000-0005-0000-0000-0000B42E0000}"/>
    <cellStyle name="쉼표 [0] 7 2 10 6" xfId="14251" xr:uid="{00000000-0005-0000-0000-0000B52E0000}"/>
    <cellStyle name="쉼표 [0] 7 2 10 6 2" xfId="14252" xr:uid="{00000000-0005-0000-0000-0000B62E0000}"/>
    <cellStyle name="쉼표 [0] 7 2 10 7" xfId="14253" xr:uid="{00000000-0005-0000-0000-0000B72E0000}"/>
    <cellStyle name="쉼표 [0] 7 2 10 7 2" xfId="14254" xr:uid="{00000000-0005-0000-0000-0000B82E0000}"/>
    <cellStyle name="쉼표 [0] 7 2 10 8" xfId="14255" xr:uid="{00000000-0005-0000-0000-0000B92E0000}"/>
    <cellStyle name="쉼표 [0] 7 2 10 8 2" xfId="14256" xr:uid="{00000000-0005-0000-0000-0000BA2E0000}"/>
    <cellStyle name="쉼표 [0] 7 2 10 9" xfId="14257" xr:uid="{00000000-0005-0000-0000-0000BB2E0000}"/>
    <cellStyle name="쉼표 [0] 7 2 10 9 2" xfId="14258" xr:uid="{00000000-0005-0000-0000-0000BC2E0000}"/>
    <cellStyle name="쉼표 [0] 7 2 11" xfId="14259" xr:uid="{00000000-0005-0000-0000-0000BD2E0000}"/>
    <cellStyle name="쉼표 [0] 7 2 11 10" xfId="14260" xr:uid="{00000000-0005-0000-0000-0000BE2E0000}"/>
    <cellStyle name="쉼표 [0] 7 2 11 10 2" xfId="14261" xr:uid="{00000000-0005-0000-0000-0000BF2E0000}"/>
    <cellStyle name="쉼표 [0] 7 2 11 11" xfId="14262" xr:uid="{00000000-0005-0000-0000-0000C02E0000}"/>
    <cellStyle name="쉼표 [0] 7 2 11 11 2" xfId="14263" xr:uid="{00000000-0005-0000-0000-0000C12E0000}"/>
    <cellStyle name="쉼표 [0] 7 2 11 12" xfId="14264" xr:uid="{00000000-0005-0000-0000-0000C22E0000}"/>
    <cellStyle name="쉼표 [0] 7 2 11 12 2" xfId="14265" xr:uid="{00000000-0005-0000-0000-0000C32E0000}"/>
    <cellStyle name="쉼표 [0] 7 2 11 13" xfId="14266" xr:uid="{00000000-0005-0000-0000-0000C42E0000}"/>
    <cellStyle name="쉼표 [0] 7 2 11 13 2" xfId="14267" xr:uid="{00000000-0005-0000-0000-0000C52E0000}"/>
    <cellStyle name="쉼표 [0] 7 2 11 14" xfId="14268" xr:uid="{00000000-0005-0000-0000-0000C62E0000}"/>
    <cellStyle name="쉼표 [0] 7 2 11 14 2" xfId="14269" xr:uid="{00000000-0005-0000-0000-0000C72E0000}"/>
    <cellStyle name="쉼표 [0] 7 2 11 15" xfId="14270" xr:uid="{00000000-0005-0000-0000-0000C82E0000}"/>
    <cellStyle name="쉼표 [0] 7 2 11 2" xfId="14271" xr:uid="{00000000-0005-0000-0000-0000C92E0000}"/>
    <cellStyle name="쉼표 [0] 7 2 11 2 10" xfId="14272" xr:uid="{00000000-0005-0000-0000-0000CA2E0000}"/>
    <cellStyle name="쉼표 [0] 7 2 11 2 10 2" xfId="14273" xr:uid="{00000000-0005-0000-0000-0000CB2E0000}"/>
    <cellStyle name="쉼표 [0] 7 2 11 2 11" xfId="14274" xr:uid="{00000000-0005-0000-0000-0000CC2E0000}"/>
    <cellStyle name="쉼표 [0] 7 2 11 2 11 2" xfId="14275" xr:uid="{00000000-0005-0000-0000-0000CD2E0000}"/>
    <cellStyle name="쉼표 [0] 7 2 11 2 12" xfId="14276" xr:uid="{00000000-0005-0000-0000-0000CE2E0000}"/>
    <cellStyle name="쉼표 [0] 7 2 11 2 12 2" xfId="14277" xr:uid="{00000000-0005-0000-0000-0000CF2E0000}"/>
    <cellStyle name="쉼표 [0] 7 2 11 2 13" xfId="14278" xr:uid="{00000000-0005-0000-0000-0000D02E0000}"/>
    <cellStyle name="쉼표 [0] 7 2 11 2 13 2" xfId="14279" xr:uid="{00000000-0005-0000-0000-0000D12E0000}"/>
    <cellStyle name="쉼표 [0] 7 2 11 2 14" xfId="14280" xr:uid="{00000000-0005-0000-0000-0000D22E0000}"/>
    <cellStyle name="쉼표 [0] 7 2 11 2 2" xfId="14281" xr:uid="{00000000-0005-0000-0000-0000D32E0000}"/>
    <cellStyle name="쉼표 [0] 7 2 11 2 2 2" xfId="14282" xr:uid="{00000000-0005-0000-0000-0000D42E0000}"/>
    <cellStyle name="쉼표 [0] 7 2 11 2 3" xfId="14283" xr:uid="{00000000-0005-0000-0000-0000D52E0000}"/>
    <cellStyle name="쉼표 [0] 7 2 11 2 3 2" xfId="14284" xr:uid="{00000000-0005-0000-0000-0000D62E0000}"/>
    <cellStyle name="쉼표 [0] 7 2 11 2 4" xfId="14285" xr:uid="{00000000-0005-0000-0000-0000D72E0000}"/>
    <cellStyle name="쉼표 [0] 7 2 11 2 4 2" xfId="14286" xr:uid="{00000000-0005-0000-0000-0000D82E0000}"/>
    <cellStyle name="쉼표 [0] 7 2 11 2 5" xfId="14287" xr:uid="{00000000-0005-0000-0000-0000D92E0000}"/>
    <cellStyle name="쉼표 [0] 7 2 11 2 5 2" xfId="14288" xr:uid="{00000000-0005-0000-0000-0000DA2E0000}"/>
    <cellStyle name="쉼표 [0] 7 2 11 2 6" xfId="14289" xr:uid="{00000000-0005-0000-0000-0000DB2E0000}"/>
    <cellStyle name="쉼표 [0] 7 2 11 2 6 2" xfId="14290" xr:uid="{00000000-0005-0000-0000-0000DC2E0000}"/>
    <cellStyle name="쉼표 [0] 7 2 11 2 7" xfId="14291" xr:uid="{00000000-0005-0000-0000-0000DD2E0000}"/>
    <cellStyle name="쉼표 [0] 7 2 11 2 7 2" xfId="14292" xr:uid="{00000000-0005-0000-0000-0000DE2E0000}"/>
    <cellStyle name="쉼표 [0] 7 2 11 2 8" xfId="14293" xr:uid="{00000000-0005-0000-0000-0000DF2E0000}"/>
    <cellStyle name="쉼표 [0] 7 2 11 2 8 2" xfId="14294" xr:uid="{00000000-0005-0000-0000-0000E02E0000}"/>
    <cellStyle name="쉼표 [0] 7 2 11 2 9" xfId="14295" xr:uid="{00000000-0005-0000-0000-0000E12E0000}"/>
    <cellStyle name="쉼표 [0] 7 2 11 2 9 2" xfId="14296" xr:uid="{00000000-0005-0000-0000-0000E22E0000}"/>
    <cellStyle name="쉼표 [0] 7 2 11 3" xfId="14297" xr:uid="{00000000-0005-0000-0000-0000E32E0000}"/>
    <cellStyle name="쉼표 [0] 7 2 11 3 2" xfId="14298" xr:uid="{00000000-0005-0000-0000-0000E42E0000}"/>
    <cellStyle name="쉼표 [0] 7 2 11 4" xfId="14299" xr:uid="{00000000-0005-0000-0000-0000E52E0000}"/>
    <cellStyle name="쉼표 [0] 7 2 11 4 2" xfId="14300" xr:uid="{00000000-0005-0000-0000-0000E62E0000}"/>
    <cellStyle name="쉼표 [0] 7 2 11 5" xfId="14301" xr:uid="{00000000-0005-0000-0000-0000E72E0000}"/>
    <cellStyle name="쉼표 [0] 7 2 11 5 2" xfId="14302" xr:uid="{00000000-0005-0000-0000-0000E82E0000}"/>
    <cellStyle name="쉼표 [0] 7 2 11 6" xfId="14303" xr:uid="{00000000-0005-0000-0000-0000E92E0000}"/>
    <cellStyle name="쉼표 [0] 7 2 11 6 2" xfId="14304" xr:uid="{00000000-0005-0000-0000-0000EA2E0000}"/>
    <cellStyle name="쉼표 [0] 7 2 11 7" xfId="14305" xr:uid="{00000000-0005-0000-0000-0000EB2E0000}"/>
    <cellStyle name="쉼표 [0] 7 2 11 7 2" xfId="14306" xr:uid="{00000000-0005-0000-0000-0000EC2E0000}"/>
    <cellStyle name="쉼표 [0] 7 2 11 8" xfId="14307" xr:uid="{00000000-0005-0000-0000-0000ED2E0000}"/>
    <cellStyle name="쉼표 [0] 7 2 11 8 2" xfId="14308" xr:uid="{00000000-0005-0000-0000-0000EE2E0000}"/>
    <cellStyle name="쉼표 [0] 7 2 11 9" xfId="14309" xr:uid="{00000000-0005-0000-0000-0000EF2E0000}"/>
    <cellStyle name="쉼표 [0] 7 2 11 9 2" xfId="14310" xr:uid="{00000000-0005-0000-0000-0000F02E0000}"/>
    <cellStyle name="쉼표 [0] 7 2 12" xfId="14311" xr:uid="{00000000-0005-0000-0000-0000F12E0000}"/>
    <cellStyle name="쉼표 [0] 7 2 12 10" xfId="14312" xr:uid="{00000000-0005-0000-0000-0000F22E0000}"/>
    <cellStyle name="쉼표 [0] 7 2 12 10 2" xfId="14313" xr:uid="{00000000-0005-0000-0000-0000F32E0000}"/>
    <cellStyle name="쉼표 [0] 7 2 12 11" xfId="14314" xr:uid="{00000000-0005-0000-0000-0000F42E0000}"/>
    <cellStyle name="쉼표 [0] 7 2 12 11 2" xfId="14315" xr:uid="{00000000-0005-0000-0000-0000F52E0000}"/>
    <cellStyle name="쉼표 [0] 7 2 12 12" xfId="14316" xr:uid="{00000000-0005-0000-0000-0000F62E0000}"/>
    <cellStyle name="쉼표 [0] 7 2 12 12 2" xfId="14317" xr:uid="{00000000-0005-0000-0000-0000F72E0000}"/>
    <cellStyle name="쉼표 [0] 7 2 12 13" xfId="14318" xr:uid="{00000000-0005-0000-0000-0000F82E0000}"/>
    <cellStyle name="쉼표 [0] 7 2 12 13 2" xfId="14319" xr:uid="{00000000-0005-0000-0000-0000F92E0000}"/>
    <cellStyle name="쉼표 [0] 7 2 12 14" xfId="14320" xr:uid="{00000000-0005-0000-0000-0000FA2E0000}"/>
    <cellStyle name="쉼표 [0] 7 2 12 14 2" xfId="14321" xr:uid="{00000000-0005-0000-0000-0000FB2E0000}"/>
    <cellStyle name="쉼표 [0] 7 2 12 15" xfId="14322" xr:uid="{00000000-0005-0000-0000-0000FC2E0000}"/>
    <cellStyle name="쉼표 [0] 7 2 12 2" xfId="14323" xr:uid="{00000000-0005-0000-0000-0000FD2E0000}"/>
    <cellStyle name="쉼표 [0] 7 2 12 2 10" xfId="14324" xr:uid="{00000000-0005-0000-0000-0000FE2E0000}"/>
    <cellStyle name="쉼표 [0] 7 2 12 2 10 2" xfId="14325" xr:uid="{00000000-0005-0000-0000-0000FF2E0000}"/>
    <cellStyle name="쉼표 [0] 7 2 12 2 11" xfId="14326" xr:uid="{00000000-0005-0000-0000-0000002F0000}"/>
    <cellStyle name="쉼표 [0] 7 2 12 2 11 2" xfId="14327" xr:uid="{00000000-0005-0000-0000-0000012F0000}"/>
    <cellStyle name="쉼표 [0] 7 2 12 2 12" xfId="14328" xr:uid="{00000000-0005-0000-0000-0000022F0000}"/>
    <cellStyle name="쉼표 [0] 7 2 12 2 12 2" xfId="14329" xr:uid="{00000000-0005-0000-0000-0000032F0000}"/>
    <cellStyle name="쉼표 [0] 7 2 12 2 13" xfId="14330" xr:uid="{00000000-0005-0000-0000-0000042F0000}"/>
    <cellStyle name="쉼표 [0] 7 2 12 2 13 2" xfId="14331" xr:uid="{00000000-0005-0000-0000-0000052F0000}"/>
    <cellStyle name="쉼표 [0] 7 2 12 2 14" xfId="14332" xr:uid="{00000000-0005-0000-0000-0000062F0000}"/>
    <cellStyle name="쉼표 [0] 7 2 12 2 2" xfId="14333" xr:uid="{00000000-0005-0000-0000-0000072F0000}"/>
    <cellStyle name="쉼표 [0] 7 2 12 2 2 2" xfId="14334" xr:uid="{00000000-0005-0000-0000-0000082F0000}"/>
    <cellStyle name="쉼표 [0] 7 2 12 2 3" xfId="14335" xr:uid="{00000000-0005-0000-0000-0000092F0000}"/>
    <cellStyle name="쉼표 [0] 7 2 12 2 3 2" xfId="14336" xr:uid="{00000000-0005-0000-0000-00000A2F0000}"/>
    <cellStyle name="쉼표 [0] 7 2 12 2 4" xfId="14337" xr:uid="{00000000-0005-0000-0000-00000B2F0000}"/>
    <cellStyle name="쉼표 [0] 7 2 12 2 4 2" xfId="14338" xr:uid="{00000000-0005-0000-0000-00000C2F0000}"/>
    <cellStyle name="쉼표 [0] 7 2 12 2 5" xfId="14339" xr:uid="{00000000-0005-0000-0000-00000D2F0000}"/>
    <cellStyle name="쉼표 [0] 7 2 12 2 5 2" xfId="14340" xr:uid="{00000000-0005-0000-0000-00000E2F0000}"/>
    <cellStyle name="쉼표 [0] 7 2 12 2 6" xfId="14341" xr:uid="{00000000-0005-0000-0000-00000F2F0000}"/>
    <cellStyle name="쉼표 [0] 7 2 12 2 6 2" xfId="14342" xr:uid="{00000000-0005-0000-0000-0000102F0000}"/>
    <cellStyle name="쉼표 [0] 7 2 12 2 7" xfId="14343" xr:uid="{00000000-0005-0000-0000-0000112F0000}"/>
    <cellStyle name="쉼표 [0] 7 2 12 2 7 2" xfId="14344" xr:uid="{00000000-0005-0000-0000-0000122F0000}"/>
    <cellStyle name="쉼표 [0] 7 2 12 2 8" xfId="14345" xr:uid="{00000000-0005-0000-0000-0000132F0000}"/>
    <cellStyle name="쉼표 [0] 7 2 12 2 8 2" xfId="14346" xr:uid="{00000000-0005-0000-0000-0000142F0000}"/>
    <cellStyle name="쉼표 [0] 7 2 12 2 9" xfId="14347" xr:uid="{00000000-0005-0000-0000-0000152F0000}"/>
    <cellStyle name="쉼표 [0] 7 2 12 2 9 2" xfId="14348" xr:uid="{00000000-0005-0000-0000-0000162F0000}"/>
    <cellStyle name="쉼표 [0] 7 2 12 3" xfId="14349" xr:uid="{00000000-0005-0000-0000-0000172F0000}"/>
    <cellStyle name="쉼표 [0] 7 2 12 3 2" xfId="14350" xr:uid="{00000000-0005-0000-0000-0000182F0000}"/>
    <cellStyle name="쉼표 [0] 7 2 12 4" xfId="14351" xr:uid="{00000000-0005-0000-0000-0000192F0000}"/>
    <cellStyle name="쉼표 [0] 7 2 12 4 2" xfId="14352" xr:uid="{00000000-0005-0000-0000-00001A2F0000}"/>
    <cellStyle name="쉼표 [0] 7 2 12 5" xfId="14353" xr:uid="{00000000-0005-0000-0000-00001B2F0000}"/>
    <cellStyle name="쉼표 [0] 7 2 12 5 2" xfId="14354" xr:uid="{00000000-0005-0000-0000-00001C2F0000}"/>
    <cellStyle name="쉼표 [0] 7 2 12 6" xfId="14355" xr:uid="{00000000-0005-0000-0000-00001D2F0000}"/>
    <cellStyle name="쉼표 [0] 7 2 12 6 2" xfId="14356" xr:uid="{00000000-0005-0000-0000-00001E2F0000}"/>
    <cellStyle name="쉼표 [0] 7 2 12 7" xfId="14357" xr:uid="{00000000-0005-0000-0000-00001F2F0000}"/>
    <cellStyle name="쉼표 [0] 7 2 12 7 2" xfId="14358" xr:uid="{00000000-0005-0000-0000-0000202F0000}"/>
    <cellStyle name="쉼표 [0] 7 2 12 8" xfId="14359" xr:uid="{00000000-0005-0000-0000-0000212F0000}"/>
    <cellStyle name="쉼표 [0] 7 2 12 8 2" xfId="14360" xr:uid="{00000000-0005-0000-0000-0000222F0000}"/>
    <cellStyle name="쉼표 [0] 7 2 12 9" xfId="14361" xr:uid="{00000000-0005-0000-0000-0000232F0000}"/>
    <cellStyle name="쉼표 [0] 7 2 12 9 2" xfId="14362" xr:uid="{00000000-0005-0000-0000-0000242F0000}"/>
    <cellStyle name="쉼표 [0] 7 2 13" xfId="14363" xr:uid="{00000000-0005-0000-0000-0000252F0000}"/>
    <cellStyle name="쉼표 [0] 7 2 13 10" xfId="14364" xr:uid="{00000000-0005-0000-0000-0000262F0000}"/>
    <cellStyle name="쉼표 [0] 7 2 13 10 2" xfId="14365" xr:uid="{00000000-0005-0000-0000-0000272F0000}"/>
    <cellStyle name="쉼표 [0] 7 2 13 11" xfId="14366" xr:uid="{00000000-0005-0000-0000-0000282F0000}"/>
    <cellStyle name="쉼표 [0] 7 2 13 11 2" xfId="14367" xr:uid="{00000000-0005-0000-0000-0000292F0000}"/>
    <cellStyle name="쉼표 [0] 7 2 13 12" xfId="14368" xr:uid="{00000000-0005-0000-0000-00002A2F0000}"/>
    <cellStyle name="쉼표 [0] 7 2 13 12 2" xfId="14369" xr:uid="{00000000-0005-0000-0000-00002B2F0000}"/>
    <cellStyle name="쉼표 [0] 7 2 13 13" xfId="14370" xr:uid="{00000000-0005-0000-0000-00002C2F0000}"/>
    <cellStyle name="쉼표 [0] 7 2 13 13 2" xfId="14371" xr:uid="{00000000-0005-0000-0000-00002D2F0000}"/>
    <cellStyle name="쉼표 [0] 7 2 13 14" xfId="14372" xr:uid="{00000000-0005-0000-0000-00002E2F0000}"/>
    <cellStyle name="쉼표 [0] 7 2 13 14 2" xfId="14373" xr:uid="{00000000-0005-0000-0000-00002F2F0000}"/>
    <cellStyle name="쉼표 [0] 7 2 13 15" xfId="14374" xr:uid="{00000000-0005-0000-0000-0000302F0000}"/>
    <cellStyle name="쉼표 [0] 7 2 13 2" xfId="14375" xr:uid="{00000000-0005-0000-0000-0000312F0000}"/>
    <cellStyle name="쉼표 [0] 7 2 13 2 10" xfId="14376" xr:uid="{00000000-0005-0000-0000-0000322F0000}"/>
    <cellStyle name="쉼표 [0] 7 2 13 2 10 2" xfId="14377" xr:uid="{00000000-0005-0000-0000-0000332F0000}"/>
    <cellStyle name="쉼표 [0] 7 2 13 2 11" xfId="14378" xr:uid="{00000000-0005-0000-0000-0000342F0000}"/>
    <cellStyle name="쉼표 [0] 7 2 13 2 11 2" xfId="14379" xr:uid="{00000000-0005-0000-0000-0000352F0000}"/>
    <cellStyle name="쉼표 [0] 7 2 13 2 12" xfId="14380" xr:uid="{00000000-0005-0000-0000-0000362F0000}"/>
    <cellStyle name="쉼표 [0] 7 2 13 2 12 2" xfId="14381" xr:uid="{00000000-0005-0000-0000-0000372F0000}"/>
    <cellStyle name="쉼표 [0] 7 2 13 2 13" xfId="14382" xr:uid="{00000000-0005-0000-0000-0000382F0000}"/>
    <cellStyle name="쉼표 [0] 7 2 13 2 13 2" xfId="14383" xr:uid="{00000000-0005-0000-0000-0000392F0000}"/>
    <cellStyle name="쉼표 [0] 7 2 13 2 14" xfId="14384" xr:uid="{00000000-0005-0000-0000-00003A2F0000}"/>
    <cellStyle name="쉼표 [0] 7 2 13 2 2" xfId="14385" xr:uid="{00000000-0005-0000-0000-00003B2F0000}"/>
    <cellStyle name="쉼표 [0] 7 2 13 2 2 2" xfId="14386" xr:uid="{00000000-0005-0000-0000-00003C2F0000}"/>
    <cellStyle name="쉼표 [0] 7 2 13 2 3" xfId="14387" xr:uid="{00000000-0005-0000-0000-00003D2F0000}"/>
    <cellStyle name="쉼표 [0] 7 2 13 2 3 2" xfId="14388" xr:uid="{00000000-0005-0000-0000-00003E2F0000}"/>
    <cellStyle name="쉼표 [0] 7 2 13 2 4" xfId="14389" xr:uid="{00000000-0005-0000-0000-00003F2F0000}"/>
    <cellStyle name="쉼표 [0] 7 2 13 2 4 2" xfId="14390" xr:uid="{00000000-0005-0000-0000-0000402F0000}"/>
    <cellStyle name="쉼표 [0] 7 2 13 2 5" xfId="14391" xr:uid="{00000000-0005-0000-0000-0000412F0000}"/>
    <cellStyle name="쉼표 [0] 7 2 13 2 5 2" xfId="14392" xr:uid="{00000000-0005-0000-0000-0000422F0000}"/>
    <cellStyle name="쉼표 [0] 7 2 13 2 6" xfId="14393" xr:uid="{00000000-0005-0000-0000-0000432F0000}"/>
    <cellStyle name="쉼표 [0] 7 2 13 2 6 2" xfId="14394" xr:uid="{00000000-0005-0000-0000-0000442F0000}"/>
    <cellStyle name="쉼표 [0] 7 2 13 2 7" xfId="14395" xr:uid="{00000000-0005-0000-0000-0000452F0000}"/>
    <cellStyle name="쉼표 [0] 7 2 13 2 7 2" xfId="14396" xr:uid="{00000000-0005-0000-0000-0000462F0000}"/>
    <cellStyle name="쉼표 [0] 7 2 13 2 8" xfId="14397" xr:uid="{00000000-0005-0000-0000-0000472F0000}"/>
    <cellStyle name="쉼표 [0] 7 2 13 2 8 2" xfId="14398" xr:uid="{00000000-0005-0000-0000-0000482F0000}"/>
    <cellStyle name="쉼표 [0] 7 2 13 2 9" xfId="14399" xr:uid="{00000000-0005-0000-0000-0000492F0000}"/>
    <cellStyle name="쉼표 [0] 7 2 13 2 9 2" xfId="14400" xr:uid="{00000000-0005-0000-0000-00004A2F0000}"/>
    <cellStyle name="쉼표 [0] 7 2 13 3" xfId="14401" xr:uid="{00000000-0005-0000-0000-00004B2F0000}"/>
    <cellStyle name="쉼표 [0] 7 2 13 3 2" xfId="14402" xr:uid="{00000000-0005-0000-0000-00004C2F0000}"/>
    <cellStyle name="쉼표 [0] 7 2 13 4" xfId="14403" xr:uid="{00000000-0005-0000-0000-00004D2F0000}"/>
    <cellStyle name="쉼표 [0] 7 2 13 4 2" xfId="14404" xr:uid="{00000000-0005-0000-0000-00004E2F0000}"/>
    <cellStyle name="쉼표 [0] 7 2 13 5" xfId="14405" xr:uid="{00000000-0005-0000-0000-00004F2F0000}"/>
    <cellStyle name="쉼표 [0] 7 2 13 5 2" xfId="14406" xr:uid="{00000000-0005-0000-0000-0000502F0000}"/>
    <cellStyle name="쉼표 [0] 7 2 13 6" xfId="14407" xr:uid="{00000000-0005-0000-0000-0000512F0000}"/>
    <cellStyle name="쉼표 [0] 7 2 13 6 2" xfId="14408" xr:uid="{00000000-0005-0000-0000-0000522F0000}"/>
    <cellStyle name="쉼표 [0] 7 2 13 7" xfId="14409" xr:uid="{00000000-0005-0000-0000-0000532F0000}"/>
    <cellStyle name="쉼표 [0] 7 2 13 7 2" xfId="14410" xr:uid="{00000000-0005-0000-0000-0000542F0000}"/>
    <cellStyle name="쉼표 [0] 7 2 13 8" xfId="14411" xr:uid="{00000000-0005-0000-0000-0000552F0000}"/>
    <cellStyle name="쉼표 [0] 7 2 13 8 2" xfId="14412" xr:uid="{00000000-0005-0000-0000-0000562F0000}"/>
    <cellStyle name="쉼표 [0] 7 2 13 9" xfId="14413" xr:uid="{00000000-0005-0000-0000-0000572F0000}"/>
    <cellStyle name="쉼표 [0] 7 2 13 9 2" xfId="14414" xr:uid="{00000000-0005-0000-0000-0000582F0000}"/>
    <cellStyle name="쉼표 [0] 7 2 14" xfId="14415" xr:uid="{00000000-0005-0000-0000-0000592F0000}"/>
    <cellStyle name="쉼표 [0] 7 2 14 10" xfId="14416" xr:uid="{00000000-0005-0000-0000-00005A2F0000}"/>
    <cellStyle name="쉼표 [0] 7 2 14 10 2" xfId="14417" xr:uid="{00000000-0005-0000-0000-00005B2F0000}"/>
    <cellStyle name="쉼표 [0] 7 2 14 11" xfId="14418" xr:uid="{00000000-0005-0000-0000-00005C2F0000}"/>
    <cellStyle name="쉼표 [0] 7 2 14 11 2" xfId="14419" xr:uid="{00000000-0005-0000-0000-00005D2F0000}"/>
    <cellStyle name="쉼표 [0] 7 2 14 12" xfId="14420" xr:uid="{00000000-0005-0000-0000-00005E2F0000}"/>
    <cellStyle name="쉼표 [0] 7 2 14 12 2" xfId="14421" xr:uid="{00000000-0005-0000-0000-00005F2F0000}"/>
    <cellStyle name="쉼표 [0] 7 2 14 13" xfId="14422" xr:uid="{00000000-0005-0000-0000-0000602F0000}"/>
    <cellStyle name="쉼표 [0] 7 2 14 13 2" xfId="14423" xr:uid="{00000000-0005-0000-0000-0000612F0000}"/>
    <cellStyle name="쉼표 [0] 7 2 14 14" xfId="14424" xr:uid="{00000000-0005-0000-0000-0000622F0000}"/>
    <cellStyle name="쉼표 [0] 7 2 14 14 2" xfId="14425" xr:uid="{00000000-0005-0000-0000-0000632F0000}"/>
    <cellStyle name="쉼표 [0] 7 2 14 15" xfId="14426" xr:uid="{00000000-0005-0000-0000-0000642F0000}"/>
    <cellStyle name="쉼표 [0] 7 2 14 2" xfId="14427" xr:uid="{00000000-0005-0000-0000-0000652F0000}"/>
    <cellStyle name="쉼표 [0] 7 2 14 2 10" xfId="14428" xr:uid="{00000000-0005-0000-0000-0000662F0000}"/>
    <cellStyle name="쉼표 [0] 7 2 14 2 10 2" xfId="14429" xr:uid="{00000000-0005-0000-0000-0000672F0000}"/>
    <cellStyle name="쉼표 [0] 7 2 14 2 11" xfId="14430" xr:uid="{00000000-0005-0000-0000-0000682F0000}"/>
    <cellStyle name="쉼표 [0] 7 2 14 2 11 2" xfId="14431" xr:uid="{00000000-0005-0000-0000-0000692F0000}"/>
    <cellStyle name="쉼표 [0] 7 2 14 2 12" xfId="14432" xr:uid="{00000000-0005-0000-0000-00006A2F0000}"/>
    <cellStyle name="쉼표 [0] 7 2 14 2 12 2" xfId="14433" xr:uid="{00000000-0005-0000-0000-00006B2F0000}"/>
    <cellStyle name="쉼표 [0] 7 2 14 2 13" xfId="14434" xr:uid="{00000000-0005-0000-0000-00006C2F0000}"/>
    <cellStyle name="쉼표 [0] 7 2 14 2 13 2" xfId="14435" xr:uid="{00000000-0005-0000-0000-00006D2F0000}"/>
    <cellStyle name="쉼표 [0] 7 2 14 2 14" xfId="14436" xr:uid="{00000000-0005-0000-0000-00006E2F0000}"/>
    <cellStyle name="쉼표 [0] 7 2 14 2 2" xfId="14437" xr:uid="{00000000-0005-0000-0000-00006F2F0000}"/>
    <cellStyle name="쉼표 [0] 7 2 14 2 2 2" xfId="14438" xr:uid="{00000000-0005-0000-0000-0000702F0000}"/>
    <cellStyle name="쉼표 [0] 7 2 14 2 3" xfId="14439" xr:uid="{00000000-0005-0000-0000-0000712F0000}"/>
    <cellStyle name="쉼표 [0] 7 2 14 2 3 2" xfId="14440" xr:uid="{00000000-0005-0000-0000-0000722F0000}"/>
    <cellStyle name="쉼표 [0] 7 2 14 2 4" xfId="14441" xr:uid="{00000000-0005-0000-0000-0000732F0000}"/>
    <cellStyle name="쉼표 [0] 7 2 14 2 4 2" xfId="14442" xr:uid="{00000000-0005-0000-0000-0000742F0000}"/>
    <cellStyle name="쉼표 [0] 7 2 14 2 5" xfId="14443" xr:uid="{00000000-0005-0000-0000-0000752F0000}"/>
    <cellStyle name="쉼표 [0] 7 2 14 2 5 2" xfId="14444" xr:uid="{00000000-0005-0000-0000-0000762F0000}"/>
    <cellStyle name="쉼표 [0] 7 2 14 2 6" xfId="14445" xr:uid="{00000000-0005-0000-0000-0000772F0000}"/>
    <cellStyle name="쉼표 [0] 7 2 14 2 6 2" xfId="14446" xr:uid="{00000000-0005-0000-0000-0000782F0000}"/>
    <cellStyle name="쉼표 [0] 7 2 14 2 7" xfId="14447" xr:uid="{00000000-0005-0000-0000-0000792F0000}"/>
    <cellStyle name="쉼표 [0] 7 2 14 2 7 2" xfId="14448" xr:uid="{00000000-0005-0000-0000-00007A2F0000}"/>
    <cellStyle name="쉼표 [0] 7 2 14 2 8" xfId="14449" xr:uid="{00000000-0005-0000-0000-00007B2F0000}"/>
    <cellStyle name="쉼표 [0] 7 2 14 2 8 2" xfId="14450" xr:uid="{00000000-0005-0000-0000-00007C2F0000}"/>
    <cellStyle name="쉼표 [0] 7 2 14 2 9" xfId="14451" xr:uid="{00000000-0005-0000-0000-00007D2F0000}"/>
    <cellStyle name="쉼표 [0] 7 2 14 2 9 2" xfId="14452" xr:uid="{00000000-0005-0000-0000-00007E2F0000}"/>
    <cellStyle name="쉼표 [0] 7 2 14 3" xfId="14453" xr:uid="{00000000-0005-0000-0000-00007F2F0000}"/>
    <cellStyle name="쉼표 [0] 7 2 14 3 2" xfId="14454" xr:uid="{00000000-0005-0000-0000-0000802F0000}"/>
    <cellStyle name="쉼표 [0] 7 2 14 4" xfId="14455" xr:uid="{00000000-0005-0000-0000-0000812F0000}"/>
    <cellStyle name="쉼표 [0] 7 2 14 4 2" xfId="14456" xr:uid="{00000000-0005-0000-0000-0000822F0000}"/>
    <cellStyle name="쉼표 [0] 7 2 14 5" xfId="14457" xr:uid="{00000000-0005-0000-0000-0000832F0000}"/>
    <cellStyle name="쉼표 [0] 7 2 14 5 2" xfId="14458" xr:uid="{00000000-0005-0000-0000-0000842F0000}"/>
    <cellStyle name="쉼표 [0] 7 2 14 6" xfId="14459" xr:uid="{00000000-0005-0000-0000-0000852F0000}"/>
    <cellStyle name="쉼표 [0] 7 2 14 6 2" xfId="14460" xr:uid="{00000000-0005-0000-0000-0000862F0000}"/>
    <cellStyle name="쉼표 [0] 7 2 14 7" xfId="14461" xr:uid="{00000000-0005-0000-0000-0000872F0000}"/>
    <cellStyle name="쉼표 [0] 7 2 14 7 2" xfId="14462" xr:uid="{00000000-0005-0000-0000-0000882F0000}"/>
    <cellStyle name="쉼표 [0] 7 2 14 8" xfId="14463" xr:uid="{00000000-0005-0000-0000-0000892F0000}"/>
    <cellStyle name="쉼표 [0] 7 2 14 8 2" xfId="14464" xr:uid="{00000000-0005-0000-0000-00008A2F0000}"/>
    <cellStyle name="쉼표 [0] 7 2 14 9" xfId="14465" xr:uid="{00000000-0005-0000-0000-00008B2F0000}"/>
    <cellStyle name="쉼표 [0] 7 2 14 9 2" xfId="14466" xr:uid="{00000000-0005-0000-0000-00008C2F0000}"/>
    <cellStyle name="쉼표 [0] 7 2 15" xfId="14467" xr:uid="{00000000-0005-0000-0000-00008D2F0000}"/>
    <cellStyle name="쉼표 [0] 7 2 15 10" xfId="14468" xr:uid="{00000000-0005-0000-0000-00008E2F0000}"/>
    <cellStyle name="쉼표 [0] 7 2 15 10 2" xfId="14469" xr:uid="{00000000-0005-0000-0000-00008F2F0000}"/>
    <cellStyle name="쉼표 [0] 7 2 15 11" xfId="14470" xr:uid="{00000000-0005-0000-0000-0000902F0000}"/>
    <cellStyle name="쉼표 [0] 7 2 15 11 2" xfId="14471" xr:uid="{00000000-0005-0000-0000-0000912F0000}"/>
    <cellStyle name="쉼표 [0] 7 2 15 12" xfId="14472" xr:uid="{00000000-0005-0000-0000-0000922F0000}"/>
    <cellStyle name="쉼표 [0] 7 2 15 12 2" xfId="14473" xr:uid="{00000000-0005-0000-0000-0000932F0000}"/>
    <cellStyle name="쉼표 [0] 7 2 15 13" xfId="14474" xr:uid="{00000000-0005-0000-0000-0000942F0000}"/>
    <cellStyle name="쉼표 [0] 7 2 15 13 2" xfId="14475" xr:uid="{00000000-0005-0000-0000-0000952F0000}"/>
    <cellStyle name="쉼표 [0] 7 2 15 14" xfId="14476" xr:uid="{00000000-0005-0000-0000-0000962F0000}"/>
    <cellStyle name="쉼표 [0] 7 2 15 14 2" xfId="14477" xr:uid="{00000000-0005-0000-0000-0000972F0000}"/>
    <cellStyle name="쉼표 [0] 7 2 15 15" xfId="14478" xr:uid="{00000000-0005-0000-0000-0000982F0000}"/>
    <cellStyle name="쉼표 [0] 7 2 15 2" xfId="14479" xr:uid="{00000000-0005-0000-0000-0000992F0000}"/>
    <cellStyle name="쉼표 [0] 7 2 15 2 10" xfId="14480" xr:uid="{00000000-0005-0000-0000-00009A2F0000}"/>
    <cellStyle name="쉼표 [0] 7 2 15 2 10 2" xfId="14481" xr:uid="{00000000-0005-0000-0000-00009B2F0000}"/>
    <cellStyle name="쉼표 [0] 7 2 15 2 11" xfId="14482" xr:uid="{00000000-0005-0000-0000-00009C2F0000}"/>
    <cellStyle name="쉼표 [0] 7 2 15 2 11 2" xfId="14483" xr:uid="{00000000-0005-0000-0000-00009D2F0000}"/>
    <cellStyle name="쉼표 [0] 7 2 15 2 12" xfId="14484" xr:uid="{00000000-0005-0000-0000-00009E2F0000}"/>
    <cellStyle name="쉼표 [0] 7 2 15 2 12 2" xfId="14485" xr:uid="{00000000-0005-0000-0000-00009F2F0000}"/>
    <cellStyle name="쉼표 [0] 7 2 15 2 13" xfId="14486" xr:uid="{00000000-0005-0000-0000-0000A02F0000}"/>
    <cellStyle name="쉼표 [0] 7 2 15 2 13 2" xfId="14487" xr:uid="{00000000-0005-0000-0000-0000A12F0000}"/>
    <cellStyle name="쉼표 [0] 7 2 15 2 14" xfId="14488" xr:uid="{00000000-0005-0000-0000-0000A22F0000}"/>
    <cellStyle name="쉼표 [0] 7 2 15 2 2" xfId="14489" xr:uid="{00000000-0005-0000-0000-0000A32F0000}"/>
    <cellStyle name="쉼표 [0] 7 2 15 2 2 2" xfId="14490" xr:uid="{00000000-0005-0000-0000-0000A42F0000}"/>
    <cellStyle name="쉼표 [0] 7 2 15 2 3" xfId="14491" xr:uid="{00000000-0005-0000-0000-0000A52F0000}"/>
    <cellStyle name="쉼표 [0] 7 2 15 2 3 2" xfId="14492" xr:uid="{00000000-0005-0000-0000-0000A62F0000}"/>
    <cellStyle name="쉼표 [0] 7 2 15 2 4" xfId="14493" xr:uid="{00000000-0005-0000-0000-0000A72F0000}"/>
    <cellStyle name="쉼표 [0] 7 2 15 2 4 2" xfId="14494" xr:uid="{00000000-0005-0000-0000-0000A82F0000}"/>
    <cellStyle name="쉼표 [0] 7 2 15 2 5" xfId="14495" xr:uid="{00000000-0005-0000-0000-0000A92F0000}"/>
    <cellStyle name="쉼표 [0] 7 2 15 2 5 2" xfId="14496" xr:uid="{00000000-0005-0000-0000-0000AA2F0000}"/>
    <cellStyle name="쉼표 [0] 7 2 15 2 6" xfId="14497" xr:uid="{00000000-0005-0000-0000-0000AB2F0000}"/>
    <cellStyle name="쉼표 [0] 7 2 15 2 6 2" xfId="14498" xr:uid="{00000000-0005-0000-0000-0000AC2F0000}"/>
    <cellStyle name="쉼표 [0] 7 2 15 2 7" xfId="14499" xr:uid="{00000000-0005-0000-0000-0000AD2F0000}"/>
    <cellStyle name="쉼표 [0] 7 2 15 2 7 2" xfId="14500" xr:uid="{00000000-0005-0000-0000-0000AE2F0000}"/>
    <cellStyle name="쉼표 [0] 7 2 15 2 8" xfId="14501" xr:uid="{00000000-0005-0000-0000-0000AF2F0000}"/>
    <cellStyle name="쉼표 [0] 7 2 15 2 8 2" xfId="14502" xr:uid="{00000000-0005-0000-0000-0000B02F0000}"/>
    <cellStyle name="쉼표 [0] 7 2 15 2 9" xfId="14503" xr:uid="{00000000-0005-0000-0000-0000B12F0000}"/>
    <cellStyle name="쉼표 [0] 7 2 15 2 9 2" xfId="14504" xr:uid="{00000000-0005-0000-0000-0000B22F0000}"/>
    <cellStyle name="쉼표 [0] 7 2 15 3" xfId="14505" xr:uid="{00000000-0005-0000-0000-0000B32F0000}"/>
    <cellStyle name="쉼표 [0] 7 2 15 3 2" xfId="14506" xr:uid="{00000000-0005-0000-0000-0000B42F0000}"/>
    <cellStyle name="쉼표 [0] 7 2 15 4" xfId="14507" xr:uid="{00000000-0005-0000-0000-0000B52F0000}"/>
    <cellStyle name="쉼표 [0] 7 2 15 4 2" xfId="14508" xr:uid="{00000000-0005-0000-0000-0000B62F0000}"/>
    <cellStyle name="쉼표 [0] 7 2 15 5" xfId="14509" xr:uid="{00000000-0005-0000-0000-0000B72F0000}"/>
    <cellStyle name="쉼표 [0] 7 2 15 5 2" xfId="14510" xr:uid="{00000000-0005-0000-0000-0000B82F0000}"/>
    <cellStyle name="쉼표 [0] 7 2 15 6" xfId="14511" xr:uid="{00000000-0005-0000-0000-0000B92F0000}"/>
    <cellStyle name="쉼표 [0] 7 2 15 6 2" xfId="14512" xr:uid="{00000000-0005-0000-0000-0000BA2F0000}"/>
    <cellStyle name="쉼표 [0] 7 2 15 7" xfId="14513" xr:uid="{00000000-0005-0000-0000-0000BB2F0000}"/>
    <cellStyle name="쉼표 [0] 7 2 15 7 2" xfId="14514" xr:uid="{00000000-0005-0000-0000-0000BC2F0000}"/>
    <cellStyle name="쉼표 [0] 7 2 15 8" xfId="14515" xr:uid="{00000000-0005-0000-0000-0000BD2F0000}"/>
    <cellStyle name="쉼표 [0] 7 2 15 8 2" xfId="14516" xr:uid="{00000000-0005-0000-0000-0000BE2F0000}"/>
    <cellStyle name="쉼표 [0] 7 2 15 9" xfId="14517" xr:uid="{00000000-0005-0000-0000-0000BF2F0000}"/>
    <cellStyle name="쉼표 [0] 7 2 15 9 2" xfId="14518" xr:uid="{00000000-0005-0000-0000-0000C02F0000}"/>
    <cellStyle name="쉼표 [0] 7 2 16" xfId="14519" xr:uid="{00000000-0005-0000-0000-0000C12F0000}"/>
    <cellStyle name="쉼표 [0] 7 2 16 10" xfId="14520" xr:uid="{00000000-0005-0000-0000-0000C22F0000}"/>
    <cellStyle name="쉼표 [0] 7 2 16 10 2" xfId="14521" xr:uid="{00000000-0005-0000-0000-0000C32F0000}"/>
    <cellStyle name="쉼표 [0] 7 2 16 11" xfId="14522" xr:uid="{00000000-0005-0000-0000-0000C42F0000}"/>
    <cellStyle name="쉼표 [0] 7 2 16 11 2" xfId="14523" xr:uid="{00000000-0005-0000-0000-0000C52F0000}"/>
    <cellStyle name="쉼표 [0] 7 2 16 12" xfId="14524" xr:uid="{00000000-0005-0000-0000-0000C62F0000}"/>
    <cellStyle name="쉼표 [0] 7 2 16 12 2" xfId="14525" xr:uid="{00000000-0005-0000-0000-0000C72F0000}"/>
    <cellStyle name="쉼표 [0] 7 2 16 13" xfId="14526" xr:uid="{00000000-0005-0000-0000-0000C82F0000}"/>
    <cellStyle name="쉼표 [0] 7 2 16 13 2" xfId="14527" xr:uid="{00000000-0005-0000-0000-0000C92F0000}"/>
    <cellStyle name="쉼표 [0] 7 2 16 14" xfId="14528" xr:uid="{00000000-0005-0000-0000-0000CA2F0000}"/>
    <cellStyle name="쉼표 [0] 7 2 16 14 2" xfId="14529" xr:uid="{00000000-0005-0000-0000-0000CB2F0000}"/>
    <cellStyle name="쉼표 [0] 7 2 16 15" xfId="14530" xr:uid="{00000000-0005-0000-0000-0000CC2F0000}"/>
    <cellStyle name="쉼표 [0] 7 2 16 2" xfId="14531" xr:uid="{00000000-0005-0000-0000-0000CD2F0000}"/>
    <cellStyle name="쉼표 [0] 7 2 16 2 10" xfId="14532" xr:uid="{00000000-0005-0000-0000-0000CE2F0000}"/>
    <cellStyle name="쉼표 [0] 7 2 16 2 10 2" xfId="14533" xr:uid="{00000000-0005-0000-0000-0000CF2F0000}"/>
    <cellStyle name="쉼표 [0] 7 2 16 2 11" xfId="14534" xr:uid="{00000000-0005-0000-0000-0000D02F0000}"/>
    <cellStyle name="쉼표 [0] 7 2 16 2 11 2" xfId="14535" xr:uid="{00000000-0005-0000-0000-0000D12F0000}"/>
    <cellStyle name="쉼표 [0] 7 2 16 2 12" xfId="14536" xr:uid="{00000000-0005-0000-0000-0000D22F0000}"/>
    <cellStyle name="쉼표 [0] 7 2 16 2 12 2" xfId="14537" xr:uid="{00000000-0005-0000-0000-0000D32F0000}"/>
    <cellStyle name="쉼표 [0] 7 2 16 2 13" xfId="14538" xr:uid="{00000000-0005-0000-0000-0000D42F0000}"/>
    <cellStyle name="쉼표 [0] 7 2 16 2 13 2" xfId="14539" xr:uid="{00000000-0005-0000-0000-0000D52F0000}"/>
    <cellStyle name="쉼표 [0] 7 2 16 2 14" xfId="14540" xr:uid="{00000000-0005-0000-0000-0000D62F0000}"/>
    <cellStyle name="쉼표 [0] 7 2 16 2 2" xfId="14541" xr:uid="{00000000-0005-0000-0000-0000D72F0000}"/>
    <cellStyle name="쉼표 [0] 7 2 16 2 2 2" xfId="14542" xr:uid="{00000000-0005-0000-0000-0000D82F0000}"/>
    <cellStyle name="쉼표 [0] 7 2 16 2 3" xfId="14543" xr:uid="{00000000-0005-0000-0000-0000D92F0000}"/>
    <cellStyle name="쉼표 [0] 7 2 16 2 3 2" xfId="14544" xr:uid="{00000000-0005-0000-0000-0000DA2F0000}"/>
    <cellStyle name="쉼표 [0] 7 2 16 2 4" xfId="14545" xr:uid="{00000000-0005-0000-0000-0000DB2F0000}"/>
    <cellStyle name="쉼표 [0] 7 2 16 2 4 2" xfId="14546" xr:uid="{00000000-0005-0000-0000-0000DC2F0000}"/>
    <cellStyle name="쉼표 [0] 7 2 16 2 5" xfId="14547" xr:uid="{00000000-0005-0000-0000-0000DD2F0000}"/>
    <cellStyle name="쉼표 [0] 7 2 16 2 5 2" xfId="14548" xr:uid="{00000000-0005-0000-0000-0000DE2F0000}"/>
    <cellStyle name="쉼표 [0] 7 2 16 2 6" xfId="14549" xr:uid="{00000000-0005-0000-0000-0000DF2F0000}"/>
    <cellStyle name="쉼표 [0] 7 2 16 2 6 2" xfId="14550" xr:uid="{00000000-0005-0000-0000-0000E02F0000}"/>
    <cellStyle name="쉼표 [0] 7 2 16 2 7" xfId="14551" xr:uid="{00000000-0005-0000-0000-0000E12F0000}"/>
    <cellStyle name="쉼표 [0] 7 2 16 2 7 2" xfId="14552" xr:uid="{00000000-0005-0000-0000-0000E22F0000}"/>
    <cellStyle name="쉼표 [0] 7 2 16 2 8" xfId="14553" xr:uid="{00000000-0005-0000-0000-0000E32F0000}"/>
    <cellStyle name="쉼표 [0] 7 2 16 2 8 2" xfId="14554" xr:uid="{00000000-0005-0000-0000-0000E42F0000}"/>
    <cellStyle name="쉼표 [0] 7 2 16 2 9" xfId="14555" xr:uid="{00000000-0005-0000-0000-0000E52F0000}"/>
    <cellStyle name="쉼표 [0] 7 2 16 2 9 2" xfId="14556" xr:uid="{00000000-0005-0000-0000-0000E62F0000}"/>
    <cellStyle name="쉼표 [0] 7 2 16 3" xfId="14557" xr:uid="{00000000-0005-0000-0000-0000E72F0000}"/>
    <cellStyle name="쉼표 [0] 7 2 16 3 2" xfId="14558" xr:uid="{00000000-0005-0000-0000-0000E82F0000}"/>
    <cellStyle name="쉼표 [0] 7 2 16 4" xfId="14559" xr:uid="{00000000-0005-0000-0000-0000E92F0000}"/>
    <cellStyle name="쉼표 [0] 7 2 16 4 2" xfId="14560" xr:uid="{00000000-0005-0000-0000-0000EA2F0000}"/>
    <cellStyle name="쉼표 [0] 7 2 16 5" xfId="14561" xr:uid="{00000000-0005-0000-0000-0000EB2F0000}"/>
    <cellStyle name="쉼표 [0] 7 2 16 5 2" xfId="14562" xr:uid="{00000000-0005-0000-0000-0000EC2F0000}"/>
    <cellStyle name="쉼표 [0] 7 2 16 6" xfId="14563" xr:uid="{00000000-0005-0000-0000-0000ED2F0000}"/>
    <cellStyle name="쉼표 [0] 7 2 16 6 2" xfId="14564" xr:uid="{00000000-0005-0000-0000-0000EE2F0000}"/>
    <cellStyle name="쉼표 [0] 7 2 16 7" xfId="14565" xr:uid="{00000000-0005-0000-0000-0000EF2F0000}"/>
    <cellStyle name="쉼표 [0] 7 2 16 7 2" xfId="14566" xr:uid="{00000000-0005-0000-0000-0000F02F0000}"/>
    <cellStyle name="쉼표 [0] 7 2 16 8" xfId="14567" xr:uid="{00000000-0005-0000-0000-0000F12F0000}"/>
    <cellStyle name="쉼표 [0] 7 2 16 8 2" xfId="14568" xr:uid="{00000000-0005-0000-0000-0000F22F0000}"/>
    <cellStyle name="쉼표 [0] 7 2 16 9" xfId="14569" xr:uid="{00000000-0005-0000-0000-0000F32F0000}"/>
    <cellStyle name="쉼표 [0] 7 2 16 9 2" xfId="14570" xr:uid="{00000000-0005-0000-0000-0000F42F0000}"/>
    <cellStyle name="쉼표 [0] 7 2 17" xfId="14571" xr:uid="{00000000-0005-0000-0000-0000F52F0000}"/>
    <cellStyle name="쉼표 [0] 7 2 17 10" xfId="14572" xr:uid="{00000000-0005-0000-0000-0000F62F0000}"/>
    <cellStyle name="쉼표 [0] 7 2 17 10 2" xfId="14573" xr:uid="{00000000-0005-0000-0000-0000F72F0000}"/>
    <cellStyle name="쉼표 [0] 7 2 17 11" xfId="14574" xr:uid="{00000000-0005-0000-0000-0000F82F0000}"/>
    <cellStyle name="쉼표 [0] 7 2 17 11 2" xfId="14575" xr:uid="{00000000-0005-0000-0000-0000F92F0000}"/>
    <cellStyle name="쉼표 [0] 7 2 17 12" xfId="14576" xr:uid="{00000000-0005-0000-0000-0000FA2F0000}"/>
    <cellStyle name="쉼표 [0] 7 2 17 12 2" xfId="14577" xr:uid="{00000000-0005-0000-0000-0000FB2F0000}"/>
    <cellStyle name="쉼표 [0] 7 2 17 13" xfId="14578" xr:uid="{00000000-0005-0000-0000-0000FC2F0000}"/>
    <cellStyle name="쉼표 [0] 7 2 17 13 2" xfId="14579" xr:uid="{00000000-0005-0000-0000-0000FD2F0000}"/>
    <cellStyle name="쉼표 [0] 7 2 17 14" xfId="14580" xr:uid="{00000000-0005-0000-0000-0000FE2F0000}"/>
    <cellStyle name="쉼표 [0] 7 2 17 14 2" xfId="14581" xr:uid="{00000000-0005-0000-0000-0000FF2F0000}"/>
    <cellStyle name="쉼표 [0] 7 2 17 15" xfId="14582" xr:uid="{00000000-0005-0000-0000-000000300000}"/>
    <cellStyle name="쉼표 [0] 7 2 17 2" xfId="14583" xr:uid="{00000000-0005-0000-0000-000001300000}"/>
    <cellStyle name="쉼표 [0] 7 2 17 2 10" xfId="14584" xr:uid="{00000000-0005-0000-0000-000002300000}"/>
    <cellStyle name="쉼표 [0] 7 2 17 2 10 2" xfId="14585" xr:uid="{00000000-0005-0000-0000-000003300000}"/>
    <cellStyle name="쉼표 [0] 7 2 17 2 11" xfId="14586" xr:uid="{00000000-0005-0000-0000-000004300000}"/>
    <cellStyle name="쉼표 [0] 7 2 17 2 11 2" xfId="14587" xr:uid="{00000000-0005-0000-0000-000005300000}"/>
    <cellStyle name="쉼표 [0] 7 2 17 2 12" xfId="14588" xr:uid="{00000000-0005-0000-0000-000006300000}"/>
    <cellStyle name="쉼표 [0] 7 2 17 2 12 2" xfId="14589" xr:uid="{00000000-0005-0000-0000-000007300000}"/>
    <cellStyle name="쉼표 [0] 7 2 17 2 13" xfId="14590" xr:uid="{00000000-0005-0000-0000-000008300000}"/>
    <cellStyle name="쉼표 [0] 7 2 17 2 13 2" xfId="14591" xr:uid="{00000000-0005-0000-0000-000009300000}"/>
    <cellStyle name="쉼표 [0] 7 2 17 2 14" xfId="14592" xr:uid="{00000000-0005-0000-0000-00000A300000}"/>
    <cellStyle name="쉼표 [0] 7 2 17 2 2" xfId="14593" xr:uid="{00000000-0005-0000-0000-00000B300000}"/>
    <cellStyle name="쉼표 [0] 7 2 17 2 2 2" xfId="14594" xr:uid="{00000000-0005-0000-0000-00000C300000}"/>
    <cellStyle name="쉼표 [0] 7 2 17 2 3" xfId="14595" xr:uid="{00000000-0005-0000-0000-00000D300000}"/>
    <cellStyle name="쉼표 [0] 7 2 17 2 3 2" xfId="14596" xr:uid="{00000000-0005-0000-0000-00000E300000}"/>
    <cellStyle name="쉼표 [0] 7 2 17 2 4" xfId="14597" xr:uid="{00000000-0005-0000-0000-00000F300000}"/>
    <cellStyle name="쉼표 [0] 7 2 17 2 4 2" xfId="14598" xr:uid="{00000000-0005-0000-0000-000010300000}"/>
    <cellStyle name="쉼표 [0] 7 2 17 2 5" xfId="14599" xr:uid="{00000000-0005-0000-0000-000011300000}"/>
    <cellStyle name="쉼표 [0] 7 2 17 2 5 2" xfId="14600" xr:uid="{00000000-0005-0000-0000-000012300000}"/>
    <cellStyle name="쉼표 [0] 7 2 17 2 6" xfId="14601" xr:uid="{00000000-0005-0000-0000-000013300000}"/>
    <cellStyle name="쉼표 [0] 7 2 17 2 6 2" xfId="14602" xr:uid="{00000000-0005-0000-0000-000014300000}"/>
    <cellStyle name="쉼표 [0] 7 2 17 2 7" xfId="14603" xr:uid="{00000000-0005-0000-0000-000015300000}"/>
    <cellStyle name="쉼표 [0] 7 2 17 2 7 2" xfId="14604" xr:uid="{00000000-0005-0000-0000-000016300000}"/>
    <cellStyle name="쉼표 [0] 7 2 17 2 8" xfId="14605" xr:uid="{00000000-0005-0000-0000-000017300000}"/>
    <cellStyle name="쉼표 [0] 7 2 17 2 8 2" xfId="14606" xr:uid="{00000000-0005-0000-0000-000018300000}"/>
    <cellStyle name="쉼표 [0] 7 2 17 2 9" xfId="14607" xr:uid="{00000000-0005-0000-0000-000019300000}"/>
    <cellStyle name="쉼표 [0] 7 2 17 2 9 2" xfId="14608" xr:uid="{00000000-0005-0000-0000-00001A300000}"/>
    <cellStyle name="쉼표 [0] 7 2 17 3" xfId="14609" xr:uid="{00000000-0005-0000-0000-00001B300000}"/>
    <cellStyle name="쉼표 [0] 7 2 17 3 2" xfId="14610" xr:uid="{00000000-0005-0000-0000-00001C300000}"/>
    <cellStyle name="쉼표 [0] 7 2 17 4" xfId="14611" xr:uid="{00000000-0005-0000-0000-00001D300000}"/>
    <cellStyle name="쉼표 [0] 7 2 17 4 2" xfId="14612" xr:uid="{00000000-0005-0000-0000-00001E300000}"/>
    <cellStyle name="쉼표 [0] 7 2 17 5" xfId="14613" xr:uid="{00000000-0005-0000-0000-00001F300000}"/>
    <cellStyle name="쉼표 [0] 7 2 17 5 2" xfId="14614" xr:uid="{00000000-0005-0000-0000-000020300000}"/>
    <cellStyle name="쉼표 [0] 7 2 17 6" xfId="14615" xr:uid="{00000000-0005-0000-0000-000021300000}"/>
    <cellStyle name="쉼표 [0] 7 2 17 6 2" xfId="14616" xr:uid="{00000000-0005-0000-0000-000022300000}"/>
    <cellStyle name="쉼표 [0] 7 2 17 7" xfId="14617" xr:uid="{00000000-0005-0000-0000-000023300000}"/>
    <cellStyle name="쉼표 [0] 7 2 17 7 2" xfId="14618" xr:uid="{00000000-0005-0000-0000-000024300000}"/>
    <cellStyle name="쉼표 [0] 7 2 17 8" xfId="14619" xr:uid="{00000000-0005-0000-0000-000025300000}"/>
    <cellStyle name="쉼표 [0] 7 2 17 8 2" xfId="14620" xr:uid="{00000000-0005-0000-0000-000026300000}"/>
    <cellStyle name="쉼표 [0] 7 2 17 9" xfId="14621" xr:uid="{00000000-0005-0000-0000-000027300000}"/>
    <cellStyle name="쉼표 [0] 7 2 17 9 2" xfId="14622" xr:uid="{00000000-0005-0000-0000-000028300000}"/>
    <cellStyle name="쉼표 [0] 7 2 18" xfId="14623" xr:uid="{00000000-0005-0000-0000-000029300000}"/>
    <cellStyle name="쉼표 [0] 7 2 18 10" xfId="14624" xr:uid="{00000000-0005-0000-0000-00002A300000}"/>
    <cellStyle name="쉼표 [0] 7 2 18 10 2" xfId="14625" xr:uid="{00000000-0005-0000-0000-00002B300000}"/>
    <cellStyle name="쉼표 [0] 7 2 18 11" xfId="14626" xr:uid="{00000000-0005-0000-0000-00002C300000}"/>
    <cellStyle name="쉼표 [0] 7 2 18 11 2" xfId="14627" xr:uid="{00000000-0005-0000-0000-00002D300000}"/>
    <cellStyle name="쉼표 [0] 7 2 18 12" xfId="14628" xr:uid="{00000000-0005-0000-0000-00002E300000}"/>
    <cellStyle name="쉼표 [0] 7 2 18 12 2" xfId="14629" xr:uid="{00000000-0005-0000-0000-00002F300000}"/>
    <cellStyle name="쉼표 [0] 7 2 18 13" xfId="14630" xr:uid="{00000000-0005-0000-0000-000030300000}"/>
    <cellStyle name="쉼표 [0] 7 2 18 13 2" xfId="14631" xr:uid="{00000000-0005-0000-0000-000031300000}"/>
    <cellStyle name="쉼표 [0] 7 2 18 14" xfId="14632" xr:uid="{00000000-0005-0000-0000-000032300000}"/>
    <cellStyle name="쉼표 [0] 7 2 18 14 2" xfId="14633" xr:uid="{00000000-0005-0000-0000-000033300000}"/>
    <cellStyle name="쉼표 [0] 7 2 18 15" xfId="14634" xr:uid="{00000000-0005-0000-0000-000034300000}"/>
    <cellStyle name="쉼표 [0] 7 2 18 2" xfId="14635" xr:uid="{00000000-0005-0000-0000-000035300000}"/>
    <cellStyle name="쉼표 [0] 7 2 18 2 10" xfId="14636" xr:uid="{00000000-0005-0000-0000-000036300000}"/>
    <cellStyle name="쉼표 [0] 7 2 18 2 10 2" xfId="14637" xr:uid="{00000000-0005-0000-0000-000037300000}"/>
    <cellStyle name="쉼표 [0] 7 2 18 2 11" xfId="14638" xr:uid="{00000000-0005-0000-0000-000038300000}"/>
    <cellStyle name="쉼표 [0] 7 2 18 2 11 2" xfId="14639" xr:uid="{00000000-0005-0000-0000-000039300000}"/>
    <cellStyle name="쉼표 [0] 7 2 18 2 12" xfId="14640" xr:uid="{00000000-0005-0000-0000-00003A300000}"/>
    <cellStyle name="쉼표 [0] 7 2 18 2 12 2" xfId="14641" xr:uid="{00000000-0005-0000-0000-00003B300000}"/>
    <cellStyle name="쉼표 [0] 7 2 18 2 13" xfId="14642" xr:uid="{00000000-0005-0000-0000-00003C300000}"/>
    <cellStyle name="쉼표 [0] 7 2 18 2 13 2" xfId="14643" xr:uid="{00000000-0005-0000-0000-00003D300000}"/>
    <cellStyle name="쉼표 [0] 7 2 18 2 14" xfId="14644" xr:uid="{00000000-0005-0000-0000-00003E300000}"/>
    <cellStyle name="쉼표 [0] 7 2 18 2 2" xfId="14645" xr:uid="{00000000-0005-0000-0000-00003F300000}"/>
    <cellStyle name="쉼표 [0] 7 2 18 2 2 2" xfId="14646" xr:uid="{00000000-0005-0000-0000-000040300000}"/>
    <cellStyle name="쉼표 [0] 7 2 18 2 3" xfId="14647" xr:uid="{00000000-0005-0000-0000-000041300000}"/>
    <cellStyle name="쉼표 [0] 7 2 18 2 3 2" xfId="14648" xr:uid="{00000000-0005-0000-0000-000042300000}"/>
    <cellStyle name="쉼표 [0] 7 2 18 2 4" xfId="14649" xr:uid="{00000000-0005-0000-0000-000043300000}"/>
    <cellStyle name="쉼표 [0] 7 2 18 2 4 2" xfId="14650" xr:uid="{00000000-0005-0000-0000-000044300000}"/>
    <cellStyle name="쉼표 [0] 7 2 18 2 5" xfId="14651" xr:uid="{00000000-0005-0000-0000-000045300000}"/>
    <cellStyle name="쉼표 [0] 7 2 18 2 5 2" xfId="14652" xr:uid="{00000000-0005-0000-0000-000046300000}"/>
    <cellStyle name="쉼표 [0] 7 2 18 2 6" xfId="14653" xr:uid="{00000000-0005-0000-0000-000047300000}"/>
    <cellStyle name="쉼표 [0] 7 2 18 2 6 2" xfId="14654" xr:uid="{00000000-0005-0000-0000-000048300000}"/>
    <cellStyle name="쉼표 [0] 7 2 18 2 7" xfId="14655" xr:uid="{00000000-0005-0000-0000-000049300000}"/>
    <cellStyle name="쉼표 [0] 7 2 18 2 7 2" xfId="14656" xr:uid="{00000000-0005-0000-0000-00004A300000}"/>
    <cellStyle name="쉼표 [0] 7 2 18 2 8" xfId="14657" xr:uid="{00000000-0005-0000-0000-00004B300000}"/>
    <cellStyle name="쉼표 [0] 7 2 18 2 8 2" xfId="14658" xr:uid="{00000000-0005-0000-0000-00004C300000}"/>
    <cellStyle name="쉼표 [0] 7 2 18 2 9" xfId="14659" xr:uid="{00000000-0005-0000-0000-00004D300000}"/>
    <cellStyle name="쉼표 [0] 7 2 18 2 9 2" xfId="14660" xr:uid="{00000000-0005-0000-0000-00004E300000}"/>
    <cellStyle name="쉼표 [0] 7 2 18 3" xfId="14661" xr:uid="{00000000-0005-0000-0000-00004F300000}"/>
    <cellStyle name="쉼표 [0] 7 2 18 3 2" xfId="14662" xr:uid="{00000000-0005-0000-0000-000050300000}"/>
    <cellStyle name="쉼표 [0] 7 2 18 4" xfId="14663" xr:uid="{00000000-0005-0000-0000-000051300000}"/>
    <cellStyle name="쉼표 [0] 7 2 18 4 2" xfId="14664" xr:uid="{00000000-0005-0000-0000-000052300000}"/>
    <cellStyle name="쉼표 [0] 7 2 18 5" xfId="14665" xr:uid="{00000000-0005-0000-0000-000053300000}"/>
    <cellStyle name="쉼표 [0] 7 2 18 5 2" xfId="14666" xr:uid="{00000000-0005-0000-0000-000054300000}"/>
    <cellStyle name="쉼표 [0] 7 2 18 6" xfId="14667" xr:uid="{00000000-0005-0000-0000-000055300000}"/>
    <cellStyle name="쉼표 [0] 7 2 18 6 2" xfId="14668" xr:uid="{00000000-0005-0000-0000-000056300000}"/>
    <cellStyle name="쉼표 [0] 7 2 18 7" xfId="14669" xr:uid="{00000000-0005-0000-0000-000057300000}"/>
    <cellStyle name="쉼표 [0] 7 2 18 7 2" xfId="14670" xr:uid="{00000000-0005-0000-0000-000058300000}"/>
    <cellStyle name="쉼표 [0] 7 2 18 8" xfId="14671" xr:uid="{00000000-0005-0000-0000-000059300000}"/>
    <cellStyle name="쉼표 [0] 7 2 18 8 2" xfId="14672" xr:uid="{00000000-0005-0000-0000-00005A300000}"/>
    <cellStyle name="쉼표 [0] 7 2 18 9" xfId="14673" xr:uid="{00000000-0005-0000-0000-00005B300000}"/>
    <cellStyle name="쉼표 [0] 7 2 18 9 2" xfId="14674" xr:uid="{00000000-0005-0000-0000-00005C300000}"/>
    <cellStyle name="쉼표 [0] 7 2 19" xfId="14675" xr:uid="{00000000-0005-0000-0000-00005D300000}"/>
    <cellStyle name="쉼표 [0] 7 2 19 10" xfId="14676" xr:uid="{00000000-0005-0000-0000-00005E300000}"/>
    <cellStyle name="쉼표 [0] 7 2 19 10 2" xfId="14677" xr:uid="{00000000-0005-0000-0000-00005F300000}"/>
    <cellStyle name="쉼표 [0] 7 2 19 11" xfId="14678" xr:uid="{00000000-0005-0000-0000-000060300000}"/>
    <cellStyle name="쉼표 [0] 7 2 19 11 2" xfId="14679" xr:uid="{00000000-0005-0000-0000-000061300000}"/>
    <cellStyle name="쉼표 [0] 7 2 19 12" xfId="14680" xr:uid="{00000000-0005-0000-0000-000062300000}"/>
    <cellStyle name="쉼표 [0] 7 2 19 12 2" xfId="14681" xr:uid="{00000000-0005-0000-0000-000063300000}"/>
    <cellStyle name="쉼표 [0] 7 2 19 13" xfId="14682" xr:uid="{00000000-0005-0000-0000-000064300000}"/>
    <cellStyle name="쉼표 [0] 7 2 19 13 2" xfId="14683" xr:uid="{00000000-0005-0000-0000-000065300000}"/>
    <cellStyle name="쉼표 [0] 7 2 19 14" xfId="14684" xr:uid="{00000000-0005-0000-0000-000066300000}"/>
    <cellStyle name="쉼표 [0] 7 2 19 14 2" xfId="14685" xr:uid="{00000000-0005-0000-0000-000067300000}"/>
    <cellStyle name="쉼표 [0] 7 2 19 15" xfId="14686" xr:uid="{00000000-0005-0000-0000-000068300000}"/>
    <cellStyle name="쉼표 [0] 7 2 19 2" xfId="14687" xr:uid="{00000000-0005-0000-0000-000069300000}"/>
    <cellStyle name="쉼표 [0] 7 2 19 2 10" xfId="14688" xr:uid="{00000000-0005-0000-0000-00006A300000}"/>
    <cellStyle name="쉼표 [0] 7 2 19 2 10 2" xfId="14689" xr:uid="{00000000-0005-0000-0000-00006B300000}"/>
    <cellStyle name="쉼표 [0] 7 2 19 2 11" xfId="14690" xr:uid="{00000000-0005-0000-0000-00006C300000}"/>
    <cellStyle name="쉼표 [0] 7 2 19 2 11 2" xfId="14691" xr:uid="{00000000-0005-0000-0000-00006D300000}"/>
    <cellStyle name="쉼표 [0] 7 2 19 2 12" xfId="14692" xr:uid="{00000000-0005-0000-0000-00006E300000}"/>
    <cellStyle name="쉼표 [0] 7 2 19 2 12 2" xfId="14693" xr:uid="{00000000-0005-0000-0000-00006F300000}"/>
    <cellStyle name="쉼표 [0] 7 2 19 2 13" xfId="14694" xr:uid="{00000000-0005-0000-0000-000070300000}"/>
    <cellStyle name="쉼표 [0] 7 2 19 2 13 2" xfId="14695" xr:uid="{00000000-0005-0000-0000-000071300000}"/>
    <cellStyle name="쉼표 [0] 7 2 19 2 14" xfId="14696" xr:uid="{00000000-0005-0000-0000-000072300000}"/>
    <cellStyle name="쉼표 [0] 7 2 19 2 2" xfId="14697" xr:uid="{00000000-0005-0000-0000-000073300000}"/>
    <cellStyle name="쉼표 [0] 7 2 19 2 2 2" xfId="14698" xr:uid="{00000000-0005-0000-0000-000074300000}"/>
    <cellStyle name="쉼표 [0] 7 2 19 2 3" xfId="14699" xr:uid="{00000000-0005-0000-0000-000075300000}"/>
    <cellStyle name="쉼표 [0] 7 2 19 2 3 2" xfId="14700" xr:uid="{00000000-0005-0000-0000-000076300000}"/>
    <cellStyle name="쉼표 [0] 7 2 19 2 4" xfId="14701" xr:uid="{00000000-0005-0000-0000-000077300000}"/>
    <cellStyle name="쉼표 [0] 7 2 19 2 4 2" xfId="14702" xr:uid="{00000000-0005-0000-0000-000078300000}"/>
    <cellStyle name="쉼표 [0] 7 2 19 2 5" xfId="14703" xr:uid="{00000000-0005-0000-0000-000079300000}"/>
    <cellStyle name="쉼표 [0] 7 2 19 2 5 2" xfId="14704" xr:uid="{00000000-0005-0000-0000-00007A300000}"/>
    <cellStyle name="쉼표 [0] 7 2 19 2 6" xfId="14705" xr:uid="{00000000-0005-0000-0000-00007B300000}"/>
    <cellStyle name="쉼표 [0] 7 2 19 2 6 2" xfId="14706" xr:uid="{00000000-0005-0000-0000-00007C300000}"/>
    <cellStyle name="쉼표 [0] 7 2 19 2 7" xfId="14707" xr:uid="{00000000-0005-0000-0000-00007D300000}"/>
    <cellStyle name="쉼표 [0] 7 2 19 2 7 2" xfId="14708" xr:uid="{00000000-0005-0000-0000-00007E300000}"/>
    <cellStyle name="쉼표 [0] 7 2 19 2 8" xfId="14709" xr:uid="{00000000-0005-0000-0000-00007F300000}"/>
    <cellStyle name="쉼표 [0] 7 2 19 2 8 2" xfId="14710" xr:uid="{00000000-0005-0000-0000-000080300000}"/>
    <cellStyle name="쉼표 [0] 7 2 19 2 9" xfId="14711" xr:uid="{00000000-0005-0000-0000-000081300000}"/>
    <cellStyle name="쉼표 [0] 7 2 19 2 9 2" xfId="14712" xr:uid="{00000000-0005-0000-0000-000082300000}"/>
    <cellStyle name="쉼표 [0] 7 2 19 3" xfId="14713" xr:uid="{00000000-0005-0000-0000-000083300000}"/>
    <cellStyle name="쉼표 [0] 7 2 19 3 2" xfId="14714" xr:uid="{00000000-0005-0000-0000-000084300000}"/>
    <cellStyle name="쉼표 [0] 7 2 19 4" xfId="14715" xr:uid="{00000000-0005-0000-0000-000085300000}"/>
    <cellStyle name="쉼표 [0] 7 2 19 4 2" xfId="14716" xr:uid="{00000000-0005-0000-0000-000086300000}"/>
    <cellStyle name="쉼표 [0] 7 2 19 5" xfId="14717" xr:uid="{00000000-0005-0000-0000-000087300000}"/>
    <cellStyle name="쉼표 [0] 7 2 19 5 2" xfId="14718" xr:uid="{00000000-0005-0000-0000-000088300000}"/>
    <cellStyle name="쉼표 [0] 7 2 19 6" xfId="14719" xr:uid="{00000000-0005-0000-0000-000089300000}"/>
    <cellStyle name="쉼표 [0] 7 2 19 6 2" xfId="14720" xr:uid="{00000000-0005-0000-0000-00008A300000}"/>
    <cellStyle name="쉼표 [0] 7 2 19 7" xfId="14721" xr:uid="{00000000-0005-0000-0000-00008B300000}"/>
    <cellStyle name="쉼표 [0] 7 2 19 7 2" xfId="14722" xr:uid="{00000000-0005-0000-0000-00008C300000}"/>
    <cellStyle name="쉼표 [0] 7 2 19 8" xfId="14723" xr:uid="{00000000-0005-0000-0000-00008D300000}"/>
    <cellStyle name="쉼표 [0] 7 2 19 8 2" xfId="14724" xr:uid="{00000000-0005-0000-0000-00008E300000}"/>
    <cellStyle name="쉼표 [0] 7 2 19 9" xfId="14725" xr:uid="{00000000-0005-0000-0000-00008F300000}"/>
    <cellStyle name="쉼표 [0] 7 2 19 9 2" xfId="14726" xr:uid="{00000000-0005-0000-0000-000090300000}"/>
    <cellStyle name="쉼표 [0] 7 2 2" xfId="10848" xr:uid="{00000000-0005-0000-0000-000091300000}"/>
    <cellStyle name="쉼표 [0] 7 2 2 10" xfId="14727" xr:uid="{00000000-0005-0000-0000-000092300000}"/>
    <cellStyle name="쉼표 [0] 7 2 2 10 10" xfId="14728" xr:uid="{00000000-0005-0000-0000-000093300000}"/>
    <cellStyle name="쉼표 [0] 7 2 2 10 10 2" xfId="14729" xr:uid="{00000000-0005-0000-0000-000094300000}"/>
    <cellStyle name="쉼표 [0] 7 2 2 10 11" xfId="14730" xr:uid="{00000000-0005-0000-0000-000095300000}"/>
    <cellStyle name="쉼표 [0] 7 2 2 10 11 2" xfId="14731" xr:uid="{00000000-0005-0000-0000-000096300000}"/>
    <cellStyle name="쉼표 [0] 7 2 2 10 12" xfId="14732" xr:uid="{00000000-0005-0000-0000-000097300000}"/>
    <cellStyle name="쉼표 [0] 7 2 2 10 12 2" xfId="14733" xr:uid="{00000000-0005-0000-0000-000098300000}"/>
    <cellStyle name="쉼표 [0] 7 2 2 10 13" xfId="14734" xr:uid="{00000000-0005-0000-0000-000099300000}"/>
    <cellStyle name="쉼표 [0] 7 2 2 10 13 2" xfId="14735" xr:uid="{00000000-0005-0000-0000-00009A300000}"/>
    <cellStyle name="쉼표 [0] 7 2 2 10 14" xfId="14736" xr:uid="{00000000-0005-0000-0000-00009B300000}"/>
    <cellStyle name="쉼표 [0] 7 2 2 10 14 2" xfId="14737" xr:uid="{00000000-0005-0000-0000-00009C300000}"/>
    <cellStyle name="쉼표 [0] 7 2 2 10 15" xfId="14738" xr:uid="{00000000-0005-0000-0000-00009D300000}"/>
    <cellStyle name="쉼표 [0] 7 2 2 10 2" xfId="14739" xr:uid="{00000000-0005-0000-0000-00009E300000}"/>
    <cellStyle name="쉼표 [0] 7 2 2 10 2 10" xfId="14740" xr:uid="{00000000-0005-0000-0000-00009F300000}"/>
    <cellStyle name="쉼표 [0] 7 2 2 10 2 10 2" xfId="14741" xr:uid="{00000000-0005-0000-0000-0000A0300000}"/>
    <cellStyle name="쉼표 [0] 7 2 2 10 2 11" xfId="14742" xr:uid="{00000000-0005-0000-0000-0000A1300000}"/>
    <cellStyle name="쉼표 [0] 7 2 2 10 2 11 2" xfId="14743" xr:uid="{00000000-0005-0000-0000-0000A2300000}"/>
    <cellStyle name="쉼표 [0] 7 2 2 10 2 12" xfId="14744" xr:uid="{00000000-0005-0000-0000-0000A3300000}"/>
    <cellStyle name="쉼표 [0] 7 2 2 10 2 12 2" xfId="14745" xr:uid="{00000000-0005-0000-0000-0000A4300000}"/>
    <cellStyle name="쉼표 [0] 7 2 2 10 2 13" xfId="14746" xr:uid="{00000000-0005-0000-0000-0000A5300000}"/>
    <cellStyle name="쉼표 [0] 7 2 2 10 2 13 2" xfId="14747" xr:uid="{00000000-0005-0000-0000-0000A6300000}"/>
    <cellStyle name="쉼표 [0] 7 2 2 10 2 14" xfId="14748" xr:uid="{00000000-0005-0000-0000-0000A7300000}"/>
    <cellStyle name="쉼표 [0] 7 2 2 10 2 2" xfId="14749" xr:uid="{00000000-0005-0000-0000-0000A8300000}"/>
    <cellStyle name="쉼표 [0] 7 2 2 10 2 2 2" xfId="14750" xr:uid="{00000000-0005-0000-0000-0000A9300000}"/>
    <cellStyle name="쉼표 [0] 7 2 2 10 2 3" xfId="14751" xr:uid="{00000000-0005-0000-0000-0000AA300000}"/>
    <cellStyle name="쉼표 [0] 7 2 2 10 2 3 2" xfId="14752" xr:uid="{00000000-0005-0000-0000-0000AB300000}"/>
    <cellStyle name="쉼표 [0] 7 2 2 10 2 4" xfId="14753" xr:uid="{00000000-0005-0000-0000-0000AC300000}"/>
    <cellStyle name="쉼표 [0] 7 2 2 10 2 4 2" xfId="14754" xr:uid="{00000000-0005-0000-0000-0000AD300000}"/>
    <cellStyle name="쉼표 [0] 7 2 2 10 2 5" xfId="14755" xr:uid="{00000000-0005-0000-0000-0000AE300000}"/>
    <cellStyle name="쉼표 [0] 7 2 2 10 2 5 2" xfId="14756" xr:uid="{00000000-0005-0000-0000-0000AF300000}"/>
    <cellStyle name="쉼표 [0] 7 2 2 10 2 6" xfId="14757" xr:uid="{00000000-0005-0000-0000-0000B0300000}"/>
    <cellStyle name="쉼표 [0] 7 2 2 10 2 6 2" xfId="14758" xr:uid="{00000000-0005-0000-0000-0000B1300000}"/>
    <cellStyle name="쉼표 [0] 7 2 2 10 2 7" xfId="14759" xr:uid="{00000000-0005-0000-0000-0000B2300000}"/>
    <cellStyle name="쉼표 [0] 7 2 2 10 2 7 2" xfId="14760" xr:uid="{00000000-0005-0000-0000-0000B3300000}"/>
    <cellStyle name="쉼표 [0] 7 2 2 10 2 8" xfId="14761" xr:uid="{00000000-0005-0000-0000-0000B4300000}"/>
    <cellStyle name="쉼표 [0] 7 2 2 10 2 8 2" xfId="14762" xr:uid="{00000000-0005-0000-0000-0000B5300000}"/>
    <cellStyle name="쉼표 [0] 7 2 2 10 2 9" xfId="14763" xr:uid="{00000000-0005-0000-0000-0000B6300000}"/>
    <cellStyle name="쉼표 [0] 7 2 2 10 2 9 2" xfId="14764" xr:uid="{00000000-0005-0000-0000-0000B7300000}"/>
    <cellStyle name="쉼표 [0] 7 2 2 10 3" xfId="14765" xr:uid="{00000000-0005-0000-0000-0000B8300000}"/>
    <cellStyle name="쉼표 [0] 7 2 2 10 3 2" xfId="14766" xr:uid="{00000000-0005-0000-0000-0000B9300000}"/>
    <cellStyle name="쉼표 [0] 7 2 2 10 4" xfId="14767" xr:uid="{00000000-0005-0000-0000-0000BA300000}"/>
    <cellStyle name="쉼표 [0] 7 2 2 10 4 2" xfId="14768" xr:uid="{00000000-0005-0000-0000-0000BB300000}"/>
    <cellStyle name="쉼표 [0] 7 2 2 10 5" xfId="14769" xr:uid="{00000000-0005-0000-0000-0000BC300000}"/>
    <cellStyle name="쉼표 [0] 7 2 2 10 5 2" xfId="14770" xr:uid="{00000000-0005-0000-0000-0000BD300000}"/>
    <cellStyle name="쉼표 [0] 7 2 2 10 6" xfId="14771" xr:uid="{00000000-0005-0000-0000-0000BE300000}"/>
    <cellStyle name="쉼표 [0] 7 2 2 10 6 2" xfId="14772" xr:uid="{00000000-0005-0000-0000-0000BF300000}"/>
    <cellStyle name="쉼표 [0] 7 2 2 10 7" xfId="14773" xr:uid="{00000000-0005-0000-0000-0000C0300000}"/>
    <cellStyle name="쉼표 [0] 7 2 2 10 7 2" xfId="14774" xr:uid="{00000000-0005-0000-0000-0000C1300000}"/>
    <cellStyle name="쉼표 [0] 7 2 2 10 8" xfId="14775" xr:uid="{00000000-0005-0000-0000-0000C2300000}"/>
    <cellStyle name="쉼표 [0] 7 2 2 10 8 2" xfId="14776" xr:uid="{00000000-0005-0000-0000-0000C3300000}"/>
    <cellStyle name="쉼표 [0] 7 2 2 10 9" xfId="14777" xr:uid="{00000000-0005-0000-0000-0000C4300000}"/>
    <cellStyle name="쉼표 [0] 7 2 2 10 9 2" xfId="14778" xr:uid="{00000000-0005-0000-0000-0000C5300000}"/>
    <cellStyle name="쉼표 [0] 7 2 2 11" xfId="14779" xr:uid="{00000000-0005-0000-0000-0000C6300000}"/>
    <cellStyle name="쉼표 [0] 7 2 2 11 10" xfId="14780" xr:uid="{00000000-0005-0000-0000-0000C7300000}"/>
    <cellStyle name="쉼표 [0] 7 2 2 11 10 2" xfId="14781" xr:uid="{00000000-0005-0000-0000-0000C8300000}"/>
    <cellStyle name="쉼표 [0] 7 2 2 11 11" xfId="14782" xr:uid="{00000000-0005-0000-0000-0000C9300000}"/>
    <cellStyle name="쉼표 [0] 7 2 2 11 11 2" xfId="14783" xr:uid="{00000000-0005-0000-0000-0000CA300000}"/>
    <cellStyle name="쉼표 [0] 7 2 2 11 12" xfId="14784" xr:uid="{00000000-0005-0000-0000-0000CB300000}"/>
    <cellStyle name="쉼표 [0] 7 2 2 11 12 2" xfId="14785" xr:uid="{00000000-0005-0000-0000-0000CC300000}"/>
    <cellStyle name="쉼표 [0] 7 2 2 11 13" xfId="14786" xr:uid="{00000000-0005-0000-0000-0000CD300000}"/>
    <cellStyle name="쉼표 [0] 7 2 2 11 13 2" xfId="14787" xr:uid="{00000000-0005-0000-0000-0000CE300000}"/>
    <cellStyle name="쉼표 [0] 7 2 2 11 14" xfId="14788" xr:uid="{00000000-0005-0000-0000-0000CF300000}"/>
    <cellStyle name="쉼표 [0] 7 2 2 11 14 2" xfId="14789" xr:uid="{00000000-0005-0000-0000-0000D0300000}"/>
    <cellStyle name="쉼표 [0] 7 2 2 11 15" xfId="14790" xr:uid="{00000000-0005-0000-0000-0000D1300000}"/>
    <cellStyle name="쉼표 [0] 7 2 2 11 2" xfId="14791" xr:uid="{00000000-0005-0000-0000-0000D2300000}"/>
    <cellStyle name="쉼표 [0] 7 2 2 11 2 10" xfId="14792" xr:uid="{00000000-0005-0000-0000-0000D3300000}"/>
    <cellStyle name="쉼표 [0] 7 2 2 11 2 10 2" xfId="14793" xr:uid="{00000000-0005-0000-0000-0000D4300000}"/>
    <cellStyle name="쉼표 [0] 7 2 2 11 2 11" xfId="14794" xr:uid="{00000000-0005-0000-0000-0000D5300000}"/>
    <cellStyle name="쉼표 [0] 7 2 2 11 2 11 2" xfId="14795" xr:uid="{00000000-0005-0000-0000-0000D6300000}"/>
    <cellStyle name="쉼표 [0] 7 2 2 11 2 12" xfId="14796" xr:uid="{00000000-0005-0000-0000-0000D7300000}"/>
    <cellStyle name="쉼표 [0] 7 2 2 11 2 12 2" xfId="14797" xr:uid="{00000000-0005-0000-0000-0000D8300000}"/>
    <cellStyle name="쉼표 [0] 7 2 2 11 2 13" xfId="14798" xr:uid="{00000000-0005-0000-0000-0000D9300000}"/>
    <cellStyle name="쉼표 [0] 7 2 2 11 2 13 2" xfId="14799" xr:uid="{00000000-0005-0000-0000-0000DA300000}"/>
    <cellStyle name="쉼표 [0] 7 2 2 11 2 14" xfId="14800" xr:uid="{00000000-0005-0000-0000-0000DB300000}"/>
    <cellStyle name="쉼표 [0] 7 2 2 11 2 2" xfId="14801" xr:uid="{00000000-0005-0000-0000-0000DC300000}"/>
    <cellStyle name="쉼표 [0] 7 2 2 11 2 2 2" xfId="14802" xr:uid="{00000000-0005-0000-0000-0000DD300000}"/>
    <cellStyle name="쉼표 [0] 7 2 2 11 2 3" xfId="14803" xr:uid="{00000000-0005-0000-0000-0000DE300000}"/>
    <cellStyle name="쉼표 [0] 7 2 2 11 2 3 2" xfId="14804" xr:uid="{00000000-0005-0000-0000-0000DF300000}"/>
    <cellStyle name="쉼표 [0] 7 2 2 11 2 4" xfId="14805" xr:uid="{00000000-0005-0000-0000-0000E0300000}"/>
    <cellStyle name="쉼표 [0] 7 2 2 11 2 4 2" xfId="14806" xr:uid="{00000000-0005-0000-0000-0000E1300000}"/>
    <cellStyle name="쉼표 [0] 7 2 2 11 2 5" xfId="14807" xr:uid="{00000000-0005-0000-0000-0000E2300000}"/>
    <cellStyle name="쉼표 [0] 7 2 2 11 2 5 2" xfId="14808" xr:uid="{00000000-0005-0000-0000-0000E3300000}"/>
    <cellStyle name="쉼표 [0] 7 2 2 11 2 6" xfId="14809" xr:uid="{00000000-0005-0000-0000-0000E4300000}"/>
    <cellStyle name="쉼표 [0] 7 2 2 11 2 6 2" xfId="14810" xr:uid="{00000000-0005-0000-0000-0000E5300000}"/>
    <cellStyle name="쉼표 [0] 7 2 2 11 2 7" xfId="14811" xr:uid="{00000000-0005-0000-0000-0000E6300000}"/>
    <cellStyle name="쉼표 [0] 7 2 2 11 2 7 2" xfId="14812" xr:uid="{00000000-0005-0000-0000-0000E7300000}"/>
    <cellStyle name="쉼표 [0] 7 2 2 11 2 8" xfId="14813" xr:uid="{00000000-0005-0000-0000-0000E8300000}"/>
    <cellStyle name="쉼표 [0] 7 2 2 11 2 8 2" xfId="14814" xr:uid="{00000000-0005-0000-0000-0000E9300000}"/>
    <cellStyle name="쉼표 [0] 7 2 2 11 2 9" xfId="14815" xr:uid="{00000000-0005-0000-0000-0000EA300000}"/>
    <cellStyle name="쉼표 [0] 7 2 2 11 2 9 2" xfId="14816" xr:uid="{00000000-0005-0000-0000-0000EB300000}"/>
    <cellStyle name="쉼표 [0] 7 2 2 11 3" xfId="14817" xr:uid="{00000000-0005-0000-0000-0000EC300000}"/>
    <cellStyle name="쉼표 [0] 7 2 2 11 3 2" xfId="14818" xr:uid="{00000000-0005-0000-0000-0000ED300000}"/>
    <cellStyle name="쉼표 [0] 7 2 2 11 4" xfId="14819" xr:uid="{00000000-0005-0000-0000-0000EE300000}"/>
    <cellStyle name="쉼표 [0] 7 2 2 11 4 2" xfId="14820" xr:uid="{00000000-0005-0000-0000-0000EF300000}"/>
    <cellStyle name="쉼표 [0] 7 2 2 11 5" xfId="14821" xr:uid="{00000000-0005-0000-0000-0000F0300000}"/>
    <cellStyle name="쉼표 [0] 7 2 2 11 5 2" xfId="14822" xr:uid="{00000000-0005-0000-0000-0000F1300000}"/>
    <cellStyle name="쉼표 [0] 7 2 2 11 6" xfId="14823" xr:uid="{00000000-0005-0000-0000-0000F2300000}"/>
    <cellStyle name="쉼표 [0] 7 2 2 11 6 2" xfId="14824" xr:uid="{00000000-0005-0000-0000-0000F3300000}"/>
    <cellStyle name="쉼표 [0] 7 2 2 11 7" xfId="14825" xr:uid="{00000000-0005-0000-0000-0000F4300000}"/>
    <cellStyle name="쉼표 [0] 7 2 2 11 7 2" xfId="14826" xr:uid="{00000000-0005-0000-0000-0000F5300000}"/>
    <cellStyle name="쉼표 [0] 7 2 2 11 8" xfId="14827" xr:uid="{00000000-0005-0000-0000-0000F6300000}"/>
    <cellStyle name="쉼표 [0] 7 2 2 11 8 2" xfId="14828" xr:uid="{00000000-0005-0000-0000-0000F7300000}"/>
    <cellStyle name="쉼표 [0] 7 2 2 11 9" xfId="14829" xr:uid="{00000000-0005-0000-0000-0000F8300000}"/>
    <cellStyle name="쉼표 [0] 7 2 2 11 9 2" xfId="14830" xr:uid="{00000000-0005-0000-0000-0000F9300000}"/>
    <cellStyle name="쉼표 [0] 7 2 2 12" xfId="14831" xr:uid="{00000000-0005-0000-0000-0000FA300000}"/>
    <cellStyle name="쉼표 [0] 7 2 2 12 10" xfId="14832" xr:uid="{00000000-0005-0000-0000-0000FB300000}"/>
    <cellStyle name="쉼표 [0] 7 2 2 12 10 2" xfId="14833" xr:uid="{00000000-0005-0000-0000-0000FC300000}"/>
    <cellStyle name="쉼표 [0] 7 2 2 12 11" xfId="14834" xr:uid="{00000000-0005-0000-0000-0000FD300000}"/>
    <cellStyle name="쉼표 [0] 7 2 2 12 11 2" xfId="14835" xr:uid="{00000000-0005-0000-0000-0000FE300000}"/>
    <cellStyle name="쉼표 [0] 7 2 2 12 12" xfId="14836" xr:uid="{00000000-0005-0000-0000-0000FF300000}"/>
    <cellStyle name="쉼표 [0] 7 2 2 12 12 2" xfId="14837" xr:uid="{00000000-0005-0000-0000-000000310000}"/>
    <cellStyle name="쉼표 [0] 7 2 2 12 13" xfId="14838" xr:uid="{00000000-0005-0000-0000-000001310000}"/>
    <cellStyle name="쉼표 [0] 7 2 2 12 13 2" xfId="14839" xr:uid="{00000000-0005-0000-0000-000002310000}"/>
    <cellStyle name="쉼표 [0] 7 2 2 12 14" xfId="14840" xr:uid="{00000000-0005-0000-0000-000003310000}"/>
    <cellStyle name="쉼표 [0] 7 2 2 12 14 2" xfId="14841" xr:uid="{00000000-0005-0000-0000-000004310000}"/>
    <cellStyle name="쉼표 [0] 7 2 2 12 15" xfId="14842" xr:uid="{00000000-0005-0000-0000-000005310000}"/>
    <cellStyle name="쉼표 [0] 7 2 2 12 2" xfId="14843" xr:uid="{00000000-0005-0000-0000-000006310000}"/>
    <cellStyle name="쉼표 [0] 7 2 2 12 2 10" xfId="14844" xr:uid="{00000000-0005-0000-0000-000007310000}"/>
    <cellStyle name="쉼표 [0] 7 2 2 12 2 10 2" xfId="14845" xr:uid="{00000000-0005-0000-0000-000008310000}"/>
    <cellStyle name="쉼표 [0] 7 2 2 12 2 11" xfId="14846" xr:uid="{00000000-0005-0000-0000-000009310000}"/>
    <cellStyle name="쉼표 [0] 7 2 2 12 2 11 2" xfId="14847" xr:uid="{00000000-0005-0000-0000-00000A310000}"/>
    <cellStyle name="쉼표 [0] 7 2 2 12 2 12" xfId="14848" xr:uid="{00000000-0005-0000-0000-00000B310000}"/>
    <cellStyle name="쉼표 [0] 7 2 2 12 2 12 2" xfId="14849" xr:uid="{00000000-0005-0000-0000-00000C310000}"/>
    <cellStyle name="쉼표 [0] 7 2 2 12 2 13" xfId="14850" xr:uid="{00000000-0005-0000-0000-00000D310000}"/>
    <cellStyle name="쉼표 [0] 7 2 2 12 2 13 2" xfId="14851" xr:uid="{00000000-0005-0000-0000-00000E310000}"/>
    <cellStyle name="쉼표 [0] 7 2 2 12 2 14" xfId="14852" xr:uid="{00000000-0005-0000-0000-00000F310000}"/>
    <cellStyle name="쉼표 [0] 7 2 2 12 2 2" xfId="14853" xr:uid="{00000000-0005-0000-0000-000010310000}"/>
    <cellStyle name="쉼표 [0] 7 2 2 12 2 2 2" xfId="14854" xr:uid="{00000000-0005-0000-0000-000011310000}"/>
    <cellStyle name="쉼표 [0] 7 2 2 12 2 3" xfId="14855" xr:uid="{00000000-0005-0000-0000-000012310000}"/>
    <cellStyle name="쉼표 [0] 7 2 2 12 2 3 2" xfId="14856" xr:uid="{00000000-0005-0000-0000-000013310000}"/>
    <cellStyle name="쉼표 [0] 7 2 2 12 2 4" xfId="14857" xr:uid="{00000000-0005-0000-0000-000014310000}"/>
    <cellStyle name="쉼표 [0] 7 2 2 12 2 4 2" xfId="14858" xr:uid="{00000000-0005-0000-0000-000015310000}"/>
    <cellStyle name="쉼표 [0] 7 2 2 12 2 5" xfId="14859" xr:uid="{00000000-0005-0000-0000-000016310000}"/>
    <cellStyle name="쉼표 [0] 7 2 2 12 2 5 2" xfId="14860" xr:uid="{00000000-0005-0000-0000-000017310000}"/>
    <cellStyle name="쉼표 [0] 7 2 2 12 2 6" xfId="14861" xr:uid="{00000000-0005-0000-0000-000018310000}"/>
    <cellStyle name="쉼표 [0] 7 2 2 12 2 6 2" xfId="14862" xr:uid="{00000000-0005-0000-0000-000019310000}"/>
    <cellStyle name="쉼표 [0] 7 2 2 12 2 7" xfId="14863" xr:uid="{00000000-0005-0000-0000-00001A310000}"/>
    <cellStyle name="쉼표 [0] 7 2 2 12 2 7 2" xfId="14864" xr:uid="{00000000-0005-0000-0000-00001B310000}"/>
    <cellStyle name="쉼표 [0] 7 2 2 12 2 8" xfId="14865" xr:uid="{00000000-0005-0000-0000-00001C310000}"/>
    <cellStyle name="쉼표 [0] 7 2 2 12 2 8 2" xfId="14866" xr:uid="{00000000-0005-0000-0000-00001D310000}"/>
    <cellStyle name="쉼표 [0] 7 2 2 12 2 9" xfId="14867" xr:uid="{00000000-0005-0000-0000-00001E310000}"/>
    <cellStyle name="쉼표 [0] 7 2 2 12 2 9 2" xfId="14868" xr:uid="{00000000-0005-0000-0000-00001F310000}"/>
    <cellStyle name="쉼표 [0] 7 2 2 12 3" xfId="14869" xr:uid="{00000000-0005-0000-0000-000020310000}"/>
    <cellStyle name="쉼표 [0] 7 2 2 12 3 2" xfId="14870" xr:uid="{00000000-0005-0000-0000-000021310000}"/>
    <cellStyle name="쉼표 [0] 7 2 2 12 4" xfId="14871" xr:uid="{00000000-0005-0000-0000-000022310000}"/>
    <cellStyle name="쉼표 [0] 7 2 2 12 4 2" xfId="14872" xr:uid="{00000000-0005-0000-0000-000023310000}"/>
    <cellStyle name="쉼표 [0] 7 2 2 12 5" xfId="14873" xr:uid="{00000000-0005-0000-0000-000024310000}"/>
    <cellStyle name="쉼표 [0] 7 2 2 12 5 2" xfId="14874" xr:uid="{00000000-0005-0000-0000-000025310000}"/>
    <cellStyle name="쉼표 [0] 7 2 2 12 6" xfId="14875" xr:uid="{00000000-0005-0000-0000-000026310000}"/>
    <cellStyle name="쉼표 [0] 7 2 2 12 6 2" xfId="14876" xr:uid="{00000000-0005-0000-0000-000027310000}"/>
    <cellStyle name="쉼표 [0] 7 2 2 12 7" xfId="14877" xr:uid="{00000000-0005-0000-0000-000028310000}"/>
    <cellStyle name="쉼표 [0] 7 2 2 12 7 2" xfId="14878" xr:uid="{00000000-0005-0000-0000-000029310000}"/>
    <cellStyle name="쉼표 [0] 7 2 2 12 8" xfId="14879" xr:uid="{00000000-0005-0000-0000-00002A310000}"/>
    <cellStyle name="쉼표 [0] 7 2 2 12 8 2" xfId="14880" xr:uid="{00000000-0005-0000-0000-00002B310000}"/>
    <cellStyle name="쉼표 [0] 7 2 2 12 9" xfId="14881" xr:uid="{00000000-0005-0000-0000-00002C310000}"/>
    <cellStyle name="쉼표 [0] 7 2 2 12 9 2" xfId="14882" xr:uid="{00000000-0005-0000-0000-00002D310000}"/>
    <cellStyle name="쉼표 [0] 7 2 2 13" xfId="14883" xr:uid="{00000000-0005-0000-0000-00002E310000}"/>
    <cellStyle name="쉼표 [0] 7 2 2 13 10" xfId="14884" xr:uid="{00000000-0005-0000-0000-00002F310000}"/>
    <cellStyle name="쉼표 [0] 7 2 2 13 10 2" xfId="14885" xr:uid="{00000000-0005-0000-0000-000030310000}"/>
    <cellStyle name="쉼표 [0] 7 2 2 13 11" xfId="14886" xr:uid="{00000000-0005-0000-0000-000031310000}"/>
    <cellStyle name="쉼표 [0] 7 2 2 13 11 2" xfId="14887" xr:uid="{00000000-0005-0000-0000-000032310000}"/>
    <cellStyle name="쉼표 [0] 7 2 2 13 12" xfId="14888" xr:uid="{00000000-0005-0000-0000-000033310000}"/>
    <cellStyle name="쉼표 [0] 7 2 2 13 12 2" xfId="14889" xr:uid="{00000000-0005-0000-0000-000034310000}"/>
    <cellStyle name="쉼표 [0] 7 2 2 13 13" xfId="14890" xr:uid="{00000000-0005-0000-0000-000035310000}"/>
    <cellStyle name="쉼표 [0] 7 2 2 13 13 2" xfId="14891" xr:uid="{00000000-0005-0000-0000-000036310000}"/>
    <cellStyle name="쉼표 [0] 7 2 2 13 14" xfId="14892" xr:uid="{00000000-0005-0000-0000-000037310000}"/>
    <cellStyle name="쉼표 [0] 7 2 2 13 14 2" xfId="14893" xr:uid="{00000000-0005-0000-0000-000038310000}"/>
    <cellStyle name="쉼표 [0] 7 2 2 13 15" xfId="14894" xr:uid="{00000000-0005-0000-0000-000039310000}"/>
    <cellStyle name="쉼표 [0] 7 2 2 13 2" xfId="14895" xr:uid="{00000000-0005-0000-0000-00003A310000}"/>
    <cellStyle name="쉼표 [0] 7 2 2 13 2 10" xfId="14896" xr:uid="{00000000-0005-0000-0000-00003B310000}"/>
    <cellStyle name="쉼표 [0] 7 2 2 13 2 10 2" xfId="14897" xr:uid="{00000000-0005-0000-0000-00003C310000}"/>
    <cellStyle name="쉼표 [0] 7 2 2 13 2 11" xfId="14898" xr:uid="{00000000-0005-0000-0000-00003D310000}"/>
    <cellStyle name="쉼표 [0] 7 2 2 13 2 11 2" xfId="14899" xr:uid="{00000000-0005-0000-0000-00003E310000}"/>
    <cellStyle name="쉼표 [0] 7 2 2 13 2 12" xfId="14900" xr:uid="{00000000-0005-0000-0000-00003F310000}"/>
    <cellStyle name="쉼표 [0] 7 2 2 13 2 12 2" xfId="14901" xr:uid="{00000000-0005-0000-0000-000040310000}"/>
    <cellStyle name="쉼표 [0] 7 2 2 13 2 13" xfId="14902" xr:uid="{00000000-0005-0000-0000-000041310000}"/>
    <cellStyle name="쉼표 [0] 7 2 2 13 2 13 2" xfId="14903" xr:uid="{00000000-0005-0000-0000-000042310000}"/>
    <cellStyle name="쉼표 [0] 7 2 2 13 2 14" xfId="14904" xr:uid="{00000000-0005-0000-0000-000043310000}"/>
    <cellStyle name="쉼표 [0] 7 2 2 13 2 2" xfId="14905" xr:uid="{00000000-0005-0000-0000-000044310000}"/>
    <cellStyle name="쉼표 [0] 7 2 2 13 2 2 2" xfId="14906" xr:uid="{00000000-0005-0000-0000-000045310000}"/>
    <cellStyle name="쉼표 [0] 7 2 2 13 2 3" xfId="14907" xr:uid="{00000000-0005-0000-0000-000046310000}"/>
    <cellStyle name="쉼표 [0] 7 2 2 13 2 3 2" xfId="14908" xr:uid="{00000000-0005-0000-0000-000047310000}"/>
    <cellStyle name="쉼표 [0] 7 2 2 13 2 4" xfId="14909" xr:uid="{00000000-0005-0000-0000-000048310000}"/>
    <cellStyle name="쉼표 [0] 7 2 2 13 2 4 2" xfId="14910" xr:uid="{00000000-0005-0000-0000-000049310000}"/>
    <cellStyle name="쉼표 [0] 7 2 2 13 2 5" xfId="14911" xr:uid="{00000000-0005-0000-0000-00004A310000}"/>
    <cellStyle name="쉼표 [0] 7 2 2 13 2 5 2" xfId="14912" xr:uid="{00000000-0005-0000-0000-00004B310000}"/>
    <cellStyle name="쉼표 [0] 7 2 2 13 2 6" xfId="14913" xr:uid="{00000000-0005-0000-0000-00004C310000}"/>
    <cellStyle name="쉼표 [0] 7 2 2 13 2 6 2" xfId="14914" xr:uid="{00000000-0005-0000-0000-00004D310000}"/>
    <cellStyle name="쉼표 [0] 7 2 2 13 2 7" xfId="14915" xr:uid="{00000000-0005-0000-0000-00004E310000}"/>
    <cellStyle name="쉼표 [0] 7 2 2 13 2 7 2" xfId="14916" xr:uid="{00000000-0005-0000-0000-00004F310000}"/>
    <cellStyle name="쉼표 [0] 7 2 2 13 2 8" xfId="14917" xr:uid="{00000000-0005-0000-0000-000050310000}"/>
    <cellStyle name="쉼표 [0] 7 2 2 13 2 8 2" xfId="14918" xr:uid="{00000000-0005-0000-0000-000051310000}"/>
    <cellStyle name="쉼표 [0] 7 2 2 13 2 9" xfId="14919" xr:uid="{00000000-0005-0000-0000-000052310000}"/>
    <cellStyle name="쉼표 [0] 7 2 2 13 2 9 2" xfId="14920" xr:uid="{00000000-0005-0000-0000-000053310000}"/>
    <cellStyle name="쉼표 [0] 7 2 2 13 3" xfId="14921" xr:uid="{00000000-0005-0000-0000-000054310000}"/>
    <cellStyle name="쉼표 [0] 7 2 2 13 3 2" xfId="14922" xr:uid="{00000000-0005-0000-0000-000055310000}"/>
    <cellStyle name="쉼표 [0] 7 2 2 13 4" xfId="14923" xr:uid="{00000000-0005-0000-0000-000056310000}"/>
    <cellStyle name="쉼표 [0] 7 2 2 13 4 2" xfId="14924" xr:uid="{00000000-0005-0000-0000-000057310000}"/>
    <cellStyle name="쉼표 [0] 7 2 2 13 5" xfId="14925" xr:uid="{00000000-0005-0000-0000-000058310000}"/>
    <cellStyle name="쉼표 [0] 7 2 2 13 5 2" xfId="14926" xr:uid="{00000000-0005-0000-0000-000059310000}"/>
    <cellStyle name="쉼표 [0] 7 2 2 13 6" xfId="14927" xr:uid="{00000000-0005-0000-0000-00005A310000}"/>
    <cellStyle name="쉼표 [0] 7 2 2 13 6 2" xfId="14928" xr:uid="{00000000-0005-0000-0000-00005B310000}"/>
    <cellStyle name="쉼표 [0] 7 2 2 13 7" xfId="14929" xr:uid="{00000000-0005-0000-0000-00005C310000}"/>
    <cellStyle name="쉼표 [0] 7 2 2 13 7 2" xfId="14930" xr:uid="{00000000-0005-0000-0000-00005D310000}"/>
    <cellStyle name="쉼표 [0] 7 2 2 13 8" xfId="14931" xr:uid="{00000000-0005-0000-0000-00005E310000}"/>
    <cellStyle name="쉼표 [0] 7 2 2 13 8 2" xfId="14932" xr:uid="{00000000-0005-0000-0000-00005F310000}"/>
    <cellStyle name="쉼표 [0] 7 2 2 13 9" xfId="14933" xr:uid="{00000000-0005-0000-0000-000060310000}"/>
    <cellStyle name="쉼표 [0] 7 2 2 13 9 2" xfId="14934" xr:uid="{00000000-0005-0000-0000-000061310000}"/>
    <cellStyle name="쉼표 [0] 7 2 2 14" xfId="14935" xr:uid="{00000000-0005-0000-0000-000062310000}"/>
    <cellStyle name="쉼표 [0] 7 2 2 14 10" xfId="14936" xr:uid="{00000000-0005-0000-0000-000063310000}"/>
    <cellStyle name="쉼표 [0] 7 2 2 14 10 2" xfId="14937" xr:uid="{00000000-0005-0000-0000-000064310000}"/>
    <cellStyle name="쉼표 [0] 7 2 2 14 11" xfId="14938" xr:uid="{00000000-0005-0000-0000-000065310000}"/>
    <cellStyle name="쉼표 [0] 7 2 2 14 11 2" xfId="14939" xr:uid="{00000000-0005-0000-0000-000066310000}"/>
    <cellStyle name="쉼표 [0] 7 2 2 14 12" xfId="14940" xr:uid="{00000000-0005-0000-0000-000067310000}"/>
    <cellStyle name="쉼표 [0] 7 2 2 14 12 2" xfId="14941" xr:uid="{00000000-0005-0000-0000-000068310000}"/>
    <cellStyle name="쉼표 [0] 7 2 2 14 13" xfId="14942" xr:uid="{00000000-0005-0000-0000-000069310000}"/>
    <cellStyle name="쉼표 [0] 7 2 2 14 13 2" xfId="14943" xr:uid="{00000000-0005-0000-0000-00006A310000}"/>
    <cellStyle name="쉼표 [0] 7 2 2 14 14" xfId="14944" xr:uid="{00000000-0005-0000-0000-00006B310000}"/>
    <cellStyle name="쉼표 [0] 7 2 2 14 14 2" xfId="14945" xr:uid="{00000000-0005-0000-0000-00006C310000}"/>
    <cellStyle name="쉼표 [0] 7 2 2 14 15" xfId="14946" xr:uid="{00000000-0005-0000-0000-00006D310000}"/>
    <cellStyle name="쉼표 [0] 7 2 2 14 2" xfId="14947" xr:uid="{00000000-0005-0000-0000-00006E310000}"/>
    <cellStyle name="쉼표 [0] 7 2 2 14 2 10" xfId="14948" xr:uid="{00000000-0005-0000-0000-00006F310000}"/>
    <cellStyle name="쉼표 [0] 7 2 2 14 2 10 2" xfId="14949" xr:uid="{00000000-0005-0000-0000-000070310000}"/>
    <cellStyle name="쉼표 [0] 7 2 2 14 2 11" xfId="14950" xr:uid="{00000000-0005-0000-0000-000071310000}"/>
    <cellStyle name="쉼표 [0] 7 2 2 14 2 11 2" xfId="14951" xr:uid="{00000000-0005-0000-0000-000072310000}"/>
    <cellStyle name="쉼표 [0] 7 2 2 14 2 12" xfId="14952" xr:uid="{00000000-0005-0000-0000-000073310000}"/>
    <cellStyle name="쉼표 [0] 7 2 2 14 2 12 2" xfId="14953" xr:uid="{00000000-0005-0000-0000-000074310000}"/>
    <cellStyle name="쉼표 [0] 7 2 2 14 2 13" xfId="14954" xr:uid="{00000000-0005-0000-0000-000075310000}"/>
    <cellStyle name="쉼표 [0] 7 2 2 14 2 13 2" xfId="14955" xr:uid="{00000000-0005-0000-0000-000076310000}"/>
    <cellStyle name="쉼표 [0] 7 2 2 14 2 14" xfId="14956" xr:uid="{00000000-0005-0000-0000-000077310000}"/>
    <cellStyle name="쉼표 [0] 7 2 2 14 2 2" xfId="14957" xr:uid="{00000000-0005-0000-0000-000078310000}"/>
    <cellStyle name="쉼표 [0] 7 2 2 14 2 2 2" xfId="14958" xr:uid="{00000000-0005-0000-0000-000079310000}"/>
    <cellStyle name="쉼표 [0] 7 2 2 14 2 3" xfId="14959" xr:uid="{00000000-0005-0000-0000-00007A310000}"/>
    <cellStyle name="쉼표 [0] 7 2 2 14 2 3 2" xfId="14960" xr:uid="{00000000-0005-0000-0000-00007B310000}"/>
    <cellStyle name="쉼표 [0] 7 2 2 14 2 4" xfId="14961" xr:uid="{00000000-0005-0000-0000-00007C310000}"/>
    <cellStyle name="쉼표 [0] 7 2 2 14 2 4 2" xfId="14962" xr:uid="{00000000-0005-0000-0000-00007D310000}"/>
    <cellStyle name="쉼표 [0] 7 2 2 14 2 5" xfId="14963" xr:uid="{00000000-0005-0000-0000-00007E310000}"/>
    <cellStyle name="쉼표 [0] 7 2 2 14 2 5 2" xfId="14964" xr:uid="{00000000-0005-0000-0000-00007F310000}"/>
    <cellStyle name="쉼표 [0] 7 2 2 14 2 6" xfId="14965" xr:uid="{00000000-0005-0000-0000-000080310000}"/>
    <cellStyle name="쉼표 [0] 7 2 2 14 2 6 2" xfId="14966" xr:uid="{00000000-0005-0000-0000-000081310000}"/>
    <cellStyle name="쉼표 [0] 7 2 2 14 2 7" xfId="14967" xr:uid="{00000000-0005-0000-0000-000082310000}"/>
    <cellStyle name="쉼표 [0] 7 2 2 14 2 7 2" xfId="14968" xr:uid="{00000000-0005-0000-0000-000083310000}"/>
    <cellStyle name="쉼표 [0] 7 2 2 14 2 8" xfId="14969" xr:uid="{00000000-0005-0000-0000-000084310000}"/>
    <cellStyle name="쉼표 [0] 7 2 2 14 2 8 2" xfId="14970" xr:uid="{00000000-0005-0000-0000-000085310000}"/>
    <cellStyle name="쉼표 [0] 7 2 2 14 2 9" xfId="14971" xr:uid="{00000000-0005-0000-0000-000086310000}"/>
    <cellStyle name="쉼표 [0] 7 2 2 14 2 9 2" xfId="14972" xr:uid="{00000000-0005-0000-0000-000087310000}"/>
    <cellStyle name="쉼표 [0] 7 2 2 14 3" xfId="14973" xr:uid="{00000000-0005-0000-0000-000088310000}"/>
    <cellStyle name="쉼표 [0] 7 2 2 14 3 2" xfId="14974" xr:uid="{00000000-0005-0000-0000-000089310000}"/>
    <cellStyle name="쉼표 [0] 7 2 2 14 4" xfId="14975" xr:uid="{00000000-0005-0000-0000-00008A310000}"/>
    <cellStyle name="쉼표 [0] 7 2 2 14 4 2" xfId="14976" xr:uid="{00000000-0005-0000-0000-00008B310000}"/>
    <cellStyle name="쉼표 [0] 7 2 2 14 5" xfId="14977" xr:uid="{00000000-0005-0000-0000-00008C310000}"/>
    <cellStyle name="쉼표 [0] 7 2 2 14 5 2" xfId="14978" xr:uid="{00000000-0005-0000-0000-00008D310000}"/>
    <cellStyle name="쉼표 [0] 7 2 2 14 6" xfId="14979" xr:uid="{00000000-0005-0000-0000-00008E310000}"/>
    <cellStyle name="쉼표 [0] 7 2 2 14 6 2" xfId="14980" xr:uid="{00000000-0005-0000-0000-00008F310000}"/>
    <cellStyle name="쉼표 [0] 7 2 2 14 7" xfId="14981" xr:uid="{00000000-0005-0000-0000-000090310000}"/>
    <cellStyle name="쉼표 [0] 7 2 2 14 7 2" xfId="14982" xr:uid="{00000000-0005-0000-0000-000091310000}"/>
    <cellStyle name="쉼표 [0] 7 2 2 14 8" xfId="14983" xr:uid="{00000000-0005-0000-0000-000092310000}"/>
    <cellStyle name="쉼표 [0] 7 2 2 14 8 2" xfId="14984" xr:uid="{00000000-0005-0000-0000-000093310000}"/>
    <cellStyle name="쉼표 [0] 7 2 2 14 9" xfId="14985" xr:uid="{00000000-0005-0000-0000-000094310000}"/>
    <cellStyle name="쉼표 [0] 7 2 2 14 9 2" xfId="14986" xr:uid="{00000000-0005-0000-0000-000095310000}"/>
    <cellStyle name="쉼표 [0] 7 2 2 15" xfId="14987" xr:uid="{00000000-0005-0000-0000-000096310000}"/>
    <cellStyle name="쉼표 [0] 7 2 2 15 10" xfId="14988" xr:uid="{00000000-0005-0000-0000-000097310000}"/>
    <cellStyle name="쉼표 [0] 7 2 2 15 10 2" xfId="14989" xr:uid="{00000000-0005-0000-0000-000098310000}"/>
    <cellStyle name="쉼표 [0] 7 2 2 15 11" xfId="14990" xr:uid="{00000000-0005-0000-0000-000099310000}"/>
    <cellStyle name="쉼표 [0] 7 2 2 15 11 2" xfId="14991" xr:uid="{00000000-0005-0000-0000-00009A310000}"/>
    <cellStyle name="쉼표 [0] 7 2 2 15 12" xfId="14992" xr:uid="{00000000-0005-0000-0000-00009B310000}"/>
    <cellStyle name="쉼표 [0] 7 2 2 15 12 2" xfId="14993" xr:uid="{00000000-0005-0000-0000-00009C310000}"/>
    <cellStyle name="쉼표 [0] 7 2 2 15 13" xfId="14994" xr:uid="{00000000-0005-0000-0000-00009D310000}"/>
    <cellStyle name="쉼표 [0] 7 2 2 15 13 2" xfId="14995" xr:uid="{00000000-0005-0000-0000-00009E310000}"/>
    <cellStyle name="쉼표 [0] 7 2 2 15 14" xfId="14996" xr:uid="{00000000-0005-0000-0000-00009F310000}"/>
    <cellStyle name="쉼표 [0] 7 2 2 15 14 2" xfId="14997" xr:uid="{00000000-0005-0000-0000-0000A0310000}"/>
    <cellStyle name="쉼표 [0] 7 2 2 15 15" xfId="14998" xr:uid="{00000000-0005-0000-0000-0000A1310000}"/>
    <cellStyle name="쉼표 [0] 7 2 2 15 2" xfId="14999" xr:uid="{00000000-0005-0000-0000-0000A2310000}"/>
    <cellStyle name="쉼표 [0] 7 2 2 15 2 10" xfId="15000" xr:uid="{00000000-0005-0000-0000-0000A3310000}"/>
    <cellStyle name="쉼표 [0] 7 2 2 15 2 10 2" xfId="15001" xr:uid="{00000000-0005-0000-0000-0000A4310000}"/>
    <cellStyle name="쉼표 [0] 7 2 2 15 2 11" xfId="15002" xr:uid="{00000000-0005-0000-0000-0000A5310000}"/>
    <cellStyle name="쉼표 [0] 7 2 2 15 2 11 2" xfId="15003" xr:uid="{00000000-0005-0000-0000-0000A6310000}"/>
    <cellStyle name="쉼표 [0] 7 2 2 15 2 12" xfId="15004" xr:uid="{00000000-0005-0000-0000-0000A7310000}"/>
    <cellStyle name="쉼표 [0] 7 2 2 15 2 12 2" xfId="15005" xr:uid="{00000000-0005-0000-0000-0000A8310000}"/>
    <cellStyle name="쉼표 [0] 7 2 2 15 2 13" xfId="15006" xr:uid="{00000000-0005-0000-0000-0000A9310000}"/>
    <cellStyle name="쉼표 [0] 7 2 2 15 2 13 2" xfId="15007" xr:uid="{00000000-0005-0000-0000-0000AA310000}"/>
    <cellStyle name="쉼표 [0] 7 2 2 15 2 14" xfId="15008" xr:uid="{00000000-0005-0000-0000-0000AB310000}"/>
    <cellStyle name="쉼표 [0] 7 2 2 15 2 2" xfId="15009" xr:uid="{00000000-0005-0000-0000-0000AC310000}"/>
    <cellStyle name="쉼표 [0] 7 2 2 15 2 2 2" xfId="15010" xr:uid="{00000000-0005-0000-0000-0000AD310000}"/>
    <cellStyle name="쉼표 [0] 7 2 2 15 2 3" xfId="15011" xr:uid="{00000000-0005-0000-0000-0000AE310000}"/>
    <cellStyle name="쉼표 [0] 7 2 2 15 2 3 2" xfId="15012" xr:uid="{00000000-0005-0000-0000-0000AF310000}"/>
    <cellStyle name="쉼표 [0] 7 2 2 15 2 4" xfId="15013" xr:uid="{00000000-0005-0000-0000-0000B0310000}"/>
    <cellStyle name="쉼표 [0] 7 2 2 15 2 4 2" xfId="15014" xr:uid="{00000000-0005-0000-0000-0000B1310000}"/>
    <cellStyle name="쉼표 [0] 7 2 2 15 2 5" xfId="15015" xr:uid="{00000000-0005-0000-0000-0000B2310000}"/>
    <cellStyle name="쉼표 [0] 7 2 2 15 2 5 2" xfId="15016" xr:uid="{00000000-0005-0000-0000-0000B3310000}"/>
    <cellStyle name="쉼표 [0] 7 2 2 15 2 6" xfId="15017" xr:uid="{00000000-0005-0000-0000-0000B4310000}"/>
    <cellStyle name="쉼표 [0] 7 2 2 15 2 6 2" xfId="15018" xr:uid="{00000000-0005-0000-0000-0000B5310000}"/>
    <cellStyle name="쉼표 [0] 7 2 2 15 2 7" xfId="15019" xr:uid="{00000000-0005-0000-0000-0000B6310000}"/>
    <cellStyle name="쉼표 [0] 7 2 2 15 2 7 2" xfId="15020" xr:uid="{00000000-0005-0000-0000-0000B7310000}"/>
    <cellStyle name="쉼표 [0] 7 2 2 15 2 8" xfId="15021" xr:uid="{00000000-0005-0000-0000-0000B8310000}"/>
    <cellStyle name="쉼표 [0] 7 2 2 15 2 8 2" xfId="15022" xr:uid="{00000000-0005-0000-0000-0000B9310000}"/>
    <cellStyle name="쉼표 [0] 7 2 2 15 2 9" xfId="15023" xr:uid="{00000000-0005-0000-0000-0000BA310000}"/>
    <cellStyle name="쉼표 [0] 7 2 2 15 2 9 2" xfId="15024" xr:uid="{00000000-0005-0000-0000-0000BB310000}"/>
    <cellStyle name="쉼표 [0] 7 2 2 15 3" xfId="15025" xr:uid="{00000000-0005-0000-0000-0000BC310000}"/>
    <cellStyle name="쉼표 [0] 7 2 2 15 3 2" xfId="15026" xr:uid="{00000000-0005-0000-0000-0000BD310000}"/>
    <cellStyle name="쉼표 [0] 7 2 2 15 4" xfId="15027" xr:uid="{00000000-0005-0000-0000-0000BE310000}"/>
    <cellStyle name="쉼표 [0] 7 2 2 15 4 2" xfId="15028" xr:uid="{00000000-0005-0000-0000-0000BF310000}"/>
    <cellStyle name="쉼표 [0] 7 2 2 15 5" xfId="15029" xr:uid="{00000000-0005-0000-0000-0000C0310000}"/>
    <cellStyle name="쉼표 [0] 7 2 2 15 5 2" xfId="15030" xr:uid="{00000000-0005-0000-0000-0000C1310000}"/>
    <cellStyle name="쉼표 [0] 7 2 2 15 6" xfId="15031" xr:uid="{00000000-0005-0000-0000-0000C2310000}"/>
    <cellStyle name="쉼표 [0] 7 2 2 15 6 2" xfId="15032" xr:uid="{00000000-0005-0000-0000-0000C3310000}"/>
    <cellStyle name="쉼표 [0] 7 2 2 15 7" xfId="15033" xr:uid="{00000000-0005-0000-0000-0000C4310000}"/>
    <cellStyle name="쉼표 [0] 7 2 2 15 7 2" xfId="15034" xr:uid="{00000000-0005-0000-0000-0000C5310000}"/>
    <cellStyle name="쉼표 [0] 7 2 2 15 8" xfId="15035" xr:uid="{00000000-0005-0000-0000-0000C6310000}"/>
    <cellStyle name="쉼표 [0] 7 2 2 15 8 2" xfId="15036" xr:uid="{00000000-0005-0000-0000-0000C7310000}"/>
    <cellStyle name="쉼표 [0] 7 2 2 15 9" xfId="15037" xr:uid="{00000000-0005-0000-0000-0000C8310000}"/>
    <cellStyle name="쉼표 [0] 7 2 2 15 9 2" xfId="15038" xr:uid="{00000000-0005-0000-0000-0000C9310000}"/>
    <cellStyle name="쉼표 [0] 7 2 2 16" xfId="15039" xr:uid="{00000000-0005-0000-0000-0000CA310000}"/>
    <cellStyle name="쉼표 [0] 7 2 2 16 10" xfId="15040" xr:uid="{00000000-0005-0000-0000-0000CB310000}"/>
    <cellStyle name="쉼표 [0] 7 2 2 16 10 2" xfId="15041" xr:uid="{00000000-0005-0000-0000-0000CC310000}"/>
    <cellStyle name="쉼표 [0] 7 2 2 16 11" xfId="15042" xr:uid="{00000000-0005-0000-0000-0000CD310000}"/>
    <cellStyle name="쉼표 [0] 7 2 2 16 11 2" xfId="15043" xr:uid="{00000000-0005-0000-0000-0000CE310000}"/>
    <cellStyle name="쉼표 [0] 7 2 2 16 12" xfId="15044" xr:uid="{00000000-0005-0000-0000-0000CF310000}"/>
    <cellStyle name="쉼표 [0] 7 2 2 16 12 2" xfId="15045" xr:uid="{00000000-0005-0000-0000-0000D0310000}"/>
    <cellStyle name="쉼표 [0] 7 2 2 16 13" xfId="15046" xr:uid="{00000000-0005-0000-0000-0000D1310000}"/>
    <cellStyle name="쉼표 [0] 7 2 2 16 13 2" xfId="15047" xr:uid="{00000000-0005-0000-0000-0000D2310000}"/>
    <cellStyle name="쉼표 [0] 7 2 2 16 14" xfId="15048" xr:uid="{00000000-0005-0000-0000-0000D3310000}"/>
    <cellStyle name="쉼표 [0] 7 2 2 16 14 2" xfId="15049" xr:uid="{00000000-0005-0000-0000-0000D4310000}"/>
    <cellStyle name="쉼표 [0] 7 2 2 16 15" xfId="15050" xr:uid="{00000000-0005-0000-0000-0000D5310000}"/>
    <cellStyle name="쉼표 [0] 7 2 2 16 2" xfId="15051" xr:uid="{00000000-0005-0000-0000-0000D6310000}"/>
    <cellStyle name="쉼표 [0] 7 2 2 16 2 10" xfId="15052" xr:uid="{00000000-0005-0000-0000-0000D7310000}"/>
    <cellStyle name="쉼표 [0] 7 2 2 16 2 10 2" xfId="15053" xr:uid="{00000000-0005-0000-0000-0000D8310000}"/>
    <cellStyle name="쉼표 [0] 7 2 2 16 2 11" xfId="15054" xr:uid="{00000000-0005-0000-0000-0000D9310000}"/>
    <cellStyle name="쉼표 [0] 7 2 2 16 2 11 2" xfId="15055" xr:uid="{00000000-0005-0000-0000-0000DA310000}"/>
    <cellStyle name="쉼표 [0] 7 2 2 16 2 12" xfId="15056" xr:uid="{00000000-0005-0000-0000-0000DB310000}"/>
    <cellStyle name="쉼표 [0] 7 2 2 16 2 12 2" xfId="15057" xr:uid="{00000000-0005-0000-0000-0000DC310000}"/>
    <cellStyle name="쉼표 [0] 7 2 2 16 2 13" xfId="15058" xr:uid="{00000000-0005-0000-0000-0000DD310000}"/>
    <cellStyle name="쉼표 [0] 7 2 2 16 2 13 2" xfId="15059" xr:uid="{00000000-0005-0000-0000-0000DE310000}"/>
    <cellStyle name="쉼표 [0] 7 2 2 16 2 14" xfId="15060" xr:uid="{00000000-0005-0000-0000-0000DF310000}"/>
    <cellStyle name="쉼표 [0] 7 2 2 16 2 2" xfId="15061" xr:uid="{00000000-0005-0000-0000-0000E0310000}"/>
    <cellStyle name="쉼표 [0] 7 2 2 16 2 2 2" xfId="15062" xr:uid="{00000000-0005-0000-0000-0000E1310000}"/>
    <cellStyle name="쉼표 [0] 7 2 2 16 2 3" xfId="15063" xr:uid="{00000000-0005-0000-0000-0000E2310000}"/>
    <cellStyle name="쉼표 [0] 7 2 2 16 2 3 2" xfId="15064" xr:uid="{00000000-0005-0000-0000-0000E3310000}"/>
    <cellStyle name="쉼표 [0] 7 2 2 16 2 4" xfId="15065" xr:uid="{00000000-0005-0000-0000-0000E4310000}"/>
    <cellStyle name="쉼표 [0] 7 2 2 16 2 4 2" xfId="15066" xr:uid="{00000000-0005-0000-0000-0000E5310000}"/>
    <cellStyle name="쉼표 [0] 7 2 2 16 2 5" xfId="15067" xr:uid="{00000000-0005-0000-0000-0000E6310000}"/>
    <cellStyle name="쉼표 [0] 7 2 2 16 2 5 2" xfId="15068" xr:uid="{00000000-0005-0000-0000-0000E7310000}"/>
    <cellStyle name="쉼표 [0] 7 2 2 16 2 6" xfId="15069" xr:uid="{00000000-0005-0000-0000-0000E8310000}"/>
    <cellStyle name="쉼표 [0] 7 2 2 16 2 6 2" xfId="15070" xr:uid="{00000000-0005-0000-0000-0000E9310000}"/>
    <cellStyle name="쉼표 [0] 7 2 2 16 2 7" xfId="15071" xr:uid="{00000000-0005-0000-0000-0000EA310000}"/>
    <cellStyle name="쉼표 [0] 7 2 2 16 2 7 2" xfId="15072" xr:uid="{00000000-0005-0000-0000-0000EB310000}"/>
    <cellStyle name="쉼표 [0] 7 2 2 16 2 8" xfId="15073" xr:uid="{00000000-0005-0000-0000-0000EC310000}"/>
    <cellStyle name="쉼표 [0] 7 2 2 16 2 8 2" xfId="15074" xr:uid="{00000000-0005-0000-0000-0000ED310000}"/>
    <cellStyle name="쉼표 [0] 7 2 2 16 2 9" xfId="15075" xr:uid="{00000000-0005-0000-0000-0000EE310000}"/>
    <cellStyle name="쉼표 [0] 7 2 2 16 2 9 2" xfId="15076" xr:uid="{00000000-0005-0000-0000-0000EF310000}"/>
    <cellStyle name="쉼표 [0] 7 2 2 16 3" xfId="15077" xr:uid="{00000000-0005-0000-0000-0000F0310000}"/>
    <cellStyle name="쉼표 [0] 7 2 2 16 3 2" xfId="15078" xr:uid="{00000000-0005-0000-0000-0000F1310000}"/>
    <cellStyle name="쉼표 [0] 7 2 2 16 4" xfId="15079" xr:uid="{00000000-0005-0000-0000-0000F2310000}"/>
    <cellStyle name="쉼표 [0] 7 2 2 16 4 2" xfId="15080" xr:uid="{00000000-0005-0000-0000-0000F3310000}"/>
    <cellStyle name="쉼표 [0] 7 2 2 16 5" xfId="15081" xr:uid="{00000000-0005-0000-0000-0000F4310000}"/>
    <cellStyle name="쉼표 [0] 7 2 2 16 5 2" xfId="15082" xr:uid="{00000000-0005-0000-0000-0000F5310000}"/>
    <cellStyle name="쉼표 [0] 7 2 2 16 6" xfId="15083" xr:uid="{00000000-0005-0000-0000-0000F6310000}"/>
    <cellStyle name="쉼표 [0] 7 2 2 16 6 2" xfId="15084" xr:uid="{00000000-0005-0000-0000-0000F7310000}"/>
    <cellStyle name="쉼표 [0] 7 2 2 16 7" xfId="15085" xr:uid="{00000000-0005-0000-0000-0000F8310000}"/>
    <cellStyle name="쉼표 [0] 7 2 2 16 7 2" xfId="15086" xr:uid="{00000000-0005-0000-0000-0000F9310000}"/>
    <cellStyle name="쉼표 [0] 7 2 2 16 8" xfId="15087" xr:uid="{00000000-0005-0000-0000-0000FA310000}"/>
    <cellStyle name="쉼표 [0] 7 2 2 16 8 2" xfId="15088" xr:uid="{00000000-0005-0000-0000-0000FB310000}"/>
    <cellStyle name="쉼표 [0] 7 2 2 16 9" xfId="15089" xr:uid="{00000000-0005-0000-0000-0000FC310000}"/>
    <cellStyle name="쉼표 [0] 7 2 2 16 9 2" xfId="15090" xr:uid="{00000000-0005-0000-0000-0000FD310000}"/>
    <cellStyle name="쉼표 [0] 7 2 2 17" xfId="15091" xr:uid="{00000000-0005-0000-0000-0000FE310000}"/>
    <cellStyle name="쉼표 [0] 7 2 2 17 10" xfId="15092" xr:uid="{00000000-0005-0000-0000-0000FF310000}"/>
    <cellStyle name="쉼표 [0] 7 2 2 17 10 2" xfId="15093" xr:uid="{00000000-0005-0000-0000-000000320000}"/>
    <cellStyle name="쉼표 [0] 7 2 2 17 11" xfId="15094" xr:uid="{00000000-0005-0000-0000-000001320000}"/>
    <cellStyle name="쉼표 [0] 7 2 2 17 11 2" xfId="15095" xr:uid="{00000000-0005-0000-0000-000002320000}"/>
    <cellStyle name="쉼표 [0] 7 2 2 17 12" xfId="15096" xr:uid="{00000000-0005-0000-0000-000003320000}"/>
    <cellStyle name="쉼표 [0] 7 2 2 17 12 2" xfId="15097" xr:uid="{00000000-0005-0000-0000-000004320000}"/>
    <cellStyle name="쉼표 [0] 7 2 2 17 13" xfId="15098" xr:uid="{00000000-0005-0000-0000-000005320000}"/>
    <cellStyle name="쉼표 [0] 7 2 2 17 13 2" xfId="15099" xr:uid="{00000000-0005-0000-0000-000006320000}"/>
    <cellStyle name="쉼표 [0] 7 2 2 17 14" xfId="15100" xr:uid="{00000000-0005-0000-0000-000007320000}"/>
    <cellStyle name="쉼표 [0] 7 2 2 17 14 2" xfId="15101" xr:uid="{00000000-0005-0000-0000-000008320000}"/>
    <cellStyle name="쉼표 [0] 7 2 2 17 15" xfId="15102" xr:uid="{00000000-0005-0000-0000-000009320000}"/>
    <cellStyle name="쉼표 [0] 7 2 2 17 2" xfId="15103" xr:uid="{00000000-0005-0000-0000-00000A320000}"/>
    <cellStyle name="쉼표 [0] 7 2 2 17 2 10" xfId="15104" xr:uid="{00000000-0005-0000-0000-00000B320000}"/>
    <cellStyle name="쉼표 [0] 7 2 2 17 2 10 2" xfId="15105" xr:uid="{00000000-0005-0000-0000-00000C320000}"/>
    <cellStyle name="쉼표 [0] 7 2 2 17 2 11" xfId="15106" xr:uid="{00000000-0005-0000-0000-00000D320000}"/>
    <cellStyle name="쉼표 [0] 7 2 2 17 2 11 2" xfId="15107" xr:uid="{00000000-0005-0000-0000-00000E320000}"/>
    <cellStyle name="쉼표 [0] 7 2 2 17 2 12" xfId="15108" xr:uid="{00000000-0005-0000-0000-00000F320000}"/>
    <cellStyle name="쉼표 [0] 7 2 2 17 2 12 2" xfId="15109" xr:uid="{00000000-0005-0000-0000-000010320000}"/>
    <cellStyle name="쉼표 [0] 7 2 2 17 2 13" xfId="15110" xr:uid="{00000000-0005-0000-0000-000011320000}"/>
    <cellStyle name="쉼표 [0] 7 2 2 17 2 13 2" xfId="15111" xr:uid="{00000000-0005-0000-0000-000012320000}"/>
    <cellStyle name="쉼표 [0] 7 2 2 17 2 14" xfId="15112" xr:uid="{00000000-0005-0000-0000-000013320000}"/>
    <cellStyle name="쉼표 [0] 7 2 2 17 2 2" xfId="15113" xr:uid="{00000000-0005-0000-0000-000014320000}"/>
    <cellStyle name="쉼표 [0] 7 2 2 17 2 2 2" xfId="15114" xr:uid="{00000000-0005-0000-0000-000015320000}"/>
    <cellStyle name="쉼표 [0] 7 2 2 17 2 3" xfId="15115" xr:uid="{00000000-0005-0000-0000-000016320000}"/>
    <cellStyle name="쉼표 [0] 7 2 2 17 2 3 2" xfId="15116" xr:uid="{00000000-0005-0000-0000-000017320000}"/>
    <cellStyle name="쉼표 [0] 7 2 2 17 2 4" xfId="15117" xr:uid="{00000000-0005-0000-0000-000018320000}"/>
    <cellStyle name="쉼표 [0] 7 2 2 17 2 4 2" xfId="15118" xr:uid="{00000000-0005-0000-0000-000019320000}"/>
    <cellStyle name="쉼표 [0] 7 2 2 17 2 5" xfId="15119" xr:uid="{00000000-0005-0000-0000-00001A320000}"/>
    <cellStyle name="쉼표 [0] 7 2 2 17 2 5 2" xfId="15120" xr:uid="{00000000-0005-0000-0000-00001B320000}"/>
    <cellStyle name="쉼표 [0] 7 2 2 17 2 6" xfId="15121" xr:uid="{00000000-0005-0000-0000-00001C320000}"/>
    <cellStyle name="쉼표 [0] 7 2 2 17 2 6 2" xfId="15122" xr:uid="{00000000-0005-0000-0000-00001D320000}"/>
    <cellStyle name="쉼표 [0] 7 2 2 17 2 7" xfId="15123" xr:uid="{00000000-0005-0000-0000-00001E320000}"/>
    <cellStyle name="쉼표 [0] 7 2 2 17 2 7 2" xfId="15124" xr:uid="{00000000-0005-0000-0000-00001F320000}"/>
    <cellStyle name="쉼표 [0] 7 2 2 17 2 8" xfId="15125" xr:uid="{00000000-0005-0000-0000-000020320000}"/>
    <cellStyle name="쉼표 [0] 7 2 2 17 2 8 2" xfId="15126" xr:uid="{00000000-0005-0000-0000-000021320000}"/>
    <cellStyle name="쉼표 [0] 7 2 2 17 2 9" xfId="15127" xr:uid="{00000000-0005-0000-0000-000022320000}"/>
    <cellStyle name="쉼표 [0] 7 2 2 17 2 9 2" xfId="15128" xr:uid="{00000000-0005-0000-0000-000023320000}"/>
    <cellStyle name="쉼표 [0] 7 2 2 17 3" xfId="15129" xr:uid="{00000000-0005-0000-0000-000024320000}"/>
    <cellStyle name="쉼표 [0] 7 2 2 17 3 2" xfId="15130" xr:uid="{00000000-0005-0000-0000-000025320000}"/>
    <cellStyle name="쉼표 [0] 7 2 2 17 4" xfId="15131" xr:uid="{00000000-0005-0000-0000-000026320000}"/>
    <cellStyle name="쉼표 [0] 7 2 2 17 4 2" xfId="15132" xr:uid="{00000000-0005-0000-0000-000027320000}"/>
    <cellStyle name="쉼표 [0] 7 2 2 17 5" xfId="15133" xr:uid="{00000000-0005-0000-0000-000028320000}"/>
    <cellStyle name="쉼표 [0] 7 2 2 17 5 2" xfId="15134" xr:uid="{00000000-0005-0000-0000-000029320000}"/>
    <cellStyle name="쉼표 [0] 7 2 2 17 6" xfId="15135" xr:uid="{00000000-0005-0000-0000-00002A320000}"/>
    <cellStyle name="쉼표 [0] 7 2 2 17 6 2" xfId="15136" xr:uid="{00000000-0005-0000-0000-00002B320000}"/>
    <cellStyle name="쉼표 [0] 7 2 2 17 7" xfId="15137" xr:uid="{00000000-0005-0000-0000-00002C320000}"/>
    <cellStyle name="쉼표 [0] 7 2 2 17 7 2" xfId="15138" xr:uid="{00000000-0005-0000-0000-00002D320000}"/>
    <cellStyle name="쉼표 [0] 7 2 2 17 8" xfId="15139" xr:uid="{00000000-0005-0000-0000-00002E320000}"/>
    <cellStyle name="쉼표 [0] 7 2 2 17 8 2" xfId="15140" xr:uid="{00000000-0005-0000-0000-00002F320000}"/>
    <cellStyle name="쉼표 [0] 7 2 2 17 9" xfId="15141" xr:uid="{00000000-0005-0000-0000-000030320000}"/>
    <cellStyle name="쉼표 [0] 7 2 2 17 9 2" xfId="15142" xr:uid="{00000000-0005-0000-0000-000031320000}"/>
    <cellStyle name="쉼표 [0] 7 2 2 18" xfId="15143" xr:uid="{00000000-0005-0000-0000-000032320000}"/>
    <cellStyle name="쉼표 [0] 7 2 2 18 10" xfId="15144" xr:uid="{00000000-0005-0000-0000-000033320000}"/>
    <cellStyle name="쉼표 [0] 7 2 2 18 10 2" xfId="15145" xr:uid="{00000000-0005-0000-0000-000034320000}"/>
    <cellStyle name="쉼표 [0] 7 2 2 18 11" xfId="15146" xr:uid="{00000000-0005-0000-0000-000035320000}"/>
    <cellStyle name="쉼표 [0] 7 2 2 18 11 2" xfId="15147" xr:uid="{00000000-0005-0000-0000-000036320000}"/>
    <cellStyle name="쉼표 [0] 7 2 2 18 12" xfId="15148" xr:uid="{00000000-0005-0000-0000-000037320000}"/>
    <cellStyle name="쉼표 [0] 7 2 2 18 12 2" xfId="15149" xr:uid="{00000000-0005-0000-0000-000038320000}"/>
    <cellStyle name="쉼표 [0] 7 2 2 18 13" xfId="15150" xr:uid="{00000000-0005-0000-0000-000039320000}"/>
    <cellStyle name="쉼표 [0] 7 2 2 18 13 2" xfId="15151" xr:uid="{00000000-0005-0000-0000-00003A320000}"/>
    <cellStyle name="쉼표 [0] 7 2 2 18 14" xfId="15152" xr:uid="{00000000-0005-0000-0000-00003B320000}"/>
    <cellStyle name="쉼표 [0] 7 2 2 18 14 2" xfId="15153" xr:uid="{00000000-0005-0000-0000-00003C320000}"/>
    <cellStyle name="쉼표 [0] 7 2 2 18 15" xfId="15154" xr:uid="{00000000-0005-0000-0000-00003D320000}"/>
    <cellStyle name="쉼표 [0] 7 2 2 18 2" xfId="15155" xr:uid="{00000000-0005-0000-0000-00003E320000}"/>
    <cellStyle name="쉼표 [0] 7 2 2 18 2 10" xfId="15156" xr:uid="{00000000-0005-0000-0000-00003F320000}"/>
    <cellStyle name="쉼표 [0] 7 2 2 18 2 10 2" xfId="15157" xr:uid="{00000000-0005-0000-0000-000040320000}"/>
    <cellStyle name="쉼표 [0] 7 2 2 18 2 11" xfId="15158" xr:uid="{00000000-0005-0000-0000-000041320000}"/>
    <cellStyle name="쉼표 [0] 7 2 2 18 2 11 2" xfId="15159" xr:uid="{00000000-0005-0000-0000-000042320000}"/>
    <cellStyle name="쉼표 [0] 7 2 2 18 2 12" xfId="15160" xr:uid="{00000000-0005-0000-0000-000043320000}"/>
    <cellStyle name="쉼표 [0] 7 2 2 18 2 12 2" xfId="15161" xr:uid="{00000000-0005-0000-0000-000044320000}"/>
    <cellStyle name="쉼표 [0] 7 2 2 18 2 13" xfId="15162" xr:uid="{00000000-0005-0000-0000-000045320000}"/>
    <cellStyle name="쉼표 [0] 7 2 2 18 2 13 2" xfId="15163" xr:uid="{00000000-0005-0000-0000-000046320000}"/>
    <cellStyle name="쉼표 [0] 7 2 2 18 2 14" xfId="15164" xr:uid="{00000000-0005-0000-0000-000047320000}"/>
    <cellStyle name="쉼표 [0] 7 2 2 18 2 2" xfId="15165" xr:uid="{00000000-0005-0000-0000-000048320000}"/>
    <cellStyle name="쉼표 [0] 7 2 2 18 2 2 2" xfId="15166" xr:uid="{00000000-0005-0000-0000-000049320000}"/>
    <cellStyle name="쉼표 [0] 7 2 2 18 2 3" xfId="15167" xr:uid="{00000000-0005-0000-0000-00004A320000}"/>
    <cellStyle name="쉼표 [0] 7 2 2 18 2 3 2" xfId="15168" xr:uid="{00000000-0005-0000-0000-00004B320000}"/>
    <cellStyle name="쉼표 [0] 7 2 2 18 2 4" xfId="15169" xr:uid="{00000000-0005-0000-0000-00004C320000}"/>
    <cellStyle name="쉼표 [0] 7 2 2 18 2 4 2" xfId="15170" xr:uid="{00000000-0005-0000-0000-00004D320000}"/>
    <cellStyle name="쉼표 [0] 7 2 2 18 2 5" xfId="15171" xr:uid="{00000000-0005-0000-0000-00004E320000}"/>
    <cellStyle name="쉼표 [0] 7 2 2 18 2 5 2" xfId="15172" xr:uid="{00000000-0005-0000-0000-00004F320000}"/>
    <cellStyle name="쉼표 [0] 7 2 2 18 2 6" xfId="15173" xr:uid="{00000000-0005-0000-0000-000050320000}"/>
    <cellStyle name="쉼표 [0] 7 2 2 18 2 6 2" xfId="15174" xr:uid="{00000000-0005-0000-0000-000051320000}"/>
    <cellStyle name="쉼표 [0] 7 2 2 18 2 7" xfId="15175" xr:uid="{00000000-0005-0000-0000-000052320000}"/>
    <cellStyle name="쉼표 [0] 7 2 2 18 2 7 2" xfId="15176" xr:uid="{00000000-0005-0000-0000-000053320000}"/>
    <cellStyle name="쉼표 [0] 7 2 2 18 2 8" xfId="15177" xr:uid="{00000000-0005-0000-0000-000054320000}"/>
    <cellStyle name="쉼표 [0] 7 2 2 18 2 8 2" xfId="15178" xr:uid="{00000000-0005-0000-0000-000055320000}"/>
    <cellStyle name="쉼표 [0] 7 2 2 18 2 9" xfId="15179" xr:uid="{00000000-0005-0000-0000-000056320000}"/>
    <cellStyle name="쉼표 [0] 7 2 2 18 2 9 2" xfId="15180" xr:uid="{00000000-0005-0000-0000-000057320000}"/>
    <cellStyle name="쉼표 [0] 7 2 2 18 3" xfId="15181" xr:uid="{00000000-0005-0000-0000-000058320000}"/>
    <cellStyle name="쉼표 [0] 7 2 2 18 3 2" xfId="15182" xr:uid="{00000000-0005-0000-0000-000059320000}"/>
    <cellStyle name="쉼표 [0] 7 2 2 18 4" xfId="15183" xr:uid="{00000000-0005-0000-0000-00005A320000}"/>
    <cellStyle name="쉼표 [0] 7 2 2 18 4 2" xfId="15184" xr:uid="{00000000-0005-0000-0000-00005B320000}"/>
    <cellStyle name="쉼표 [0] 7 2 2 18 5" xfId="15185" xr:uid="{00000000-0005-0000-0000-00005C320000}"/>
    <cellStyle name="쉼표 [0] 7 2 2 18 5 2" xfId="15186" xr:uid="{00000000-0005-0000-0000-00005D320000}"/>
    <cellStyle name="쉼표 [0] 7 2 2 18 6" xfId="15187" xr:uid="{00000000-0005-0000-0000-00005E320000}"/>
    <cellStyle name="쉼표 [0] 7 2 2 18 6 2" xfId="15188" xr:uid="{00000000-0005-0000-0000-00005F320000}"/>
    <cellStyle name="쉼표 [0] 7 2 2 18 7" xfId="15189" xr:uid="{00000000-0005-0000-0000-000060320000}"/>
    <cellStyle name="쉼표 [0] 7 2 2 18 7 2" xfId="15190" xr:uid="{00000000-0005-0000-0000-000061320000}"/>
    <cellStyle name="쉼표 [0] 7 2 2 18 8" xfId="15191" xr:uid="{00000000-0005-0000-0000-000062320000}"/>
    <cellStyle name="쉼표 [0] 7 2 2 18 8 2" xfId="15192" xr:uid="{00000000-0005-0000-0000-000063320000}"/>
    <cellStyle name="쉼표 [0] 7 2 2 18 9" xfId="15193" xr:uid="{00000000-0005-0000-0000-000064320000}"/>
    <cellStyle name="쉼표 [0] 7 2 2 18 9 2" xfId="15194" xr:uid="{00000000-0005-0000-0000-000065320000}"/>
    <cellStyle name="쉼표 [0] 7 2 2 19" xfId="15195" xr:uid="{00000000-0005-0000-0000-000066320000}"/>
    <cellStyle name="쉼표 [0] 7 2 2 19 10" xfId="15196" xr:uid="{00000000-0005-0000-0000-000067320000}"/>
    <cellStyle name="쉼표 [0] 7 2 2 19 10 2" xfId="15197" xr:uid="{00000000-0005-0000-0000-000068320000}"/>
    <cellStyle name="쉼표 [0] 7 2 2 19 11" xfId="15198" xr:uid="{00000000-0005-0000-0000-000069320000}"/>
    <cellStyle name="쉼표 [0] 7 2 2 19 11 2" xfId="15199" xr:uid="{00000000-0005-0000-0000-00006A320000}"/>
    <cellStyle name="쉼표 [0] 7 2 2 19 12" xfId="15200" xr:uid="{00000000-0005-0000-0000-00006B320000}"/>
    <cellStyle name="쉼표 [0] 7 2 2 19 12 2" xfId="15201" xr:uid="{00000000-0005-0000-0000-00006C320000}"/>
    <cellStyle name="쉼표 [0] 7 2 2 19 13" xfId="15202" xr:uid="{00000000-0005-0000-0000-00006D320000}"/>
    <cellStyle name="쉼표 [0] 7 2 2 19 13 2" xfId="15203" xr:uid="{00000000-0005-0000-0000-00006E320000}"/>
    <cellStyle name="쉼표 [0] 7 2 2 19 14" xfId="15204" xr:uid="{00000000-0005-0000-0000-00006F320000}"/>
    <cellStyle name="쉼표 [0] 7 2 2 19 14 2" xfId="15205" xr:uid="{00000000-0005-0000-0000-000070320000}"/>
    <cellStyle name="쉼표 [0] 7 2 2 19 15" xfId="15206" xr:uid="{00000000-0005-0000-0000-000071320000}"/>
    <cellStyle name="쉼표 [0] 7 2 2 19 2" xfId="15207" xr:uid="{00000000-0005-0000-0000-000072320000}"/>
    <cellStyle name="쉼표 [0] 7 2 2 19 2 10" xfId="15208" xr:uid="{00000000-0005-0000-0000-000073320000}"/>
    <cellStyle name="쉼표 [0] 7 2 2 19 2 10 2" xfId="15209" xr:uid="{00000000-0005-0000-0000-000074320000}"/>
    <cellStyle name="쉼표 [0] 7 2 2 19 2 11" xfId="15210" xr:uid="{00000000-0005-0000-0000-000075320000}"/>
    <cellStyle name="쉼표 [0] 7 2 2 19 2 11 2" xfId="15211" xr:uid="{00000000-0005-0000-0000-000076320000}"/>
    <cellStyle name="쉼표 [0] 7 2 2 19 2 12" xfId="15212" xr:uid="{00000000-0005-0000-0000-000077320000}"/>
    <cellStyle name="쉼표 [0] 7 2 2 19 2 12 2" xfId="15213" xr:uid="{00000000-0005-0000-0000-000078320000}"/>
    <cellStyle name="쉼표 [0] 7 2 2 19 2 13" xfId="15214" xr:uid="{00000000-0005-0000-0000-000079320000}"/>
    <cellStyle name="쉼표 [0] 7 2 2 19 2 13 2" xfId="15215" xr:uid="{00000000-0005-0000-0000-00007A320000}"/>
    <cellStyle name="쉼표 [0] 7 2 2 19 2 14" xfId="15216" xr:uid="{00000000-0005-0000-0000-00007B320000}"/>
    <cellStyle name="쉼표 [0] 7 2 2 19 2 2" xfId="15217" xr:uid="{00000000-0005-0000-0000-00007C320000}"/>
    <cellStyle name="쉼표 [0] 7 2 2 19 2 2 2" xfId="15218" xr:uid="{00000000-0005-0000-0000-00007D320000}"/>
    <cellStyle name="쉼표 [0] 7 2 2 19 2 3" xfId="15219" xr:uid="{00000000-0005-0000-0000-00007E320000}"/>
    <cellStyle name="쉼표 [0] 7 2 2 19 2 3 2" xfId="15220" xr:uid="{00000000-0005-0000-0000-00007F320000}"/>
    <cellStyle name="쉼표 [0] 7 2 2 19 2 4" xfId="15221" xr:uid="{00000000-0005-0000-0000-000080320000}"/>
    <cellStyle name="쉼표 [0] 7 2 2 19 2 4 2" xfId="15222" xr:uid="{00000000-0005-0000-0000-000081320000}"/>
    <cellStyle name="쉼표 [0] 7 2 2 19 2 5" xfId="15223" xr:uid="{00000000-0005-0000-0000-000082320000}"/>
    <cellStyle name="쉼표 [0] 7 2 2 19 2 5 2" xfId="15224" xr:uid="{00000000-0005-0000-0000-000083320000}"/>
    <cellStyle name="쉼표 [0] 7 2 2 19 2 6" xfId="15225" xr:uid="{00000000-0005-0000-0000-000084320000}"/>
    <cellStyle name="쉼표 [0] 7 2 2 19 2 6 2" xfId="15226" xr:uid="{00000000-0005-0000-0000-000085320000}"/>
    <cellStyle name="쉼표 [0] 7 2 2 19 2 7" xfId="15227" xr:uid="{00000000-0005-0000-0000-000086320000}"/>
    <cellStyle name="쉼표 [0] 7 2 2 19 2 7 2" xfId="15228" xr:uid="{00000000-0005-0000-0000-000087320000}"/>
    <cellStyle name="쉼표 [0] 7 2 2 19 2 8" xfId="15229" xr:uid="{00000000-0005-0000-0000-000088320000}"/>
    <cellStyle name="쉼표 [0] 7 2 2 19 2 8 2" xfId="15230" xr:uid="{00000000-0005-0000-0000-000089320000}"/>
    <cellStyle name="쉼표 [0] 7 2 2 19 2 9" xfId="15231" xr:uid="{00000000-0005-0000-0000-00008A320000}"/>
    <cellStyle name="쉼표 [0] 7 2 2 19 2 9 2" xfId="15232" xr:uid="{00000000-0005-0000-0000-00008B320000}"/>
    <cellStyle name="쉼표 [0] 7 2 2 19 3" xfId="15233" xr:uid="{00000000-0005-0000-0000-00008C320000}"/>
    <cellStyle name="쉼표 [0] 7 2 2 19 3 2" xfId="15234" xr:uid="{00000000-0005-0000-0000-00008D320000}"/>
    <cellStyle name="쉼표 [0] 7 2 2 19 4" xfId="15235" xr:uid="{00000000-0005-0000-0000-00008E320000}"/>
    <cellStyle name="쉼표 [0] 7 2 2 19 4 2" xfId="15236" xr:uid="{00000000-0005-0000-0000-00008F320000}"/>
    <cellStyle name="쉼표 [0] 7 2 2 19 5" xfId="15237" xr:uid="{00000000-0005-0000-0000-000090320000}"/>
    <cellStyle name="쉼표 [0] 7 2 2 19 5 2" xfId="15238" xr:uid="{00000000-0005-0000-0000-000091320000}"/>
    <cellStyle name="쉼표 [0] 7 2 2 19 6" xfId="15239" xr:uid="{00000000-0005-0000-0000-000092320000}"/>
    <cellStyle name="쉼표 [0] 7 2 2 19 6 2" xfId="15240" xr:uid="{00000000-0005-0000-0000-000093320000}"/>
    <cellStyle name="쉼표 [0] 7 2 2 19 7" xfId="15241" xr:uid="{00000000-0005-0000-0000-000094320000}"/>
    <cellStyle name="쉼표 [0] 7 2 2 19 7 2" xfId="15242" xr:uid="{00000000-0005-0000-0000-000095320000}"/>
    <cellStyle name="쉼표 [0] 7 2 2 19 8" xfId="15243" xr:uid="{00000000-0005-0000-0000-000096320000}"/>
    <cellStyle name="쉼표 [0] 7 2 2 19 8 2" xfId="15244" xr:uid="{00000000-0005-0000-0000-000097320000}"/>
    <cellStyle name="쉼표 [0] 7 2 2 19 9" xfId="15245" xr:uid="{00000000-0005-0000-0000-000098320000}"/>
    <cellStyle name="쉼표 [0] 7 2 2 19 9 2" xfId="15246" xr:uid="{00000000-0005-0000-0000-000099320000}"/>
    <cellStyle name="쉼표 [0] 7 2 2 2" xfId="15247" xr:uid="{00000000-0005-0000-0000-00009A320000}"/>
    <cellStyle name="쉼표 [0] 7 2 2 2 10" xfId="15248" xr:uid="{00000000-0005-0000-0000-00009B320000}"/>
    <cellStyle name="쉼표 [0] 7 2 2 2 10 2" xfId="15249" xr:uid="{00000000-0005-0000-0000-00009C320000}"/>
    <cellStyle name="쉼표 [0] 7 2 2 2 11" xfId="15250" xr:uid="{00000000-0005-0000-0000-00009D320000}"/>
    <cellStyle name="쉼표 [0] 7 2 2 2 11 2" xfId="15251" xr:uid="{00000000-0005-0000-0000-00009E320000}"/>
    <cellStyle name="쉼표 [0] 7 2 2 2 12" xfId="15252" xr:uid="{00000000-0005-0000-0000-00009F320000}"/>
    <cellStyle name="쉼표 [0] 7 2 2 2 12 2" xfId="15253" xr:uid="{00000000-0005-0000-0000-0000A0320000}"/>
    <cellStyle name="쉼표 [0] 7 2 2 2 13" xfId="15254" xr:uid="{00000000-0005-0000-0000-0000A1320000}"/>
    <cellStyle name="쉼표 [0] 7 2 2 2 13 2" xfId="15255" xr:uid="{00000000-0005-0000-0000-0000A2320000}"/>
    <cellStyle name="쉼표 [0] 7 2 2 2 14" xfId="15256" xr:uid="{00000000-0005-0000-0000-0000A3320000}"/>
    <cellStyle name="쉼표 [0] 7 2 2 2 14 2" xfId="15257" xr:uid="{00000000-0005-0000-0000-0000A4320000}"/>
    <cellStyle name="쉼표 [0] 7 2 2 2 15" xfId="15258" xr:uid="{00000000-0005-0000-0000-0000A5320000}"/>
    <cellStyle name="쉼표 [0] 7 2 2 2 2" xfId="15259" xr:uid="{00000000-0005-0000-0000-0000A6320000}"/>
    <cellStyle name="쉼표 [0] 7 2 2 2 2 10" xfId="15260" xr:uid="{00000000-0005-0000-0000-0000A7320000}"/>
    <cellStyle name="쉼표 [0] 7 2 2 2 2 10 2" xfId="15261" xr:uid="{00000000-0005-0000-0000-0000A8320000}"/>
    <cellStyle name="쉼표 [0] 7 2 2 2 2 11" xfId="15262" xr:uid="{00000000-0005-0000-0000-0000A9320000}"/>
    <cellStyle name="쉼표 [0] 7 2 2 2 2 11 2" xfId="15263" xr:uid="{00000000-0005-0000-0000-0000AA320000}"/>
    <cellStyle name="쉼표 [0] 7 2 2 2 2 12" xfId="15264" xr:uid="{00000000-0005-0000-0000-0000AB320000}"/>
    <cellStyle name="쉼표 [0] 7 2 2 2 2 12 2" xfId="15265" xr:uid="{00000000-0005-0000-0000-0000AC320000}"/>
    <cellStyle name="쉼표 [0] 7 2 2 2 2 13" xfId="15266" xr:uid="{00000000-0005-0000-0000-0000AD320000}"/>
    <cellStyle name="쉼표 [0] 7 2 2 2 2 13 2" xfId="15267" xr:uid="{00000000-0005-0000-0000-0000AE320000}"/>
    <cellStyle name="쉼표 [0] 7 2 2 2 2 14" xfId="15268" xr:uid="{00000000-0005-0000-0000-0000AF320000}"/>
    <cellStyle name="쉼표 [0] 7 2 2 2 2 2" xfId="15269" xr:uid="{00000000-0005-0000-0000-0000B0320000}"/>
    <cellStyle name="쉼표 [0] 7 2 2 2 2 2 2" xfId="15270" xr:uid="{00000000-0005-0000-0000-0000B1320000}"/>
    <cellStyle name="쉼표 [0] 7 2 2 2 2 3" xfId="15271" xr:uid="{00000000-0005-0000-0000-0000B2320000}"/>
    <cellStyle name="쉼표 [0] 7 2 2 2 2 3 2" xfId="15272" xr:uid="{00000000-0005-0000-0000-0000B3320000}"/>
    <cellStyle name="쉼표 [0] 7 2 2 2 2 4" xfId="15273" xr:uid="{00000000-0005-0000-0000-0000B4320000}"/>
    <cellStyle name="쉼표 [0] 7 2 2 2 2 4 2" xfId="15274" xr:uid="{00000000-0005-0000-0000-0000B5320000}"/>
    <cellStyle name="쉼표 [0] 7 2 2 2 2 5" xfId="15275" xr:uid="{00000000-0005-0000-0000-0000B6320000}"/>
    <cellStyle name="쉼표 [0] 7 2 2 2 2 5 2" xfId="15276" xr:uid="{00000000-0005-0000-0000-0000B7320000}"/>
    <cellStyle name="쉼표 [0] 7 2 2 2 2 6" xfId="15277" xr:uid="{00000000-0005-0000-0000-0000B8320000}"/>
    <cellStyle name="쉼표 [0] 7 2 2 2 2 6 2" xfId="15278" xr:uid="{00000000-0005-0000-0000-0000B9320000}"/>
    <cellStyle name="쉼표 [0] 7 2 2 2 2 7" xfId="15279" xr:uid="{00000000-0005-0000-0000-0000BA320000}"/>
    <cellStyle name="쉼표 [0] 7 2 2 2 2 7 2" xfId="15280" xr:uid="{00000000-0005-0000-0000-0000BB320000}"/>
    <cellStyle name="쉼표 [0] 7 2 2 2 2 8" xfId="15281" xr:uid="{00000000-0005-0000-0000-0000BC320000}"/>
    <cellStyle name="쉼표 [0] 7 2 2 2 2 8 2" xfId="15282" xr:uid="{00000000-0005-0000-0000-0000BD320000}"/>
    <cellStyle name="쉼표 [0] 7 2 2 2 2 9" xfId="15283" xr:uid="{00000000-0005-0000-0000-0000BE320000}"/>
    <cellStyle name="쉼표 [0] 7 2 2 2 2 9 2" xfId="15284" xr:uid="{00000000-0005-0000-0000-0000BF320000}"/>
    <cellStyle name="쉼표 [0] 7 2 2 2 3" xfId="15285" xr:uid="{00000000-0005-0000-0000-0000C0320000}"/>
    <cellStyle name="쉼표 [0] 7 2 2 2 3 2" xfId="15286" xr:uid="{00000000-0005-0000-0000-0000C1320000}"/>
    <cellStyle name="쉼표 [0] 7 2 2 2 4" xfId="15287" xr:uid="{00000000-0005-0000-0000-0000C2320000}"/>
    <cellStyle name="쉼표 [0] 7 2 2 2 4 2" xfId="15288" xr:uid="{00000000-0005-0000-0000-0000C3320000}"/>
    <cellStyle name="쉼표 [0] 7 2 2 2 5" xfId="15289" xr:uid="{00000000-0005-0000-0000-0000C4320000}"/>
    <cellStyle name="쉼표 [0] 7 2 2 2 5 2" xfId="15290" xr:uid="{00000000-0005-0000-0000-0000C5320000}"/>
    <cellStyle name="쉼표 [0] 7 2 2 2 6" xfId="15291" xr:uid="{00000000-0005-0000-0000-0000C6320000}"/>
    <cellStyle name="쉼표 [0] 7 2 2 2 6 2" xfId="15292" xr:uid="{00000000-0005-0000-0000-0000C7320000}"/>
    <cellStyle name="쉼표 [0] 7 2 2 2 7" xfId="15293" xr:uid="{00000000-0005-0000-0000-0000C8320000}"/>
    <cellStyle name="쉼표 [0] 7 2 2 2 7 2" xfId="15294" xr:uid="{00000000-0005-0000-0000-0000C9320000}"/>
    <cellStyle name="쉼표 [0] 7 2 2 2 8" xfId="15295" xr:uid="{00000000-0005-0000-0000-0000CA320000}"/>
    <cellStyle name="쉼표 [0] 7 2 2 2 8 2" xfId="15296" xr:uid="{00000000-0005-0000-0000-0000CB320000}"/>
    <cellStyle name="쉼표 [0] 7 2 2 2 9" xfId="15297" xr:uid="{00000000-0005-0000-0000-0000CC320000}"/>
    <cellStyle name="쉼표 [0] 7 2 2 2 9 2" xfId="15298" xr:uid="{00000000-0005-0000-0000-0000CD320000}"/>
    <cellStyle name="쉼표 [0] 7 2 2 20" xfId="15299" xr:uid="{00000000-0005-0000-0000-0000CE320000}"/>
    <cellStyle name="쉼표 [0] 7 2 2 20 10" xfId="15300" xr:uid="{00000000-0005-0000-0000-0000CF320000}"/>
    <cellStyle name="쉼표 [0] 7 2 2 20 10 2" xfId="15301" xr:uid="{00000000-0005-0000-0000-0000D0320000}"/>
    <cellStyle name="쉼표 [0] 7 2 2 20 11" xfId="15302" xr:uid="{00000000-0005-0000-0000-0000D1320000}"/>
    <cellStyle name="쉼표 [0] 7 2 2 20 11 2" xfId="15303" xr:uid="{00000000-0005-0000-0000-0000D2320000}"/>
    <cellStyle name="쉼표 [0] 7 2 2 20 12" xfId="15304" xr:uid="{00000000-0005-0000-0000-0000D3320000}"/>
    <cellStyle name="쉼표 [0] 7 2 2 20 12 2" xfId="15305" xr:uid="{00000000-0005-0000-0000-0000D4320000}"/>
    <cellStyle name="쉼표 [0] 7 2 2 20 13" xfId="15306" xr:uid="{00000000-0005-0000-0000-0000D5320000}"/>
    <cellStyle name="쉼표 [0] 7 2 2 20 13 2" xfId="15307" xr:uid="{00000000-0005-0000-0000-0000D6320000}"/>
    <cellStyle name="쉼표 [0] 7 2 2 20 14" xfId="15308" xr:uid="{00000000-0005-0000-0000-0000D7320000}"/>
    <cellStyle name="쉼표 [0] 7 2 2 20 14 2" xfId="15309" xr:uid="{00000000-0005-0000-0000-0000D8320000}"/>
    <cellStyle name="쉼표 [0] 7 2 2 20 15" xfId="15310" xr:uid="{00000000-0005-0000-0000-0000D9320000}"/>
    <cellStyle name="쉼표 [0] 7 2 2 20 2" xfId="15311" xr:uid="{00000000-0005-0000-0000-0000DA320000}"/>
    <cellStyle name="쉼표 [0] 7 2 2 20 2 10" xfId="15312" xr:uid="{00000000-0005-0000-0000-0000DB320000}"/>
    <cellStyle name="쉼표 [0] 7 2 2 20 2 10 2" xfId="15313" xr:uid="{00000000-0005-0000-0000-0000DC320000}"/>
    <cellStyle name="쉼표 [0] 7 2 2 20 2 11" xfId="15314" xr:uid="{00000000-0005-0000-0000-0000DD320000}"/>
    <cellStyle name="쉼표 [0] 7 2 2 20 2 11 2" xfId="15315" xr:uid="{00000000-0005-0000-0000-0000DE320000}"/>
    <cellStyle name="쉼표 [0] 7 2 2 20 2 12" xfId="15316" xr:uid="{00000000-0005-0000-0000-0000DF320000}"/>
    <cellStyle name="쉼표 [0] 7 2 2 20 2 12 2" xfId="15317" xr:uid="{00000000-0005-0000-0000-0000E0320000}"/>
    <cellStyle name="쉼표 [0] 7 2 2 20 2 13" xfId="15318" xr:uid="{00000000-0005-0000-0000-0000E1320000}"/>
    <cellStyle name="쉼표 [0] 7 2 2 20 2 13 2" xfId="15319" xr:uid="{00000000-0005-0000-0000-0000E2320000}"/>
    <cellStyle name="쉼표 [0] 7 2 2 20 2 14" xfId="15320" xr:uid="{00000000-0005-0000-0000-0000E3320000}"/>
    <cellStyle name="쉼표 [0] 7 2 2 20 2 2" xfId="15321" xr:uid="{00000000-0005-0000-0000-0000E4320000}"/>
    <cellStyle name="쉼표 [0] 7 2 2 20 2 2 2" xfId="15322" xr:uid="{00000000-0005-0000-0000-0000E5320000}"/>
    <cellStyle name="쉼표 [0] 7 2 2 20 2 3" xfId="15323" xr:uid="{00000000-0005-0000-0000-0000E6320000}"/>
    <cellStyle name="쉼표 [0] 7 2 2 20 2 3 2" xfId="15324" xr:uid="{00000000-0005-0000-0000-0000E7320000}"/>
    <cellStyle name="쉼표 [0] 7 2 2 20 2 4" xfId="15325" xr:uid="{00000000-0005-0000-0000-0000E8320000}"/>
    <cellStyle name="쉼표 [0] 7 2 2 20 2 4 2" xfId="15326" xr:uid="{00000000-0005-0000-0000-0000E9320000}"/>
    <cellStyle name="쉼표 [0] 7 2 2 20 2 5" xfId="15327" xr:uid="{00000000-0005-0000-0000-0000EA320000}"/>
    <cellStyle name="쉼표 [0] 7 2 2 20 2 5 2" xfId="15328" xr:uid="{00000000-0005-0000-0000-0000EB320000}"/>
    <cellStyle name="쉼표 [0] 7 2 2 20 2 6" xfId="15329" xr:uid="{00000000-0005-0000-0000-0000EC320000}"/>
    <cellStyle name="쉼표 [0] 7 2 2 20 2 6 2" xfId="15330" xr:uid="{00000000-0005-0000-0000-0000ED320000}"/>
    <cellStyle name="쉼표 [0] 7 2 2 20 2 7" xfId="15331" xr:uid="{00000000-0005-0000-0000-0000EE320000}"/>
    <cellStyle name="쉼표 [0] 7 2 2 20 2 7 2" xfId="15332" xr:uid="{00000000-0005-0000-0000-0000EF320000}"/>
    <cellStyle name="쉼표 [0] 7 2 2 20 2 8" xfId="15333" xr:uid="{00000000-0005-0000-0000-0000F0320000}"/>
    <cellStyle name="쉼표 [0] 7 2 2 20 2 8 2" xfId="15334" xr:uid="{00000000-0005-0000-0000-0000F1320000}"/>
    <cellStyle name="쉼표 [0] 7 2 2 20 2 9" xfId="15335" xr:uid="{00000000-0005-0000-0000-0000F2320000}"/>
    <cellStyle name="쉼표 [0] 7 2 2 20 2 9 2" xfId="15336" xr:uid="{00000000-0005-0000-0000-0000F3320000}"/>
    <cellStyle name="쉼표 [0] 7 2 2 20 3" xfId="15337" xr:uid="{00000000-0005-0000-0000-0000F4320000}"/>
    <cellStyle name="쉼표 [0] 7 2 2 20 3 2" xfId="15338" xr:uid="{00000000-0005-0000-0000-0000F5320000}"/>
    <cellStyle name="쉼표 [0] 7 2 2 20 4" xfId="15339" xr:uid="{00000000-0005-0000-0000-0000F6320000}"/>
    <cellStyle name="쉼표 [0] 7 2 2 20 4 2" xfId="15340" xr:uid="{00000000-0005-0000-0000-0000F7320000}"/>
    <cellStyle name="쉼표 [0] 7 2 2 20 5" xfId="15341" xr:uid="{00000000-0005-0000-0000-0000F8320000}"/>
    <cellStyle name="쉼표 [0] 7 2 2 20 5 2" xfId="15342" xr:uid="{00000000-0005-0000-0000-0000F9320000}"/>
    <cellStyle name="쉼표 [0] 7 2 2 20 6" xfId="15343" xr:uid="{00000000-0005-0000-0000-0000FA320000}"/>
    <cellStyle name="쉼표 [0] 7 2 2 20 6 2" xfId="15344" xr:uid="{00000000-0005-0000-0000-0000FB320000}"/>
    <cellStyle name="쉼표 [0] 7 2 2 20 7" xfId="15345" xr:uid="{00000000-0005-0000-0000-0000FC320000}"/>
    <cellStyle name="쉼표 [0] 7 2 2 20 7 2" xfId="15346" xr:uid="{00000000-0005-0000-0000-0000FD320000}"/>
    <cellStyle name="쉼표 [0] 7 2 2 20 8" xfId="15347" xr:uid="{00000000-0005-0000-0000-0000FE320000}"/>
    <cellStyle name="쉼표 [0] 7 2 2 20 8 2" xfId="15348" xr:uid="{00000000-0005-0000-0000-0000FF320000}"/>
    <cellStyle name="쉼표 [0] 7 2 2 20 9" xfId="15349" xr:uid="{00000000-0005-0000-0000-000000330000}"/>
    <cellStyle name="쉼표 [0] 7 2 2 20 9 2" xfId="15350" xr:uid="{00000000-0005-0000-0000-000001330000}"/>
    <cellStyle name="쉼표 [0] 7 2 2 21" xfId="15351" xr:uid="{00000000-0005-0000-0000-000002330000}"/>
    <cellStyle name="쉼표 [0] 7 2 2 21 10" xfId="15352" xr:uid="{00000000-0005-0000-0000-000003330000}"/>
    <cellStyle name="쉼표 [0] 7 2 2 21 10 2" xfId="15353" xr:uid="{00000000-0005-0000-0000-000004330000}"/>
    <cellStyle name="쉼표 [0] 7 2 2 21 11" xfId="15354" xr:uid="{00000000-0005-0000-0000-000005330000}"/>
    <cellStyle name="쉼표 [0] 7 2 2 21 11 2" xfId="15355" xr:uid="{00000000-0005-0000-0000-000006330000}"/>
    <cellStyle name="쉼표 [0] 7 2 2 21 12" xfId="15356" xr:uid="{00000000-0005-0000-0000-000007330000}"/>
    <cellStyle name="쉼표 [0] 7 2 2 21 12 2" xfId="15357" xr:uid="{00000000-0005-0000-0000-000008330000}"/>
    <cellStyle name="쉼표 [0] 7 2 2 21 13" xfId="15358" xr:uid="{00000000-0005-0000-0000-000009330000}"/>
    <cellStyle name="쉼표 [0] 7 2 2 21 13 2" xfId="15359" xr:uid="{00000000-0005-0000-0000-00000A330000}"/>
    <cellStyle name="쉼표 [0] 7 2 2 21 14" xfId="15360" xr:uid="{00000000-0005-0000-0000-00000B330000}"/>
    <cellStyle name="쉼표 [0] 7 2 2 21 14 2" xfId="15361" xr:uid="{00000000-0005-0000-0000-00000C330000}"/>
    <cellStyle name="쉼표 [0] 7 2 2 21 15" xfId="15362" xr:uid="{00000000-0005-0000-0000-00000D330000}"/>
    <cellStyle name="쉼표 [0] 7 2 2 21 2" xfId="15363" xr:uid="{00000000-0005-0000-0000-00000E330000}"/>
    <cellStyle name="쉼표 [0] 7 2 2 21 2 10" xfId="15364" xr:uid="{00000000-0005-0000-0000-00000F330000}"/>
    <cellStyle name="쉼표 [0] 7 2 2 21 2 10 2" xfId="15365" xr:uid="{00000000-0005-0000-0000-000010330000}"/>
    <cellStyle name="쉼표 [0] 7 2 2 21 2 11" xfId="15366" xr:uid="{00000000-0005-0000-0000-000011330000}"/>
    <cellStyle name="쉼표 [0] 7 2 2 21 2 11 2" xfId="15367" xr:uid="{00000000-0005-0000-0000-000012330000}"/>
    <cellStyle name="쉼표 [0] 7 2 2 21 2 12" xfId="15368" xr:uid="{00000000-0005-0000-0000-000013330000}"/>
    <cellStyle name="쉼표 [0] 7 2 2 21 2 12 2" xfId="15369" xr:uid="{00000000-0005-0000-0000-000014330000}"/>
    <cellStyle name="쉼표 [0] 7 2 2 21 2 13" xfId="15370" xr:uid="{00000000-0005-0000-0000-000015330000}"/>
    <cellStyle name="쉼표 [0] 7 2 2 21 2 13 2" xfId="15371" xr:uid="{00000000-0005-0000-0000-000016330000}"/>
    <cellStyle name="쉼표 [0] 7 2 2 21 2 14" xfId="15372" xr:uid="{00000000-0005-0000-0000-000017330000}"/>
    <cellStyle name="쉼표 [0] 7 2 2 21 2 2" xfId="15373" xr:uid="{00000000-0005-0000-0000-000018330000}"/>
    <cellStyle name="쉼표 [0] 7 2 2 21 2 2 2" xfId="15374" xr:uid="{00000000-0005-0000-0000-000019330000}"/>
    <cellStyle name="쉼표 [0] 7 2 2 21 2 3" xfId="15375" xr:uid="{00000000-0005-0000-0000-00001A330000}"/>
    <cellStyle name="쉼표 [0] 7 2 2 21 2 3 2" xfId="15376" xr:uid="{00000000-0005-0000-0000-00001B330000}"/>
    <cellStyle name="쉼표 [0] 7 2 2 21 2 4" xfId="15377" xr:uid="{00000000-0005-0000-0000-00001C330000}"/>
    <cellStyle name="쉼표 [0] 7 2 2 21 2 4 2" xfId="15378" xr:uid="{00000000-0005-0000-0000-00001D330000}"/>
    <cellStyle name="쉼표 [0] 7 2 2 21 2 5" xfId="15379" xr:uid="{00000000-0005-0000-0000-00001E330000}"/>
    <cellStyle name="쉼표 [0] 7 2 2 21 2 5 2" xfId="15380" xr:uid="{00000000-0005-0000-0000-00001F330000}"/>
    <cellStyle name="쉼표 [0] 7 2 2 21 2 6" xfId="15381" xr:uid="{00000000-0005-0000-0000-000020330000}"/>
    <cellStyle name="쉼표 [0] 7 2 2 21 2 6 2" xfId="15382" xr:uid="{00000000-0005-0000-0000-000021330000}"/>
    <cellStyle name="쉼표 [0] 7 2 2 21 2 7" xfId="15383" xr:uid="{00000000-0005-0000-0000-000022330000}"/>
    <cellStyle name="쉼표 [0] 7 2 2 21 2 7 2" xfId="15384" xr:uid="{00000000-0005-0000-0000-000023330000}"/>
    <cellStyle name="쉼표 [0] 7 2 2 21 2 8" xfId="15385" xr:uid="{00000000-0005-0000-0000-000024330000}"/>
    <cellStyle name="쉼표 [0] 7 2 2 21 2 8 2" xfId="15386" xr:uid="{00000000-0005-0000-0000-000025330000}"/>
    <cellStyle name="쉼표 [0] 7 2 2 21 2 9" xfId="15387" xr:uid="{00000000-0005-0000-0000-000026330000}"/>
    <cellStyle name="쉼표 [0] 7 2 2 21 2 9 2" xfId="15388" xr:uid="{00000000-0005-0000-0000-000027330000}"/>
    <cellStyle name="쉼표 [0] 7 2 2 21 3" xfId="15389" xr:uid="{00000000-0005-0000-0000-000028330000}"/>
    <cellStyle name="쉼표 [0] 7 2 2 21 3 2" xfId="15390" xr:uid="{00000000-0005-0000-0000-000029330000}"/>
    <cellStyle name="쉼표 [0] 7 2 2 21 4" xfId="15391" xr:uid="{00000000-0005-0000-0000-00002A330000}"/>
    <cellStyle name="쉼표 [0] 7 2 2 21 4 2" xfId="15392" xr:uid="{00000000-0005-0000-0000-00002B330000}"/>
    <cellStyle name="쉼표 [0] 7 2 2 21 5" xfId="15393" xr:uid="{00000000-0005-0000-0000-00002C330000}"/>
    <cellStyle name="쉼표 [0] 7 2 2 21 5 2" xfId="15394" xr:uid="{00000000-0005-0000-0000-00002D330000}"/>
    <cellStyle name="쉼표 [0] 7 2 2 21 6" xfId="15395" xr:uid="{00000000-0005-0000-0000-00002E330000}"/>
    <cellStyle name="쉼표 [0] 7 2 2 21 6 2" xfId="15396" xr:uid="{00000000-0005-0000-0000-00002F330000}"/>
    <cellStyle name="쉼표 [0] 7 2 2 21 7" xfId="15397" xr:uid="{00000000-0005-0000-0000-000030330000}"/>
    <cellStyle name="쉼표 [0] 7 2 2 21 7 2" xfId="15398" xr:uid="{00000000-0005-0000-0000-000031330000}"/>
    <cellStyle name="쉼표 [0] 7 2 2 21 8" xfId="15399" xr:uid="{00000000-0005-0000-0000-000032330000}"/>
    <cellStyle name="쉼표 [0] 7 2 2 21 8 2" xfId="15400" xr:uid="{00000000-0005-0000-0000-000033330000}"/>
    <cellStyle name="쉼표 [0] 7 2 2 21 9" xfId="15401" xr:uid="{00000000-0005-0000-0000-000034330000}"/>
    <cellStyle name="쉼표 [0] 7 2 2 21 9 2" xfId="15402" xr:uid="{00000000-0005-0000-0000-000035330000}"/>
    <cellStyle name="쉼표 [0] 7 2 2 22" xfId="15403" xr:uid="{00000000-0005-0000-0000-000036330000}"/>
    <cellStyle name="쉼표 [0] 7 2 2 22 10" xfId="15404" xr:uid="{00000000-0005-0000-0000-000037330000}"/>
    <cellStyle name="쉼표 [0] 7 2 2 22 10 2" xfId="15405" xr:uid="{00000000-0005-0000-0000-000038330000}"/>
    <cellStyle name="쉼표 [0] 7 2 2 22 11" xfId="15406" xr:uid="{00000000-0005-0000-0000-000039330000}"/>
    <cellStyle name="쉼표 [0] 7 2 2 22 11 2" xfId="15407" xr:uid="{00000000-0005-0000-0000-00003A330000}"/>
    <cellStyle name="쉼표 [0] 7 2 2 22 12" xfId="15408" xr:uid="{00000000-0005-0000-0000-00003B330000}"/>
    <cellStyle name="쉼표 [0] 7 2 2 22 12 2" xfId="15409" xr:uid="{00000000-0005-0000-0000-00003C330000}"/>
    <cellStyle name="쉼표 [0] 7 2 2 22 13" xfId="15410" xr:uid="{00000000-0005-0000-0000-00003D330000}"/>
    <cellStyle name="쉼표 [0] 7 2 2 22 13 2" xfId="15411" xr:uid="{00000000-0005-0000-0000-00003E330000}"/>
    <cellStyle name="쉼표 [0] 7 2 2 22 14" xfId="15412" xr:uid="{00000000-0005-0000-0000-00003F330000}"/>
    <cellStyle name="쉼표 [0] 7 2 2 22 14 2" xfId="15413" xr:uid="{00000000-0005-0000-0000-000040330000}"/>
    <cellStyle name="쉼표 [0] 7 2 2 22 15" xfId="15414" xr:uid="{00000000-0005-0000-0000-000041330000}"/>
    <cellStyle name="쉼표 [0] 7 2 2 22 2" xfId="15415" xr:uid="{00000000-0005-0000-0000-000042330000}"/>
    <cellStyle name="쉼표 [0] 7 2 2 22 2 10" xfId="15416" xr:uid="{00000000-0005-0000-0000-000043330000}"/>
    <cellStyle name="쉼표 [0] 7 2 2 22 2 10 2" xfId="15417" xr:uid="{00000000-0005-0000-0000-000044330000}"/>
    <cellStyle name="쉼표 [0] 7 2 2 22 2 11" xfId="15418" xr:uid="{00000000-0005-0000-0000-000045330000}"/>
    <cellStyle name="쉼표 [0] 7 2 2 22 2 11 2" xfId="15419" xr:uid="{00000000-0005-0000-0000-000046330000}"/>
    <cellStyle name="쉼표 [0] 7 2 2 22 2 12" xfId="15420" xr:uid="{00000000-0005-0000-0000-000047330000}"/>
    <cellStyle name="쉼표 [0] 7 2 2 22 2 12 2" xfId="15421" xr:uid="{00000000-0005-0000-0000-000048330000}"/>
    <cellStyle name="쉼표 [0] 7 2 2 22 2 13" xfId="15422" xr:uid="{00000000-0005-0000-0000-000049330000}"/>
    <cellStyle name="쉼표 [0] 7 2 2 22 2 13 2" xfId="15423" xr:uid="{00000000-0005-0000-0000-00004A330000}"/>
    <cellStyle name="쉼표 [0] 7 2 2 22 2 14" xfId="15424" xr:uid="{00000000-0005-0000-0000-00004B330000}"/>
    <cellStyle name="쉼표 [0] 7 2 2 22 2 2" xfId="15425" xr:uid="{00000000-0005-0000-0000-00004C330000}"/>
    <cellStyle name="쉼표 [0] 7 2 2 22 2 2 2" xfId="15426" xr:uid="{00000000-0005-0000-0000-00004D330000}"/>
    <cellStyle name="쉼표 [0] 7 2 2 22 2 3" xfId="15427" xr:uid="{00000000-0005-0000-0000-00004E330000}"/>
    <cellStyle name="쉼표 [0] 7 2 2 22 2 3 2" xfId="15428" xr:uid="{00000000-0005-0000-0000-00004F330000}"/>
    <cellStyle name="쉼표 [0] 7 2 2 22 2 4" xfId="15429" xr:uid="{00000000-0005-0000-0000-000050330000}"/>
    <cellStyle name="쉼표 [0] 7 2 2 22 2 4 2" xfId="15430" xr:uid="{00000000-0005-0000-0000-000051330000}"/>
    <cellStyle name="쉼표 [0] 7 2 2 22 2 5" xfId="15431" xr:uid="{00000000-0005-0000-0000-000052330000}"/>
    <cellStyle name="쉼표 [0] 7 2 2 22 2 5 2" xfId="15432" xr:uid="{00000000-0005-0000-0000-000053330000}"/>
    <cellStyle name="쉼표 [0] 7 2 2 22 2 6" xfId="15433" xr:uid="{00000000-0005-0000-0000-000054330000}"/>
    <cellStyle name="쉼표 [0] 7 2 2 22 2 6 2" xfId="15434" xr:uid="{00000000-0005-0000-0000-000055330000}"/>
    <cellStyle name="쉼표 [0] 7 2 2 22 2 7" xfId="15435" xr:uid="{00000000-0005-0000-0000-000056330000}"/>
    <cellStyle name="쉼표 [0] 7 2 2 22 2 7 2" xfId="15436" xr:uid="{00000000-0005-0000-0000-000057330000}"/>
    <cellStyle name="쉼표 [0] 7 2 2 22 2 8" xfId="15437" xr:uid="{00000000-0005-0000-0000-000058330000}"/>
    <cellStyle name="쉼표 [0] 7 2 2 22 2 8 2" xfId="15438" xr:uid="{00000000-0005-0000-0000-000059330000}"/>
    <cellStyle name="쉼표 [0] 7 2 2 22 2 9" xfId="15439" xr:uid="{00000000-0005-0000-0000-00005A330000}"/>
    <cellStyle name="쉼표 [0] 7 2 2 22 2 9 2" xfId="15440" xr:uid="{00000000-0005-0000-0000-00005B330000}"/>
    <cellStyle name="쉼표 [0] 7 2 2 22 3" xfId="15441" xr:uid="{00000000-0005-0000-0000-00005C330000}"/>
    <cellStyle name="쉼표 [0] 7 2 2 22 3 2" xfId="15442" xr:uid="{00000000-0005-0000-0000-00005D330000}"/>
    <cellStyle name="쉼표 [0] 7 2 2 22 4" xfId="15443" xr:uid="{00000000-0005-0000-0000-00005E330000}"/>
    <cellStyle name="쉼표 [0] 7 2 2 22 4 2" xfId="15444" xr:uid="{00000000-0005-0000-0000-00005F330000}"/>
    <cellStyle name="쉼표 [0] 7 2 2 22 5" xfId="15445" xr:uid="{00000000-0005-0000-0000-000060330000}"/>
    <cellStyle name="쉼표 [0] 7 2 2 22 5 2" xfId="15446" xr:uid="{00000000-0005-0000-0000-000061330000}"/>
    <cellStyle name="쉼표 [0] 7 2 2 22 6" xfId="15447" xr:uid="{00000000-0005-0000-0000-000062330000}"/>
    <cellStyle name="쉼표 [0] 7 2 2 22 6 2" xfId="15448" xr:uid="{00000000-0005-0000-0000-000063330000}"/>
    <cellStyle name="쉼표 [0] 7 2 2 22 7" xfId="15449" xr:uid="{00000000-0005-0000-0000-000064330000}"/>
    <cellStyle name="쉼표 [0] 7 2 2 22 7 2" xfId="15450" xr:uid="{00000000-0005-0000-0000-000065330000}"/>
    <cellStyle name="쉼표 [0] 7 2 2 22 8" xfId="15451" xr:uid="{00000000-0005-0000-0000-000066330000}"/>
    <cellStyle name="쉼표 [0] 7 2 2 22 8 2" xfId="15452" xr:uid="{00000000-0005-0000-0000-000067330000}"/>
    <cellStyle name="쉼표 [0] 7 2 2 22 9" xfId="15453" xr:uid="{00000000-0005-0000-0000-000068330000}"/>
    <cellStyle name="쉼표 [0] 7 2 2 22 9 2" xfId="15454" xr:uid="{00000000-0005-0000-0000-000069330000}"/>
    <cellStyle name="쉼표 [0] 7 2 2 23" xfId="15455" xr:uid="{00000000-0005-0000-0000-00006A330000}"/>
    <cellStyle name="쉼표 [0] 7 2 2 23 10" xfId="15456" xr:uid="{00000000-0005-0000-0000-00006B330000}"/>
    <cellStyle name="쉼표 [0] 7 2 2 23 10 2" xfId="15457" xr:uid="{00000000-0005-0000-0000-00006C330000}"/>
    <cellStyle name="쉼표 [0] 7 2 2 23 11" xfId="15458" xr:uid="{00000000-0005-0000-0000-00006D330000}"/>
    <cellStyle name="쉼표 [0] 7 2 2 23 11 2" xfId="15459" xr:uid="{00000000-0005-0000-0000-00006E330000}"/>
    <cellStyle name="쉼표 [0] 7 2 2 23 12" xfId="15460" xr:uid="{00000000-0005-0000-0000-00006F330000}"/>
    <cellStyle name="쉼표 [0] 7 2 2 23 12 2" xfId="15461" xr:uid="{00000000-0005-0000-0000-000070330000}"/>
    <cellStyle name="쉼표 [0] 7 2 2 23 13" xfId="15462" xr:uid="{00000000-0005-0000-0000-000071330000}"/>
    <cellStyle name="쉼표 [0] 7 2 2 23 13 2" xfId="15463" xr:uid="{00000000-0005-0000-0000-000072330000}"/>
    <cellStyle name="쉼표 [0] 7 2 2 23 14" xfId="15464" xr:uid="{00000000-0005-0000-0000-000073330000}"/>
    <cellStyle name="쉼표 [0] 7 2 2 23 14 2" xfId="15465" xr:uid="{00000000-0005-0000-0000-000074330000}"/>
    <cellStyle name="쉼표 [0] 7 2 2 23 15" xfId="15466" xr:uid="{00000000-0005-0000-0000-000075330000}"/>
    <cellStyle name="쉼표 [0] 7 2 2 23 2" xfId="15467" xr:uid="{00000000-0005-0000-0000-000076330000}"/>
    <cellStyle name="쉼표 [0] 7 2 2 23 2 10" xfId="15468" xr:uid="{00000000-0005-0000-0000-000077330000}"/>
    <cellStyle name="쉼표 [0] 7 2 2 23 2 10 2" xfId="15469" xr:uid="{00000000-0005-0000-0000-000078330000}"/>
    <cellStyle name="쉼표 [0] 7 2 2 23 2 11" xfId="15470" xr:uid="{00000000-0005-0000-0000-000079330000}"/>
    <cellStyle name="쉼표 [0] 7 2 2 23 2 11 2" xfId="15471" xr:uid="{00000000-0005-0000-0000-00007A330000}"/>
    <cellStyle name="쉼표 [0] 7 2 2 23 2 12" xfId="15472" xr:uid="{00000000-0005-0000-0000-00007B330000}"/>
    <cellStyle name="쉼표 [0] 7 2 2 23 2 12 2" xfId="15473" xr:uid="{00000000-0005-0000-0000-00007C330000}"/>
    <cellStyle name="쉼표 [0] 7 2 2 23 2 13" xfId="15474" xr:uid="{00000000-0005-0000-0000-00007D330000}"/>
    <cellStyle name="쉼표 [0] 7 2 2 23 2 13 2" xfId="15475" xr:uid="{00000000-0005-0000-0000-00007E330000}"/>
    <cellStyle name="쉼표 [0] 7 2 2 23 2 14" xfId="15476" xr:uid="{00000000-0005-0000-0000-00007F330000}"/>
    <cellStyle name="쉼표 [0] 7 2 2 23 2 2" xfId="15477" xr:uid="{00000000-0005-0000-0000-000080330000}"/>
    <cellStyle name="쉼표 [0] 7 2 2 23 2 2 2" xfId="15478" xr:uid="{00000000-0005-0000-0000-000081330000}"/>
    <cellStyle name="쉼표 [0] 7 2 2 23 2 3" xfId="15479" xr:uid="{00000000-0005-0000-0000-000082330000}"/>
    <cellStyle name="쉼표 [0] 7 2 2 23 2 3 2" xfId="15480" xr:uid="{00000000-0005-0000-0000-000083330000}"/>
    <cellStyle name="쉼표 [0] 7 2 2 23 2 4" xfId="15481" xr:uid="{00000000-0005-0000-0000-000084330000}"/>
    <cellStyle name="쉼표 [0] 7 2 2 23 2 4 2" xfId="15482" xr:uid="{00000000-0005-0000-0000-000085330000}"/>
    <cellStyle name="쉼표 [0] 7 2 2 23 2 5" xfId="15483" xr:uid="{00000000-0005-0000-0000-000086330000}"/>
    <cellStyle name="쉼표 [0] 7 2 2 23 2 5 2" xfId="15484" xr:uid="{00000000-0005-0000-0000-000087330000}"/>
    <cellStyle name="쉼표 [0] 7 2 2 23 2 6" xfId="15485" xr:uid="{00000000-0005-0000-0000-000088330000}"/>
    <cellStyle name="쉼표 [0] 7 2 2 23 2 6 2" xfId="15486" xr:uid="{00000000-0005-0000-0000-000089330000}"/>
    <cellStyle name="쉼표 [0] 7 2 2 23 2 7" xfId="15487" xr:uid="{00000000-0005-0000-0000-00008A330000}"/>
    <cellStyle name="쉼표 [0] 7 2 2 23 2 7 2" xfId="15488" xr:uid="{00000000-0005-0000-0000-00008B330000}"/>
    <cellStyle name="쉼표 [0] 7 2 2 23 2 8" xfId="15489" xr:uid="{00000000-0005-0000-0000-00008C330000}"/>
    <cellStyle name="쉼표 [0] 7 2 2 23 2 8 2" xfId="15490" xr:uid="{00000000-0005-0000-0000-00008D330000}"/>
    <cellStyle name="쉼표 [0] 7 2 2 23 2 9" xfId="15491" xr:uid="{00000000-0005-0000-0000-00008E330000}"/>
    <cellStyle name="쉼표 [0] 7 2 2 23 2 9 2" xfId="15492" xr:uid="{00000000-0005-0000-0000-00008F330000}"/>
    <cellStyle name="쉼표 [0] 7 2 2 23 3" xfId="15493" xr:uid="{00000000-0005-0000-0000-000090330000}"/>
    <cellStyle name="쉼표 [0] 7 2 2 23 3 2" xfId="15494" xr:uid="{00000000-0005-0000-0000-000091330000}"/>
    <cellStyle name="쉼표 [0] 7 2 2 23 4" xfId="15495" xr:uid="{00000000-0005-0000-0000-000092330000}"/>
    <cellStyle name="쉼표 [0] 7 2 2 23 4 2" xfId="15496" xr:uid="{00000000-0005-0000-0000-000093330000}"/>
    <cellStyle name="쉼표 [0] 7 2 2 23 5" xfId="15497" xr:uid="{00000000-0005-0000-0000-000094330000}"/>
    <cellStyle name="쉼표 [0] 7 2 2 23 5 2" xfId="15498" xr:uid="{00000000-0005-0000-0000-000095330000}"/>
    <cellStyle name="쉼표 [0] 7 2 2 23 6" xfId="15499" xr:uid="{00000000-0005-0000-0000-000096330000}"/>
    <cellStyle name="쉼표 [0] 7 2 2 23 6 2" xfId="15500" xr:uid="{00000000-0005-0000-0000-000097330000}"/>
    <cellStyle name="쉼표 [0] 7 2 2 23 7" xfId="15501" xr:uid="{00000000-0005-0000-0000-000098330000}"/>
    <cellStyle name="쉼표 [0] 7 2 2 23 7 2" xfId="15502" xr:uid="{00000000-0005-0000-0000-000099330000}"/>
    <cellStyle name="쉼표 [0] 7 2 2 23 8" xfId="15503" xr:uid="{00000000-0005-0000-0000-00009A330000}"/>
    <cellStyle name="쉼표 [0] 7 2 2 23 8 2" xfId="15504" xr:uid="{00000000-0005-0000-0000-00009B330000}"/>
    <cellStyle name="쉼표 [0] 7 2 2 23 9" xfId="15505" xr:uid="{00000000-0005-0000-0000-00009C330000}"/>
    <cellStyle name="쉼표 [0] 7 2 2 23 9 2" xfId="15506" xr:uid="{00000000-0005-0000-0000-00009D330000}"/>
    <cellStyle name="쉼표 [0] 7 2 2 24" xfId="15507" xr:uid="{00000000-0005-0000-0000-00009E330000}"/>
    <cellStyle name="쉼표 [0] 7 2 2 24 10" xfId="15508" xr:uid="{00000000-0005-0000-0000-00009F330000}"/>
    <cellStyle name="쉼표 [0] 7 2 2 24 10 2" xfId="15509" xr:uid="{00000000-0005-0000-0000-0000A0330000}"/>
    <cellStyle name="쉼표 [0] 7 2 2 24 11" xfId="15510" xr:uid="{00000000-0005-0000-0000-0000A1330000}"/>
    <cellStyle name="쉼표 [0] 7 2 2 24 11 2" xfId="15511" xr:uid="{00000000-0005-0000-0000-0000A2330000}"/>
    <cellStyle name="쉼표 [0] 7 2 2 24 12" xfId="15512" xr:uid="{00000000-0005-0000-0000-0000A3330000}"/>
    <cellStyle name="쉼표 [0] 7 2 2 24 12 2" xfId="15513" xr:uid="{00000000-0005-0000-0000-0000A4330000}"/>
    <cellStyle name="쉼표 [0] 7 2 2 24 13" xfId="15514" xr:uid="{00000000-0005-0000-0000-0000A5330000}"/>
    <cellStyle name="쉼표 [0] 7 2 2 24 13 2" xfId="15515" xr:uid="{00000000-0005-0000-0000-0000A6330000}"/>
    <cellStyle name="쉼표 [0] 7 2 2 24 14" xfId="15516" xr:uid="{00000000-0005-0000-0000-0000A7330000}"/>
    <cellStyle name="쉼표 [0] 7 2 2 24 14 2" xfId="15517" xr:uid="{00000000-0005-0000-0000-0000A8330000}"/>
    <cellStyle name="쉼표 [0] 7 2 2 24 15" xfId="15518" xr:uid="{00000000-0005-0000-0000-0000A9330000}"/>
    <cellStyle name="쉼표 [0] 7 2 2 24 2" xfId="15519" xr:uid="{00000000-0005-0000-0000-0000AA330000}"/>
    <cellStyle name="쉼표 [0] 7 2 2 24 2 10" xfId="15520" xr:uid="{00000000-0005-0000-0000-0000AB330000}"/>
    <cellStyle name="쉼표 [0] 7 2 2 24 2 10 2" xfId="15521" xr:uid="{00000000-0005-0000-0000-0000AC330000}"/>
    <cellStyle name="쉼표 [0] 7 2 2 24 2 11" xfId="15522" xr:uid="{00000000-0005-0000-0000-0000AD330000}"/>
    <cellStyle name="쉼표 [0] 7 2 2 24 2 11 2" xfId="15523" xr:uid="{00000000-0005-0000-0000-0000AE330000}"/>
    <cellStyle name="쉼표 [0] 7 2 2 24 2 12" xfId="15524" xr:uid="{00000000-0005-0000-0000-0000AF330000}"/>
    <cellStyle name="쉼표 [0] 7 2 2 24 2 12 2" xfId="15525" xr:uid="{00000000-0005-0000-0000-0000B0330000}"/>
    <cellStyle name="쉼표 [0] 7 2 2 24 2 13" xfId="15526" xr:uid="{00000000-0005-0000-0000-0000B1330000}"/>
    <cellStyle name="쉼표 [0] 7 2 2 24 2 13 2" xfId="15527" xr:uid="{00000000-0005-0000-0000-0000B2330000}"/>
    <cellStyle name="쉼표 [0] 7 2 2 24 2 14" xfId="15528" xr:uid="{00000000-0005-0000-0000-0000B3330000}"/>
    <cellStyle name="쉼표 [0] 7 2 2 24 2 2" xfId="15529" xr:uid="{00000000-0005-0000-0000-0000B4330000}"/>
    <cellStyle name="쉼표 [0] 7 2 2 24 2 2 2" xfId="15530" xr:uid="{00000000-0005-0000-0000-0000B5330000}"/>
    <cellStyle name="쉼표 [0] 7 2 2 24 2 3" xfId="15531" xr:uid="{00000000-0005-0000-0000-0000B6330000}"/>
    <cellStyle name="쉼표 [0] 7 2 2 24 2 3 2" xfId="15532" xr:uid="{00000000-0005-0000-0000-0000B7330000}"/>
    <cellStyle name="쉼표 [0] 7 2 2 24 2 4" xfId="15533" xr:uid="{00000000-0005-0000-0000-0000B8330000}"/>
    <cellStyle name="쉼표 [0] 7 2 2 24 2 4 2" xfId="15534" xr:uid="{00000000-0005-0000-0000-0000B9330000}"/>
    <cellStyle name="쉼표 [0] 7 2 2 24 2 5" xfId="15535" xr:uid="{00000000-0005-0000-0000-0000BA330000}"/>
    <cellStyle name="쉼표 [0] 7 2 2 24 2 5 2" xfId="15536" xr:uid="{00000000-0005-0000-0000-0000BB330000}"/>
    <cellStyle name="쉼표 [0] 7 2 2 24 2 6" xfId="15537" xr:uid="{00000000-0005-0000-0000-0000BC330000}"/>
    <cellStyle name="쉼표 [0] 7 2 2 24 2 6 2" xfId="15538" xr:uid="{00000000-0005-0000-0000-0000BD330000}"/>
    <cellStyle name="쉼표 [0] 7 2 2 24 2 7" xfId="15539" xr:uid="{00000000-0005-0000-0000-0000BE330000}"/>
    <cellStyle name="쉼표 [0] 7 2 2 24 2 7 2" xfId="15540" xr:uid="{00000000-0005-0000-0000-0000BF330000}"/>
    <cellStyle name="쉼표 [0] 7 2 2 24 2 8" xfId="15541" xr:uid="{00000000-0005-0000-0000-0000C0330000}"/>
    <cellStyle name="쉼표 [0] 7 2 2 24 2 8 2" xfId="15542" xr:uid="{00000000-0005-0000-0000-0000C1330000}"/>
    <cellStyle name="쉼표 [0] 7 2 2 24 2 9" xfId="15543" xr:uid="{00000000-0005-0000-0000-0000C2330000}"/>
    <cellStyle name="쉼표 [0] 7 2 2 24 2 9 2" xfId="15544" xr:uid="{00000000-0005-0000-0000-0000C3330000}"/>
    <cellStyle name="쉼표 [0] 7 2 2 24 3" xfId="15545" xr:uid="{00000000-0005-0000-0000-0000C4330000}"/>
    <cellStyle name="쉼표 [0] 7 2 2 24 3 2" xfId="15546" xr:uid="{00000000-0005-0000-0000-0000C5330000}"/>
    <cellStyle name="쉼표 [0] 7 2 2 24 4" xfId="15547" xr:uid="{00000000-0005-0000-0000-0000C6330000}"/>
    <cellStyle name="쉼표 [0] 7 2 2 24 4 2" xfId="15548" xr:uid="{00000000-0005-0000-0000-0000C7330000}"/>
    <cellStyle name="쉼표 [0] 7 2 2 24 5" xfId="15549" xr:uid="{00000000-0005-0000-0000-0000C8330000}"/>
    <cellStyle name="쉼표 [0] 7 2 2 24 5 2" xfId="15550" xr:uid="{00000000-0005-0000-0000-0000C9330000}"/>
    <cellStyle name="쉼표 [0] 7 2 2 24 6" xfId="15551" xr:uid="{00000000-0005-0000-0000-0000CA330000}"/>
    <cellStyle name="쉼표 [0] 7 2 2 24 6 2" xfId="15552" xr:uid="{00000000-0005-0000-0000-0000CB330000}"/>
    <cellStyle name="쉼표 [0] 7 2 2 24 7" xfId="15553" xr:uid="{00000000-0005-0000-0000-0000CC330000}"/>
    <cellStyle name="쉼표 [0] 7 2 2 24 7 2" xfId="15554" xr:uid="{00000000-0005-0000-0000-0000CD330000}"/>
    <cellStyle name="쉼표 [0] 7 2 2 24 8" xfId="15555" xr:uid="{00000000-0005-0000-0000-0000CE330000}"/>
    <cellStyle name="쉼표 [0] 7 2 2 24 8 2" xfId="15556" xr:uid="{00000000-0005-0000-0000-0000CF330000}"/>
    <cellStyle name="쉼표 [0] 7 2 2 24 9" xfId="15557" xr:uid="{00000000-0005-0000-0000-0000D0330000}"/>
    <cellStyle name="쉼표 [0] 7 2 2 24 9 2" xfId="15558" xr:uid="{00000000-0005-0000-0000-0000D1330000}"/>
    <cellStyle name="쉼표 [0] 7 2 2 25" xfId="15559" xr:uid="{00000000-0005-0000-0000-0000D2330000}"/>
    <cellStyle name="쉼표 [0] 7 2 2 25 10" xfId="15560" xr:uid="{00000000-0005-0000-0000-0000D3330000}"/>
    <cellStyle name="쉼표 [0] 7 2 2 25 10 2" xfId="15561" xr:uid="{00000000-0005-0000-0000-0000D4330000}"/>
    <cellStyle name="쉼표 [0] 7 2 2 25 11" xfId="15562" xr:uid="{00000000-0005-0000-0000-0000D5330000}"/>
    <cellStyle name="쉼표 [0] 7 2 2 25 11 2" xfId="15563" xr:uid="{00000000-0005-0000-0000-0000D6330000}"/>
    <cellStyle name="쉼표 [0] 7 2 2 25 12" xfId="15564" xr:uid="{00000000-0005-0000-0000-0000D7330000}"/>
    <cellStyle name="쉼표 [0] 7 2 2 25 12 2" xfId="15565" xr:uid="{00000000-0005-0000-0000-0000D8330000}"/>
    <cellStyle name="쉼표 [0] 7 2 2 25 13" xfId="15566" xr:uid="{00000000-0005-0000-0000-0000D9330000}"/>
    <cellStyle name="쉼표 [0] 7 2 2 25 13 2" xfId="15567" xr:uid="{00000000-0005-0000-0000-0000DA330000}"/>
    <cellStyle name="쉼표 [0] 7 2 2 25 14" xfId="15568" xr:uid="{00000000-0005-0000-0000-0000DB330000}"/>
    <cellStyle name="쉼표 [0] 7 2 2 25 14 2" xfId="15569" xr:uid="{00000000-0005-0000-0000-0000DC330000}"/>
    <cellStyle name="쉼표 [0] 7 2 2 25 15" xfId="15570" xr:uid="{00000000-0005-0000-0000-0000DD330000}"/>
    <cellStyle name="쉼표 [0] 7 2 2 25 2" xfId="15571" xr:uid="{00000000-0005-0000-0000-0000DE330000}"/>
    <cellStyle name="쉼표 [0] 7 2 2 25 2 10" xfId="15572" xr:uid="{00000000-0005-0000-0000-0000DF330000}"/>
    <cellStyle name="쉼표 [0] 7 2 2 25 2 10 2" xfId="15573" xr:uid="{00000000-0005-0000-0000-0000E0330000}"/>
    <cellStyle name="쉼표 [0] 7 2 2 25 2 11" xfId="15574" xr:uid="{00000000-0005-0000-0000-0000E1330000}"/>
    <cellStyle name="쉼표 [0] 7 2 2 25 2 11 2" xfId="15575" xr:uid="{00000000-0005-0000-0000-0000E2330000}"/>
    <cellStyle name="쉼표 [0] 7 2 2 25 2 12" xfId="15576" xr:uid="{00000000-0005-0000-0000-0000E3330000}"/>
    <cellStyle name="쉼표 [0] 7 2 2 25 2 12 2" xfId="15577" xr:uid="{00000000-0005-0000-0000-0000E4330000}"/>
    <cellStyle name="쉼표 [0] 7 2 2 25 2 13" xfId="15578" xr:uid="{00000000-0005-0000-0000-0000E5330000}"/>
    <cellStyle name="쉼표 [0] 7 2 2 25 2 13 2" xfId="15579" xr:uid="{00000000-0005-0000-0000-0000E6330000}"/>
    <cellStyle name="쉼표 [0] 7 2 2 25 2 14" xfId="15580" xr:uid="{00000000-0005-0000-0000-0000E7330000}"/>
    <cellStyle name="쉼표 [0] 7 2 2 25 2 2" xfId="15581" xr:uid="{00000000-0005-0000-0000-0000E8330000}"/>
    <cellStyle name="쉼표 [0] 7 2 2 25 2 2 2" xfId="15582" xr:uid="{00000000-0005-0000-0000-0000E9330000}"/>
    <cellStyle name="쉼표 [0] 7 2 2 25 2 3" xfId="15583" xr:uid="{00000000-0005-0000-0000-0000EA330000}"/>
    <cellStyle name="쉼표 [0] 7 2 2 25 2 3 2" xfId="15584" xr:uid="{00000000-0005-0000-0000-0000EB330000}"/>
    <cellStyle name="쉼표 [0] 7 2 2 25 2 4" xfId="15585" xr:uid="{00000000-0005-0000-0000-0000EC330000}"/>
    <cellStyle name="쉼표 [0] 7 2 2 25 2 4 2" xfId="15586" xr:uid="{00000000-0005-0000-0000-0000ED330000}"/>
    <cellStyle name="쉼표 [0] 7 2 2 25 2 5" xfId="15587" xr:uid="{00000000-0005-0000-0000-0000EE330000}"/>
    <cellStyle name="쉼표 [0] 7 2 2 25 2 5 2" xfId="15588" xr:uid="{00000000-0005-0000-0000-0000EF330000}"/>
    <cellStyle name="쉼표 [0] 7 2 2 25 2 6" xfId="15589" xr:uid="{00000000-0005-0000-0000-0000F0330000}"/>
    <cellStyle name="쉼표 [0] 7 2 2 25 2 6 2" xfId="15590" xr:uid="{00000000-0005-0000-0000-0000F1330000}"/>
    <cellStyle name="쉼표 [0] 7 2 2 25 2 7" xfId="15591" xr:uid="{00000000-0005-0000-0000-0000F2330000}"/>
    <cellStyle name="쉼표 [0] 7 2 2 25 2 7 2" xfId="15592" xr:uid="{00000000-0005-0000-0000-0000F3330000}"/>
    <cellStyle name="쉼표 [0] 7 2 2 25 2 8" xfId="15593" xr:uid="{00000000-0005-0000-0000-0000F4330000}"/>
    <cellStyle name="쉼표 [0] 7 2 2 25 2 8 2" xfId="15594" xr:uid="{00000000-0005-0000-0000-0000F5330000}"/>
    <cellStyle name="쉼표 [0] 7 2 2 25 2 9" xfId="15595" xr:uid="{00000000-0005-0000-0000-0000F6330000}"/>
    <cellStyle name="쉼표 [0] 7 2 2 25 2 9 2" xfId="15596" xr:uid="{00000000-0005-0000-0000-0000F7330000}"/>
    <cellStyle name="쉼표 [0] 7 2 2 25 3" xfId="15597" xr:uid="{00000000-0005-0000-0000-0000F8330000}"/>
    <cellStyle name="쉼표 [0] 7 2 2 25 3 2" xfId="15598" xr:uid="{00000000-0005-0000-0000-0000F9330000}"/>
    <cellStyle name="쉼표 [0] 7 2 2 25 4" xfId="15599" xr:uid="{00000000-0005-0000-0000-0000FA330000}"/>
    <cellStyle name="쉼표 [0] 7 2 2 25 4 2" xfId="15600" xr:uid="{00000000-0005-0000-0000-0000FB330000}"/>
    <cellStyle name="쉼표 [0] 7 2 2 25 5" xfId="15601" xr:uid="{00000000-0005-0000-0000-0000FC330000}"/>
    <cellStyle name="쉼표 [0] 7 2 2 25 5 2" xfId="15602" xr:uid="{00000000-0005-0000-0000-0000FD330000}"/>
    <cellStyle name="쉼표 [0] 7 2 2 25 6" xfId="15603" xr:uid="{00000000-0005-0000-0000-0000FE330000}"/>
    <cellStyle name="쉼표 [0] 7 2 2 25 6 2" xfId="15604" xr:uid="{00000000-0005-0000-0000-0000FF330000}"/>
    <cellStyle name="쉼표 [0] 7 2 2 25 7" xfId="15605" xr:uid="{00000000-0005-0000-0000-000000340000}"/>
    <cellStyle name="쉼표 [0] 7 2 2 25 7 2" xfId="15606" xr:uid="{00000000-0005-0000-0000-000001340000}"/>
    <cellStyle name="쉼표 [0] 7 2 2 25 8" xfId="15607" xr:uid="{00000000-0005-0000-0000-000002340000}"/>
    <cellStyle name="쉼표 [0] 7 2 2 25 8 2" xfId="15608" xr:uid="{00000000-0005-0000-0000-000003340000}"/>
    <cellStyle name="쉼표 [0] 7 2 2 25 9" xfId="15609" xr:uid="{00000000-0005-0000-0000-000004340000}"/>
    <cellStyle name="쉼표 [0] 7 2 2 25 9 2" xfId="15610" xr:uid="{00000000-0005-0000-0000-000005340000}"/>
    <cellStyle name="쉼표 [0] 7 2 2 26" xfId="15611" xr:uid="{00000000-0005-0000-0000-000006340000}"/>
    <cellStyle name="쉼표 [0] 7 2 2 26 10" xfId="15612" xr:uid="{00000000-0005-0000-0000-000007340000}"/>
    <cellStyle name="쉼표 [0] 7 2 2 26 10 2" xfId="15613" xr:uid="{00000000-0005-0000-0000-000008340000}"/>
    <cellStyle name="쉼표 [0] 7 2 2 26 11" xfId="15614" xr:uid="{00000000-0005-0000-0000-000009340000}"/>
    <cellStyle name="쉼표 [0] 7 2 2 26 11 2" xfId="15615" xr:uid="{00000000-0005-0000-0000-00000A340000}"/>
    <cellStyle name="쉼표 [0] 7 2 2 26 12" xfId="15616" xr:uid="{00000000-0005-0000-0000-00000B340000}"/>
    <cellStyle name="쉼표 [0] 7 2 2 26 12 2" xfId="15617" xr:uid="{00000000-0005-0000-0000-00000C340000}"/>
    <cellStyle name="쉼표 [0] 7 2 2 26 13" xfId="15618" xr:uid="{00000000-0005-0000-0000-00000D340000}"/>
    <cellStyle name="쉼표 [0] 7 2 2 26 13 2" xfId="15619" xr:uid="{00000000-0005-0000-0000-00000E340000}"/>
    <cellStyle name="쉼표 [0] 7 2 2 26 14" xfId="15620" xr:uid="{00000000-0005-0000-0000-00000F340000}"/>
    <cellStyle name="쉼표 [0] 7 2 2 26 14 2" xfId="15621" xr:uid="{00000000-0005-0000-0000-000010340000}"/>
    <cellStyle name="쉼표 [0] 7 2 2 26 15" xfId="15622" xr:uid="{00000000-0005-0000-0000-000011340000}"/>
    <cellStyle name="쉼표 [0] 7 2 2 26 2" xfId="15623" xr:uid="{00000000-0005-0000-0000-000012340000}"/>
    <cellStyle name="쉼표 [0] 7 2 2 26 2 10" xfId="15624" xr:uid="{00000000-0005-0000-0000-000013340000}"/>
    <cellStyle name="쉼표 [0] 7 2 2 26 2 10 2" xfId="15625" xr:uid="{00000000-0005-0000-0000-000014340000}"/>
    <cellStyle name="쉼표 [0] 7 2 2 26 2 11" xfId="15626" xr:uid="{00000000-0005-0000-0000-000015340000}"/>
    <cellStyle name="쉼표 [0] 7 2 2 26 2 11 2" xfId="15627" xr:uid="{00000000-0005-0000-0000-000016340000}"/>
    <cellStyle name="쉼표 [0] 7 2 2 26 2 12" xfId="15628" xr:uid="{00000000-0005-0000-0000-000017340000}"/>
    <cellStyle name="쉼표 [0] 7 2 2 26 2 12 2" xfId="15629" xr:uid="{00000000-0005-0000-0000-000018340000}"/>
    <cellStyle name="쉼표 [0] 7 2 2 26 2 13" xfId="15630" xr:uid="{00000000-0005-0000-0000-000019340000}"/>
    <cellStyle name="쉼표 [0] 7 2 2 26 2 13 2" xfId="15631" xr:uid="{00000000-0005-0000-0000-00001A340000}"/>
    <cellStyle name="쉼표 [0] 7 2 2 26 2 14" xfId="15632" xr:uid="{00000000-0005-0000-0000-00001B340000}"/>
    <cellStyle name="쉼표 [0] 7 2 2 26 2 2" xfId="15633" xr:uid="{00000000-0005-0000-0000-00001C340000}"/>
    <cellStyle name="쉼표 [0] 7 2 2 26 2 2 2" xfId="15634" xr:uid="{00000000-0005-0000-0000-00001D340000}"/>
    <cellStyle name="쉼표 [0] 7 2 2 26 2 3" xfId="15635" xr:uid="{00000000-0005-0000-0000-00001E340000}"/>
    <cellStyle name="쉼표 [0] 7 2 2 26 2 3 2" xfId="15636" xr:uid="{00000000-0005-0000-0000-00001F340000}"/>
    <cellStyle name="쉼표 [0] 7 2 2 26 2 4" xfId="15637" xr:uid="{00000000-0005-0000-0000-000020340000}"/>
    <cellStyle name="쉼표 [0] 7 2 2 26 2 4 2" xfId="15638" xr:uid="{00000000-0005-0000-0000-000021340000}"/>
    <cellStyle name="쉼표 [0] 7 2 2 26 2 5" xfId="15639" xr:uid="{00000000-0005-0000-0000-000022340000}"/>
    <cellStyle name="쉼표 [0] 7 2 2 26 2 5 2" xfId="15640" xr:uid="{00000000-0005-0000-0000-000023340000}"/>
    <cellStyle name="쉼표 [0] 7 2 2 26 2 6" xfId="15641" xr:uid="{00000000-0005-0000-0000-000024340000}"/>
    <cellStyle name="쉼표 [0] 7 2 2 26 2 6 2" xfId="15642" xr:uid="{00000000-0005-0000-0000-000025340000}"/>
    <cellStyle name="쉼표 [0] 7 2 2 26 2 7" xfId="15643" xr:uid="{00000000-0005-0000-0000-000026340000}"/>
    <cellStyle name="쉼표 [0] 7 2 2 26 2 7 2" xfId="15644" xr:uid="{00000000-0005-0000-0000-000027340000}"/>
    <cellStyle name="쉼표 [0] 7 2 2 26 2 8" xfId="15645" xr:uid="{00000000-0005-0000-0000-000028340000}"/>
    <cellStyle name="쉼표 [0] 7 2 2 26 2 8 2" xfId="15646" xr:uid="{00000000-0005-0000-0000-000029340000}"/>
    <cellStyle name="쉼표 [0] 7 2 2 26 2 9" xfId="15647" xr:uid="{00000000-0005-0000-0000-00002A340000}"/>
    <cellStyle name="쉼표 [0] 7 2 2 26 2 9 2" xfId="15648" xr:uid="{00000000-0005-0000-0000-00002B340000}"/>
    <cellStyle name="쉼표 [0] 7 2 2 26 3" xfId="15649" xr:uid="{00000000-0005-0000-0000-00002C340000}"/>
    <cellStyle name="쉼표 [0] 7 2 2 26 3 2" xfId="15650" xr:uid="{00000000-0005-0000-0000-00002D340000}"/>
    <cellStyle name="쉼표 [0] 7 2 2 26 4" xfId="15651" xr:uid="{00000000-0005-0000-0000-00002E340000}"/>
    <cellStyle name="쉼표 [0] 7 2 2 26 4 2" xfId="15652" xr:uid="{00000000-0005-0000-0000-00002F340000}"/>
    <cellStyle name="쉼표 [0] 7 2 2 26 5" xfId="15653" xr:uid="{00000000-0005-0000-0000-000030340000}"/>
    <cellStyle name="쉼표 [0] 7 2 2 26 5 2" xfId="15654" xr:uid="{00000000-0005-0000-0000-000031340000}"/>
    <cellStyle name="쉼표 [0] 7 2 2 26 6" xfId="15655" xr:uid="{00000000-0005-0000-0000-000032340000}"/>
    <cellStyle name="쉼표 [0] 7 2 2 26 6 2" xfId="15656" xr:uid="{00000000-0005-0000-0000-000033340000}"/>
    <cellStyle name="쉼표 [0] 7 2 2 26 7" xfId="15657" xr:uid="{00000000-0005-0000-0000-000034340000}"/>
    <cellStyle name="쉼표 [0] 7 2 2 26 7 2" xfId="15658" xr:uid="{00000000-0005-0000-0000-000035340000}"/>
    <cellStyle name="쉼표 [0] 7 2 2 26 8" xfId="15659" xr:uid="{00000000-0005-0000-0000-000036340000}"/>
    <cellStyle name="쉼표 [0] 7 2 2 26 8 2" xfId="15660" xr:uid="{00000000-0005-0000-0000-000037340000}"/>
    <cellStyle name="쉼표 [0] 7 2 2 26 9" xfId="15661" xr:uid="{00000000-0005-0000-0000-000038340000}"/>
    <cellStyle name="쉼표 [0] 7 2 2 26 9 2" xfId="15662" xr:uid="{00000000-0005-0000-0000-000039340000}"/>
    <cellStyle name="쉼표 [0] 7 2 2 27" xfId="15663" xr:uid="{00000000-0005-0000-0000-00003A340000}"/>
    <cellStyle name="쉼표 [0] 7 2 2 27 10" xfId="15664" xr:uid="{00000000-0005-0000-0000-00003B340000}"/>
    <cellStyle name="쉼표 [0] 7 2 2 27 10 2" xfId="15665" xr:uid="{00000000-0005-0000-0000-00003C340000}"/>
    <cellStyle name="쉼표 [0] 7 2 2 27 11" xfId="15666" xr:uid="{00000000-0005-0000-0000-00003D340000}"/>
    <cellStyle name="쉼표 [0] 7 2 2 27 11 2" xfId="15667" xr:uid="{00000000-0005-0000-0000-00003E340000}"/>
    <cellStyle name="쉼표 [0] 7 2 2 27 12" xfId="15668" xr:uid="{00000000-0005-0000-0000-00003F340000}"/>
    <cellStyle name="쉼표 [0] 7 2 2 27 12 2" xfId="15669" xr:uid="{00000000-0005-0000-0000-000040340000}"/>
    <cellStyle name="쉼표 [0] 7 2 2 27 13" xfId="15670" xr:uid="{00000000-0005-0000-0000-000041340000}"/>
    <cellStyle name="쉼표 [0] 7 2 2 27 13 2" xfId="15671" xr:uid="{00000000-0005-0000-0000-000042340000}"/>
    <cellStyle name="쉼표 [0] 7 2 2 27 14" xfId="15672" xr:uid="{00000000-0005-0000-0000-000043340000}"/>
    <cellStyle name="쉼표 [0] 7 2 2 27 2" xfId="15673" xr:uid="{00000000-0005-0000-0000-000044340000}"/>
    <cellStyle name="쉼표 [0] 7 2 2 27 2 2" xfId="15674" xr:uid="{00000000-0005-0000-0000-000045340000}"/>
    <cellStyle name="쉼표 [0] 7 2 2 27 3" xfId="15675" xr:uid="{00000000-0005-0000-0000-000046340000}"/>
    <cellStyle name="쉼표 [0] 7 2 2 27 3 2" xfId="15676" xr:uid="{00000000-0005-0000-0000-000047340000}"/>
    <cellStyle name="쉼표 [0] 7 2 2 27 4" xfId="15677" xr:uid="{00000000-0005-0000-0000-000048340000}"/>
    <cellStyle name="쉼표 [0] 7 2 2 27 4 2" xfId="15678" xr:uid="{00000000-0005-0000-0000-000049340000}"/>
    <cellStyle name="쉼표 [0] 7 2 2 27 5" xfId="15679" xr:uid="{00000000-0005-0000-0000-00004A340000}"/>
    <cellStyle name="쉼표 [0] 7 2 2 27 5 2" xfId="15680" xr:uid="{00000000-0005-0000-0000-00004B340000}"/>
    <cellStyle name="쉼표 [0] 7 2 2 27 6" xfId="15681" xr:uid="{00000000-0005-0000-0000-00004C340000}"/>
    <cellStyle name="쉼표 [0] 7 2 2 27 6 2" xfId="15682" xr:uid="{00000000-0005-0000-0000-00004D340000}"/>
    <cellStyle name="쉼표 [0] 7 2 2 27 7" xfId="15683" xr:uid="{00000000-0005-0000-0000-00004E340000}"/>
    <cellStyle name="쉼표 [0] 7 2 2 27 7 2" xfId="15684" xr:uid="{00000000-0005-0000-0000-00004F340000}"/>
    <cellStyle name="쉼표 [0] 7 2 2 27 8" xfId="15685" xr:uid="{00000000-0005-0000-0000-000050340000}"/>
    <cellStyle name="쉼표 [0] 7 2 2 27 8 2" xfId="15686" xr:uid="{00000000-0005-0000-0000-000051340000}"/>
    <cellStyle name="쉼표 [0] 7 2 2 27 9" xfId="15687" xr:uid="{00000000-0005-0000-0000-000052340000}"/>
    <cellStyle name="쉼표 [0] 7 2 2 27 9 2" xfId="15688" xr:uid="{00000000-0005-0000-0000-000053340000}"/>
    <cellStyle name="쉼표 [0] 7 2 2 28" xfId="15689" xr:uid="{00000000-0005-0000-0000-000054340000}"/>
    <cellStyle name="쉼표 [0] 7 2 2 28 2" xfId="15690" xr:uid="{00000000-0005-0000-0000-000055340000}"/>
    <cellStyle name="쉼표 [0] 7 2 2 29" xfId="15691" xr:uid="{00000000-0005-0000-0000-000056340000}"/>
    <cellStyle name="쉼표 [0] 7 2 2 29 2" xfId="15692" xr:uid="{00000000-0005-0000-0000-000057340000}"/>
    <cellStyle name="쉼표 [0] 7 2 2 3" xfId="15693" xr:uid="{00000000-0005-0000-0000-000058340000}"/>
    <cellStyle name="쉼표 [0] 7 2 2 3 10" xfId="15694" xr:uid="{00000000-0005-0000-0000-000059340000}"/>
    <cellStyle name="쉼표 [0] 7 2 2 3 10 2" xfId="15695" xr:uid="{00000000-0005-0000-0000-00005A340000}"/>
    <cellStyle name="쉼표 [0] 7 2 2 3 11" xfId="15696" xr:uid="{00000000-0005-0000-0000-00005B340000}"/>
    <cellStyle name="쉼표 [0] 7 2 2 3 11 2" xfId="15697" xr:uid="{00000000-0005-0000-0000-00005C340000}"/>
    <cellStyle name="쉼표 [0] 7 2 2 3 12" xfId="15698" xr:uid="{00000000-0005-0000-0000-00005D340000}"/>
    <cellStyle name="쉼표 [0] 7 2 2 3 12 2" xfId="15699" xr:uid="{00000000-0005-0000-0000-00005E340000}"/>
    <cellStyle name="쉼표 [0] 7 2 2 3 13" xfId="15700" xr:uid="{00000000-0005-0000-0000-00005F340000}"/>
    <cellStyle name="쉼표 [0] 7 2 2 3 13 2" xfId="15701" xr:uid="{00000000-0005-0000-0000-000060340000}"/>
    <cellStyle name="쉼표 [0] 7 2 2 3 14" xfId="15702" xr:uid="{00000000-0005-0000-0000-000061340000}"/>
    <cellStyle name="쉼표 [0] 7 2 2 3 14 2" xfId="15703" xr:uid="{00000000-0005-0000-0000-000062340000}"/>
    <cellStyle name="쉼표 [0] 7 2 2 3 15" xfId="15704" xr:uid="{00000000-0005-0000-0000-000063340000}"/>
    <cellStyle name="쉼표 [0] 7 2 2 3 2" xfId="15705" xr:uid="{00000000-0005-0000-0000-000064340000}"/>
    <cellStyle name="쉼표 [0] 7 2 2 3 2 10" xfId="15706" xr:uid="{00000000-0005-0000-0000-000065340000}"/>
    <cellStyle name="쉼표 [0] 7 2 2 3 2 10 2" xfId="15707" xr:uid="{00000000-0005-0000-0000-000066340000}"/>
    <cellStyle name="쉼표 [0] 7 2 2 3 2 11" xfId="15708" xr:uid="{00000000-0005-0000-0000-000067340000}"/>
    <cellStyle name="쉼표 [0] 7 2 2 3 2 11 2" xfId="15709" xr:uid="{00000000-0005-0000-0000-000068340000}"/>
    <cellStyle name="쉼표 [0] 7 2 2 3 2 12" xfId="15710" xr:uid="{00000000-0005-0000-0000-000069340000}"/>
    <cellStyle name="쉼표 [0] 7 2 2 3 2 12 2" xfId="15711" xr:uid="{00000000-0005-0000-0000-00006A340000}"/>
    <cellStyle name="쉼표 [0] 7 2 2 3 2 13" xfId="15712" xr:uid="{00000000-0005-0000-0000-00006B340000}"/>
    <cellStyle name="쉼표 [0] 7 2 2 3 2 13 2" xfId="15713" xr:uid="{00000000-0005-0000-0000-00006C340000}"/>
    <cellStyle name="쉼표 [0] 7 2 2 3 2 14" xfId="15714" xr:uid="{00000000-0005-0000-0000-00006D340000}"/>
    <cellStyle name="쉼표 [0] 7 2 2 3 2 2" xfId="15715" xr:uid="{00000000-0005-0000-0000-00006E340000}"/>
    <cellStyle name="쉼표 [0] 7 2 2 3 2 2 2" xfId="15716" xr:uid="{00000000-0005-0000-0000-00006F340000}"/>
    <cellStyle name="쉼표 [0] 7 2 2 3 2 3" xfId="15717" xr:uid="{00000000-0005-0000-0000-000070340000}"/>
    <cellStyle name="쉼표 [0] 7 2 2 3 2 3 2" xfId="15718" xr:uid="{00000000-0005-0000-0000-000071340000}"/>
    <cellStyle name="쉼표 [0] 7 2 2 3 2 4" xfId="15719" xr:uid="{00000000-0005-0000-0000-000072340000}"/>
    <cellStyle name="쉼표 [0] 7 2 2 3 2 4 2" xfId="15720" xr:uid="{00000000-0005-0000-0000-000073340000}"/>
    <cellStyle name="쉼표 [0] 7 2 2 3 2 5" xfId="15721" xr:uid="{00000000-0005-0000-0000-000074340000}"/>
    <cellStyle name="쉼표 [0] 7 2 2 3 2 5 2" xfId="15722" xr:uid="{00000000-0005-0000-0000-000075340000}"/>
    <cellStyle name="쉼표 [0] 7 2 2 3 2 6" xfId="15723" xr:uid="{00000000-0005-0000-0000-000076340000}"/>
    <cellStyle name="쉼표 [0] 7 2 2 3 2 6 2" xfId="15724" xr:uid="{00000000-0005-0000-0000-000077340000}"/>
    <cellStyle name="쉼표 [0] 7 2 2 3 2 7" xfId="15725" xr:uid="{00000000-0005-0000-0000-000078340000}"/>
    <cellStyle name="쉼표 [0] 7 2 2 3 2 7 2" xfId="15726" xr:uid="{00000000-0005-0000-0000-000079340000}"/>
    <cellStyle name="쉼표 [0] 7 2 2 3 2 8" xfId="15727" xr:uid="{00000000-0005-0000-0000-00007A340000}"/>
    <cellStyle name="쉼표 [0] 7 2 2 3 2 8 2" xfId="15728" xr:uid="{00000000-0005-0000-0000-00007B340000}"/>
    <cellStyle name="쉼표 [0] 7 2 2 3 2 9" xfId="15729" xr:uid="{00000000-0005-0000-0000-00007C340000}"/>
    <cellStyle name="쉼표 [0] 7 2 2 3 2 9 2" xfId="15730" xr:uid="{00000000-0005-0000-0000-00007D340000}"/>
    <cellStyle name="쉼표 [0] 7 2 2 3 3" xfId="15731" xr:uid="{00000000-0005-0000-0000-00007E340000}"/>
    <cellStyle name="쉼표 [0] 7 2 2 3 3 2" xfId="15732" xr:uid="{00000000-0005-0000-0000-00007F340000}"/>
    <cellStyle name="쉼표 [0] 7 2 2 3 4" xfId="15733" xr:uid="{00000000-0005-0000-0000-000080340000}"/>
    <cellStyle name="쉼표 [0] 7 2 2 3 4 2" xfId="15734" xr:uid="{00000000-0005-0000-0000-000081340000}"/>
    <cellStyle name="쉼표 [0] 7 2 2 3 5" xfId="15735" xr:uid="{00000000-0005-0000-0000-000082340000}"/>
    <cellStyle name="쉼표 [0] 7 2 2 3 5 2" xfId="15736" xr:uid="{00000000-0005-0000-0000-000083340000}"/>
    <cellStyle name="쉼표 [0] 7 2 2 3 6" xfId="15737" xr:uid="{00000000-0005-0000-0000-000084340000}"/>
    <cellStyle name="쉼표 [0] 7 2 2 3 6 2" xfId="15738" xr:uid="{00000000-0005-0000-0000-000085340000}"/>
    <cellStyle name="쉼표 [0] 7 2 2 3 7" xfId="15739" xr:uid="{00000000-0005-0000-0000-000086340000}"/>
    <cellStyle name="쉼표 [0] 7 2 2 3 7 2" xfId="15740" xr:uid="{00000000-0005-0000-0000-000087340000}"/>
    <cellStyle name="쉼표 [0] 7 2 2 3 8" xfId="15741" xr:uid="{00000000-0005-0000-0000-000088340000}"/>
    <cellStyle name="쉼표 [0] 7 2 2 3 8 2" xfId="15742" xr:uid="{00000000-0005-0000-0000-000089340000}"/>
    <cellStyle name="쉼표 [0] 7 2 2 3 9" xfId="15743" xr:uid="{00000000-0005-0000-0000-00008A340000}"/>
    <cellStyle name="쉼표 [0] 7 2 2 3 9 2" xfId="15744" xr:uid="{00000000-0005-0000-0000-00008B340000}"/>
    <cellStyle name="쉼표 [0] 7 2 2 30" xfId="15745" xr:uid="{00000000-0005-0000-0000-00008C340000}"/>
    <cellStyle name="쉼표 [0] 7 2 2 30 2" xfId="15746" xr:uid="{00000000-0005-0000-0000-00008D340000}"/>
    <cellStyle name="쉼표 [0] 7 2 2 31" xfId="15747" xr:uid="{00000000-0005-0000-0000-00008E340000}"/>
    <cellStyle name="쉼표 [0] 7 2 2 31 2" xfId="15748" xr:uid="{00000000-0005-0000-0000-00008F340000}"/>
    <cellStyle name="쉼표 [0] 7 2 2 32" xfId="15749" xr:uid="{00000000-0005-0000-0000-000090340000}"/>
    <cellStyle name="쉼표 [0] 7 2 2 32 2" xfId="15750" xr:uid="{00000000-0005-0000-0000-000091340000}"/>
    <cellStyle name="쉼표 [0] 7 2 2 33" xfId="15751" xr:uid="{00000000-0005-0000-0000-000092340000}"/>
    <cellStyle name="쉼표 [0] 7 2 2 33 2" xfId="15752" xr:uid="{00000000-0005-0000-0000-000093340000}"/>
    <cellStyle name="쉼표 [0] 7 2 2 34" xfId="15753" xr:uid="{00000000-0005-0000-0000-000094340000}"/>
    <cellStyle name="쉼표 [0] 7 2 2 34 2" xfId="15754" xr:uid="{00000000-0005-0000-0000-000095340000}"/>
    <cellStyle name="쉼표 [0] 7 2 2 35" xfId="15755" xr:uid="{00000000-0005-0000-0000-000096340000}"/>
    <cellStyle name="쉼표 [0] 7 2 2 35 2" xfId="15756" xr:uid="{00000000-0005-0000-0000-000097340000}"/>
    <cellStyle name="쉼표 [0] 7 2 2 36" xfId="15757" xr:uid="{00000000-0005-0000-0000-000098340000}"/>
    <cellStyle name="쉼표 [0] 7 2 2 36 2" xfId="15758" xr:uid="{00000000-0005-0000-0000-000099340000}"/>
    <cellStyle name="쉼표 [0] 7 2 2 37" xfId="15759" xr:uid="{00000000-0005-0000-0000-00009A340000}"/>
    <cellStyle name="쉼표 [0] 7 2 2 37 2" xfId="15760" xr:uid="{00000000-0005-0000-0000-00009B340000}"/>
    <cellStyle name="쉼표 [0] 7 2 2 38" xfId="15761" xr:uid="{00000000-0005-0000-0000-00009C340000}"/>
    <cellStyle name="쉼표 [0] 7 2 2 38 2" xfId="15762" xr:uid="{00000000-0005-0000-0000-00009D340000}"/>
    <cellStyle name="쉼표 [0] 7 2 2 39" xfId="15763" xr:uid="{00000000-0005-0000-0000-00009E340000}"/>
    <cellStyle name="쉼표 [0] 7 2 2 39 2" xfId="15764" xr:uid="{00000000-0005-0000-0000-00009F340000}"/>
    <cellStyle name="쉼표 [0] 7 2 2 4" xfId="15765" xr:uid="{00000000-0005-0000-0000-0000A0340000}"/>
    <cellStyle name="쉼표 [0] 7 2 2 4 10" xfId="15766" xr:uid="{00000000-0005-0000-0000-0000A1340000}"/>
    <cellStyle name="쉼표 [0] 7 2 2 4 10 2" xfId="15767" xr:uid="{00000000-0005-0000-0000-0000A2340000}"/>
    <cellStyle name="쉼표 [0] 7 2 2 4 11" xfId="15768" xr:uid="{00000000-0005-0000-0000-0000A3340000}"/>
    <cellStyle name="쉼표 [0] 7 2 2 4 11 2" xfId="15769" xr:uid="{00000000-0005-0000-0000-0000A4340000}"/>
    <cellStyle name="쉼표 [0] 7 2 2 4 12" xfId="15770" xr:uid="{00000000-0005-0000-0000-0000A5340000}"/>
    <cellStyle name="쉼표 [0] 7 2 2 4 12 2" xfId="15771" xr:uid="{00000000-0005-0000-0000-0000A6340000}"/>
    <cellStyle name="쉼표 [0] 7 2 2 4 13" xfId="15772" xr:uid="{00000000-0005-0000-0000-0000A7340000}"/>
    <cellStyle name="쉼표 [0] 7 2 2 4 13 2" xfId="15773" xr:uid="{00000000-0005-0000-0000-0000A8340000}"/>
    <cellStyle name="쉼표 [0] 7 2 2 4 14" xfId="15774" xr:uid="{00000000-0005-0000-0000-0000A9340000}"/>
    <cellStyle name="쉼표 [0] 7 2 2 4 14 2" xfId="15775" xr:uid="{00000000-0005-0000-0000-0000AA340000}"/>
    <cellStyle name="쉼표 [0] 7 2 2 4 15" xfId="15776" xr:uid="{00000000-0005-0000-0000-0000AB340000}"/>
    <cellStyle name="쉼표 [0] 7 2 2 4 2" xfId="15777" xr:uid="{00000000-0005-0000-0000-0000AC340000}"/>
    <cellStyle name="쉼표 [0] 7 2 2 4 2 10" xfId="15778" xr:uid="{00000000-0005-0000-0000-0000AD340000}"/>
    <cellStyle name="쉼표 [0] 7 2 2 4 2 10 2" xfId="15779" xr:uid="{00000000-0005-0000-0000-0000AE340000}"/>
    <cellStyle name="쉼표 [0] 7 2 2 4 2 11" xfId="15780" xr:uid="{00000000-0005-0000-0000-0000AF340000}"/>
    <cellStyle name="쉼표 [0] 7 2 2 4 2 11 2" xfId="15781" xr:uid="{00000000-0005-0000-0000-0000B0340000}"/>
    <cellStyle name="쉼표 [0] 7 2 2 4 2 12" xfId="15782" xr:uid="{00000000-0005-0000-0000-0000B1340000}"/>
    <cellStyle name="쉼표 [0] 7 2 2 4 2 12 2" xfId="15783" xr:uid="{00000000-0005-0000-0000-0000B2340000}"/>
    <cellStyle name="쉼표 [0] 7 2 2 4 2 13" xfId="15784" xr:uid="{00000000-0005-0000-0000-0000B3340000}"/>
    <cellStyle name="쉼표 [0] 7 2 2 4 2 13 2" xfId="15785" xr:uid="{00000000-0005-0000-0000-0000B4340000}"/>
    <cellStyle name="쉼표 [0] 7 2 2 4 2 14" xfId="15786" xr:uid="{00000000-0005-0000-0000-0000B5340000}"/>
    <cellStyle name="쉼표 [0] 7 2 2 4 2 2" xfId="15787" xr:uid="{00000000-0005-0000-0000-0000B6340000}"/>
    <cellStyle name="쉼표 [0] 7 2 2 4 2 2 2" xfId="15788" xr:uid="{00000000-0005-0000-0000-0000B7340000}"/>
    <cellStyle name="쉼표 [0] 7 2 2 4 2 3" xfId="15789" xr:uid="{00000000-0005-0000-0000-0000B8340000}"/>
    <cellStyle name="쉼표 [0] 7 2 2 4 2 3 2" xfId="15790" xr:uid="{00000000-0005-0000-0000-0000B9340000}"/>
    <cellStyle name="쉼표 [0] 7 2 2 4 2 4" xfId="15791" xr:uid="{00000000-0005-0000-0000-0000BA340000}"/>
    <cellStyle name="쉼표 [0] 7 2 2 4 2 4 2" xfId="15792" xr:uid="{00000000-0005-0000-0000-0000BB340000}"/>
    <cellStyle name="쉼표 [0] 7 2 2 4 2 5" xfId="15793" xr:uid="{00000000-0005-0000-0000-0000BC340000}"/>
    <cellStyle name="쉼표 [0] 7 2 2 4 2 5 2" xfId="15794" xr:uid="{00000000-0005-0000-0000-0000BD340000}"/>
    <cellStyle name="쉼표 [0] 7 2 2 4 2 6" xfId="15795" xr:uid="{00000000-0005-0000-0000-0000BE340000}"/>
    <cellStyle name="쉼표 [0] 7 2 2 4 2 6 2" xfId="15796" xr:uid="{00000000-0005-0000-0000-0000BF340000}"/>
    <cellStyle name="쉼표 [0] 7 2 2 4 2 7" xfId="15797" xr:uid="{00000000-0005-0000-0000-0000C0340000}"/>
    <cellStyle name="쉼표 [0] 7 2 2 4 2 7 2" xfId="15798" xr:uid="{00000000-0005-0000-0000-0000C1340000}"/>
    <cellStyle name="쉼표 [0] 7 2 2 4 2 8" xfId="15799" xr:uid="{00000000-0005-0000-0000-0000C2340000}"/>
    <cellStyle name="쉼표 [0] 7 2 2 4 2 8 2" xfId="15800" xr:uid="{00000000-0005-0000-0000-0000C3340000}"/>
    <cellStyle name="쉼표 [0] 7 2 2 4 2 9" xfId="15801" xr:uid="{00000000-0005-0000-0000-0000C4340000}"/>
    <cellStyle name="쉼표 [0] 7 2 2 4 2 9 2" xfId="15802" xr:uid="{00000000-0005-0000-0000-0000C5340000}"/>
    <cellStyle name="쉼표 [0] 7 2 2 4 3" xfId="15803" xr:uid="{00000000-0005-0000-0000-0000C6340000}"/>
    <cellStyle name="쉼표 [0] 7 2 2 4 3 2" xfId="15804" xr:uid="{00000000-0005-0000-0000-0000C7340000}"/>
    <cellStyle name="쉼표 [0] 7 2 2 4 4" xfId="15805" xr:uid="{00000000-0005-0000-0000-0000C8340000}"/>
    <cellStyle name="쉼표 [0] 7 2 2 4 4 2" xfId="15806" xr:uid="{00000000-0005-0000-0000-0000C9340000}"/>
    <cellStyle name="쉼표 [0] 7 2 2 4 5" xfId="15807" xr:uid="{00000000-0005-0000-0000-0000CA340000}"/>
    <cellStyle name="쉼표 [0] 7 2 2 4 5 2" xfId="15808" xr:uid="{00000000-0005-0000-0000-0000CB340000}"/>
    <cellStyle name="쉼표 [0] 7 2 2 4 6" xfId="15809" xr:uid="{00000000-0005-0000-0000-0000CC340000}"/>
    <cellStyle name="쉼표 [0] 7 2 2 4 6 2" xfId="15810" xr:uid="{00000000-0005-0000-0000-0000CD340000}"/>
    <cellStyle name="쉼표 [0] 7 2 2 4 7" xfId="15811" xr:uid="{00000000-0005-0000-0000-0000CE340000}"/>
    <cellStyle name="쉼표 [0] 7 2 2 4 7 2" xfId="15812" xr:uid="{00000000-0005-0000-0000-0000CF340000}"/>
    <cellStyle name="쉼표 [0] 7 2 2 4 8" xfId="15813" xr:uid="{00000000-0005-0000-0000-0000D0340000}"/>
    <cellStyle name="쉼표 [0] 7 2 2 4 8 2" xfId="15814" xr:uid="{00000000-0005-0000-0000-0000D1340000}"/>
    <cellStyle name="쉼표 [0] 7 2 2 4 9" xfId="15815" xr:uid="{00000000-0005-0000-0000-0000D2340000}"/>
    <cellStyle name="쉼표 [0] 7 2 2 4 9 2" xfId="15816" xr:uid="{00000000-0005-0000-0000-0000D3340000}"/>
    <cellStyle name="쉼표 [0] 7 2 2 40" xfId="15817" xr:uid="{00000000-0005-0000-0000-0000D4340000}"/>
    <cellStyle name="쉼표 [0] 7 2 2 5" xfId="15818" xr:uid="{00000000-0005-0000-0000-0000D5340000}"/>
    <cellStyle name="쉼표 [0] 7 2 2 5 10" xfId="15819" xr:uid="{00000000-0005-0000-0000-0000D6340000}"/>
    <cellStyle name="쉼표 [0] 7 2 2 5 10 2" xfId="15820" xr:uid="{00000000-0005-0000-0000-0000D7340000}"/>
    <cellStyle name="쉼표 [0] 7 2 2 5 11" xfId="15821" xr:uid="{00000000-0005-0000-0000-0000D8340000}"/>
    <cellStyle name="쉼표 [0] 7 2 2 5 11 2" xfId="15822" xr:uid="{00000000-0005-0000-0000-0000D9340000}"/>
    <cellStyle name="쉼표 [0] 7 2 2 5 12" xfId="15823" xr:uid="{00000000-0005-0000-0000-0000DA340000}"/>
    <cellStyle name="쉼표 [0] 7 2 2 5 12 2" xfId="15824" xr:uid="{00000000-0005-0000-0000-0000DB340000}"/>
    <cellStyle name="쉼표 [0] 7 2 2 5 13" xfId="15825" xr:uid="{00000000-0005-0000-0000-0000DC340000}"/>
    <cellStyle name="쉼표 [0] 7 2 2 5 13 2" xfId="15826" xr:uid="{00000000-0005-0000-0000-0000DD340000}"/>
    <cellStyle name="쉼표 [0] 7 2 2 5 14" xfId="15827" xr:uid="{00000000-0005-0000-0000-0000DE340000}"/>
    <cellStyle name="쉼표 [0] 7 2 2 5 14 2" xfId="15828" xr:uid="{00000000-0005-0000-0000-0000DF340000}"/>
    <cellStyle name="쉼표 [0] 7 2 2 5 15" xfId="15829" xr:uid="{00000000-0005-0000-0000-0000E0340000}"/>
    <cellStyle name="쉼표 [0] 7 2 2 5 2" xfId="15830" xr:uid="{00000000-0005-0000-0000-0000E1340000}"/>
    <cellStyle name="쉼표 [0] 7 2 2 5 2 10" xfId="15831" xr:uid="{00000000-0005-0000-0000-0000E2340000}"/>
    <cellStyle name="쉼표 [0] 7 2 2 5 2 10 2" xfId="15832" xr:uid="{00000000-0005-0000-0000-0000E3340000}"/>
    <cellStyle name="쉼표 [0] 7 2 2 5 2 11" xfId="15833" xr:uid="{00000000-0005-0000-0000-0000E4340000}"/>
    <cellStyle name="쉼표 [0] 7 2 2 5 2 11 2" xfId="15834" xr:uid="{00000000-0005-0000-0000-0000E5340000}"/>
    <cellStyle name="쉼표 [0] 7 2 2 5 2 12" xfId="15835" xr:uid="{00000000-0005-0000-0000-0000E6340000}"/>
    <cellStyle name="쉼표 [0] 7 2 2 5 2 12 2" xfId="15836" xr:uid="{00000000-0005-0000-0000-0000E7340000}"/>
    <cellStyle name="쉼표 [0] 7 2 2 5 2 13" xfId="15837" xr:uid="{00000000-0005-0000-0000-0000E8340000}"/>
    <cellStyle name="쉼표 [0] 7 2 2 5 2 13 2" xfId="15838" xr:uid="{00000000-0005-0000-0000-0000E9340000}"/>
    <cellStyle name="쉼표 [0] 7 2 2 5 2 14" xfId="15839" xr:uid="{00000000-0005-0000-0000-0000EA340000}"/>
    <cellStyle name="쉼표 [0] 7 2 2 5 2 2" xfId="15840" xr:uid="{00000000-0005-0000-0000-0000EB340000}"/>
    <cellStyle name="쉼표 [0] 7 2 2 5 2 2 2" xfId="15841" xr:uid="{00000000-0005-0000-0000-0000EC340000}"/>
    <cellStyle name="쉼표 [0] 7 2 2 5 2 3" xfId="15842" xr:uid="{00000000-0005-0000-0000-0000ED340000}"/>
    <cellStyle name="쉼표 [0] 7 2 2 5 2 3 2" xfId="15843" xr:uid="{00000000-0005-0000-0000-0000EE340000}"/>
    <cellStyle name="쉼표 [0] 7 2 2 5 2 4" xfId="15844" xr:uid="{00000000-0005-0000-0000-0000EF340000}"/>
    <cellStyle name="쉼표 [0] 7 2 2 5 2 4 2" xfId="15845" xr:uid="{00000000-0005-0000-0000-0000F0340000}"/>
    <cellStyle name="쉼표 [0] 7 2 2 5 2 5" xfId="15846" xr:uid="{00000000-0005-0000-0000-0000F1340000}"/>
    <cellStyle name="쉼표 [0] 7 2 2 5 2 5 2" xfId="15847" xr:uid="{00000000-0005-0000-0000-0000F2340000}"/>
    <cellStyle name="쉼표 [0] 7 2 2 5 2 6" xfId="15848" xr:uid="{00000000-0005-0000-0000-0000F3340000}"/>
    <cellStyle name="쉼표 [0] 7 2 2 5 2 6 2" xfId="15849" xr:uid="{00000000-0005-0000-0000-0000F4340000}"/>
    <cellStyle name="쉼표 [0] 7 2 2 5 2 7" xfId="15850" xr:uid="{00000000-0005-0000-0000-0000F5340000}"/>
    <cellStyle name="쉼표 [0] 7 2 2 5 2 7 2" xfId="15851" xr:uid="{00000000-0005-0000-0000-0000F6340000}"/>
    <cellStyle name="쉼표 [0] 7 2 2 5 2 8" xfId="15852" xr:uid="{00000000-0005-0000-0000-0000F7340000}"/>
    <cellStyle name="쉼표 [0] 7 2 2 5 2 8 2" xfId="15853" xr:uid="{00000000-0005-0000-0000-0000F8340000}"/>
    <cellStyle name="쉼표 [0] 7 2 2 5 2 9" xfId="15854" xr:uid="{00000000-0005-0000-0000-0000F9340000}"/>
    <cellStyle name="쉼표 [0] 7 2 2 5 2 9 2" xfId="15855" xr:uid="{00000000-0005-0000-0000-0000FA340000}"/>
    <cellStyle name="쉼표 [0] 7 2 2 5 3" xfId="15856" xr:uid="{00000000-0005-0000-0000-0000FB340000}"/>
    <cellStyle name="쉼표 [0] 7 2 2 5 3 2" xfId="15857" xr:uid="{00000000-0005-0000-0000-0000FC340000}"/>
    <cellStyle name="쉼표 [0] 7 2 2 5 4" xfId="15858" xr:uid="{00000000-0005-0000-0000-0000FD340000}"/>
    <cellStyle name="쉼표 [0] 7 2 2 5 4 2" xfId="15859" xr:uid="{00000000-0005-0000-0000-0000FE340000}"/>
    <cellStyle name="쉼표 [0] 7 2 2 5 5" xfId="15860" xr:uid="{00000000-0005-0000-0000-0000FF340000}"/>
    <cellStyle name="쉼표 [0] 7 2 2 5 5 2" xfId="15861" xr:uid="{00000000-0005-0000-0000-000000350000}"/>
    <cellStyle name="쉼표 [0] 7 2 2 5 6" xfId="15862" xr:uid="{00000000-0005-0000-0000-000001350000}"/>
    <cellStyle name="쉼표 [0] 7 2 2 5 6 2" xfId="15863" xr:uid="{00000000-0005-0000-0000-000002350000}"/>
    <cellStyle name="쉼표 [0] 7 2 2 5 7" xfId="15864" xr:uid="{00000000-0005-0000-0000-000003350000}"/>
    <cellStyle name="쉼표 [0] 7 2 2 5 7 2" xfId="15865" xr:uid="{00000000-0005-0000-0000-000004350000}"/>
    <cellStyle name="쉼표 [0] 7 2 2 5 8" xfId="15866" xr:uid="{00000000-0005-0000-0000-000005350000}"/>
    <cellStyle name="쉼표 [0] 7 2 2 5 8 2" xfId="15867" xr:uid="{00000000-0005-0000-0000-000006350000}"/>
    <cellStyle name="쉼표 [0] 7 2 2 5 9" xfId="15868" xr:uid="{00000000-0005-0000-0000-000007350000}"/>
    <cellStyle name="쉼표 [0] 7 2 2 5 9 2" xfId="15869" xr:uid="{00000000-0005-0000-0000-000008350000}"/>
    <cellStyle name="쉼표 [0] 7 2 2 6" xfId="15870" xr:uid="{00000000-0005-0000-0000-000009350000}"/>
    <cellStyle name="쉼표 [0] 7 2 2 6 10" xfId="15871" xr:uid="{00000000-0005-0000-0000-00000A350000}"/>
    <cellStyle name="쉼표 [0] 7 2 2 6 10 2" xfId="15872" xr:uid="{00000000-0005-0000-0000-00000B350000}"/>
    <cellStyle name="쉼표 [0] 7 2 2 6 11" xfId="15873" xr:uid="{00000000-0005-0000-0000-00000C350000}"/>
    <cellStyle name="쉼표 [0] 7 2 2 6 11 2" xfId="15874" xr:uid="{00000000-0005-0000-0000-00000D350000}"/>
    <cellStyle name="쉼표 [0] 7 2 2 6 12" xfId="15875" xr:uid="{00000000-0005-0000-0000-00000E350000}"/>
    <cellStyle name="쉼표 [0] 7 2 2 6 12 2" xfId="15876" xr:uid="{00000000-0005-0000-0000-00000F350000}"/>
    <cellStyle name="쉼표 [0] 7 2 2 6 13" xfId="15877" xr:uid="{00000000-0005-0000-0000-000010350000}"/>
    <cellStyle name="쉼표 [0] 7 2 2 6 13 2" xfId="15878" xr:uid="{00000000-0005-0000-0000-000011350000}"/>
    <cellStyle name="쉼표 [0] 7 2 2 6 14" xfId="15879" xr:uid="{00000000-0005-0000-0000-000012350000}"/>
    <cellStyle name="쉼표 [0] 7 2 2 6 14 2" xfId="15880" xr:uid="{00000000-0005-0000-0000-000013350000}"/>
    <cellStyle name="쉼표 [0] 7 2 2 6 15" xfId="15881" xr:uid="{00000000-0005-0000-0000-000014350000}"/>
    <cellStyle name="쉼표 [0] 7 2 2 6 2" xfId="15882" xr:uid="{00000000-0005-0000-0000-000015350000}"/>
    <cellStyle name="쉼표 [0] 7 2 2 6 2 10" xfId="15883" xr:uid="{00000000-0005-0000-0000-000016350000}"/>
    <cellStyle name="쉼표 [0] 7 2 2 6 2 10 2" xfId="15884" xr:uid="{00000000-0005-0000-0000-000017350000}"/>
    <cellStyle name="쉼표 [0] 7 2 2 6 2 11" xfId="15885" xr:uid="{00000000-0005-0000-0000-000018350000}"/>
    <cellStyle name="쉼표 [0] 7 2 2 6 2 11 2" xfId="15886" xr:uid="{00000000-0005-0000-0000-000019350000}"/>
    <cellStyle name="쉼표 [0] 7 2 2 6 2 12" xfId="15887" xr:uid="{00000000-0005-0000-0000-00001A350000}"/>
    <cellStyle name="쉼표 [0] 7 2 2 6 2 12 2" xfId="15888" xr:uid="{00000000-0005-0000-0000-00001B350000}"/>
    <cellStyle name="쉼표 [0] 7 2 2 6 2 13" xfId="15889" xr:uid="{00000000-0005-0000-0000-00001C350000}"/>
    <cellStyle name="쉼표 [0] 7 2 2 6 2 13 2" xfId="15890" xr:uid="{00000000-0005-0000-0000-00001D350000}"/>
    <cellStyle name="쉼표 [0] 7 2 2 6 2 14" xfId="15891" xr:uid="{00000000-0005-0000-0000-00001E350000}"/>
    <cellStyle name="쉼표 [0] 7 2 2 6 2 2" xfId="15892" xr:uid="{00000000-0005-0000-0000-00001F350000}"/>
    <cellStyle name="쉼표 [0] 7 2 2 6 2 2 2" xfId="15893" xr:uid="{00000000-0005-0000-0000-000020350000}"/>
    <cellStyle name="쉼표 [0] 7 2 2 6 2 3" xfId="15894" xr:uid="{00000000-0005-0000-0000-000021350000}"/>
    <cellStyle name="쉼표 [0] 7 2 2 6 2 3 2" xfId="15895" xr:uid="{00000000-0005-0000-0000-000022350000}"/>
    <cellStyle name="쉼표 [0] 7 2 2 6 2 4" xfId="15896" xr:uid="{00000000-0005-0000-0000-000023350000}"/>
    <cellStyle name="쉼표 [0] 7 2 2 6 2 4 2" xfId="15897" xr:uid="{00000000-0005-0000-0000-000024350000}"/>
    <cellStyle name="쉼표 [0] 7 2 2 6 2 5" xfId="15898" xr:uid="{00000000-0005-0000-0000-000025350000}"/>
    <cellStyle name="쉼표 [0] 7 2 2 6 2 5 2" xfId="15899" xr:uid="{00000000-0005-0000-0000-000026350000}"/>
    <cellStyle name="쉼표 [0] 7 2 2 6 2 6" xfId="15900" xr:uid="{00000000-0005-0000-0000-000027350000}"/>
    <cellStyle name="쉼표 [0] 7 2 2 6 2 6 2" xfId="15901" xr:uid="{00000000-0005-0000-0000-000028350000}"/>
    <cellStyle name="쉼표 [0] 7 2 2 6 2 7" xfId="15902" xr:uid="{00000000-0005-0000-0000-000029350000}"/>
    <cellStyle name="쉼표 [0] 7 2 2 6 2 7 2" xfId="15903" xr:uid="{00000000-0005-0000-0000-00002A350000}"/>
    <cellStyle name="쉼표 [0] 7 2 2 6 2 8" xfId="15904" xr:uid="{00000000-0005-0000-0000-00002B350000}"/>
    <cellStyle name="쉼표 [0] 7 2 2 6 2 8 2" xfId="15905" xr:uid="{00000000-0005-0000-0000-00002C350000}"/>
    <cellStyle name="쉼표 [0] 7 2 2 6 2 9" xfId="15906" xr:uid="{00000000-0005-0000-0000-00002D350000}"/>
    <cellStyle name="쉼표 [0] 7 2 2 6 2 9 2" xfId="15907" xr:uid="{00000000-0005-0000-0000-00002E350000}"/>
    <cellStyle name="쉼표 [0] 7 2 2 6 3" xfId="15908" xr:uid="{00000000-0005-0000-0000-00002F350000}"/>
    <cellStyle name="쉼표 [0] 7 2 2 6 3 2" xfId="15909" xr:uid="{00000000-0005-0000-0000-000030350000}"/>
    <cellStyle name="쉼표 [0] 7 2 2 6 4" xfId="15910" xr:uid="{00000000-0005-0000-0000-000031350000}"/>
    <cellStyle name="쉼표 [0] 7 2 2 6 4 2" xfId="15911" xr:uid="{00000000-0005-0000-0000-000032350000}"/>
    <cellStyle name="쉼표 [0] 7 2 2 6 5" xfId="15912" xr:uid="{00000000-0005-0000-0000-000033350000}"/>
    <cellStyle name="쉼표 [0] 7 2 2 6 5 2" xfId="15913" xr:uid="{00000000-0005-0000-0000-000034350000}"/>
    <cellStyle name="쉼표 [0] 7 2 2 6 6" xfId="15914" xr:uid="{00000000-0005-0000-0000-000035350000}"/>
    <cellStyle name="쉼표 [0] 7 2 2 6 6 2" xfId="15915" xr:uid="{00000000-0005-0000-0000-000036350000}"/>
    <cellStyle name="쉼표 [0] 7 2 2 6 7" xfId="15916" xr:uid="{00000000-0005-0000-0000-000037350000}"/>
    <cellStyle name="쉼표 [0] 7 2 2 6 7 2" xfId="15917" xr:uid="{00000000-0005-0000-0000-000038350000}"/>
    <cellStyle name="쉼표 [0] 7 2 2 6 8" xfId="15918" xr:uid="{00000000-0005-0000-0000-000039350000}"/>
    <cellStyle name="쉼표 [0] 7 2 2 6 8 2" xfId="15919" xr:uid="{00000000-0005-0000-0000-00003A350000}"/>
    <cellStyle name="쉼표 [0] 7 2 2 6 9" xfId="15920" xr:uid="{00000000-0005-0000-0000-00003B350000}"/>
    <cellStyle name="쉼표 [0] 7 2 2 6 9 2" xfId="15921" xr:uid="{00000000-0005-0000-0000-00003C350000}"/>
    <cellStyle name="쉼표 [0] 7 2 2 7" xfId="15922" xr:uid="{00000000-0005-0000-0000-00003D350000}"/>
    <cellStyle name="쉼표 [0] 7 2 2 7 10" xfId="15923" xr:uid="{00000000-0005-0000-0000-00003E350000}"/>
    <cellStyle name="쉼표 [0] 7 2 2 7 10 2" xfId="15924" xr:uid="{00000000-0005-0000-0000-00003F350000}"/>
    <cellStyle name="쉼표 [0] 7 2 2 7 11" xfId="15925" xr:uid="{00000000-0005-0000-0000-000040350000}"/>
    <cellStyle name="쉼표 [0] 7 2 2 7 11 2" xfId="15926" xr:uid="{00000000-0005-0000-0000-000041350000}"/>
    <cellStyle name="쉼표 [0] 7 2 2 7 12" xfId="15927" xr:uid="{00000000-0005-0000-0000-000042350000}"/>
    <cellStyle name="쉼표 [0] 7 2 2 7 12 2" xfId="15928" xr:uid="{00000000-0005-0000-0000-000043350000}"/>
    <cellStyle name="쉼표 [0] 7 2 2 7 13" xfId="15929" xr:uid="{00000000-0005-0000-0000-000044350000}"/>
    <cellStyle name="쉼표 [0] 7 2 2 7 13 2" xfId="15930" xr:uid="{00000000-0005-0000-0000-000045350000}"/>
    <cellStyle name="쉼표 [0] 7 2 2 7 14" xfId="15931" xr:uid="{00000000-0005-0000-0000-000046350000}"/>
    <cellStyle name="쉼표 [0] 7 2 2 7 14 2" xfId="15932" xr:uid="{00000000-0005-0000-0000-000047350000}"/>
    <cellStyle name="쉼표 [0] 7 2 2 7 15" xfId="15933" xr:uid="{00000000-0005-0000-0000-000048350000}"/>
    <cellStyle name="쉼표 [0] 7 2 2 7 2" xfId="15934" xr:uid="{00000000-0005-0000-0000-000049350000}"/>
    <cellStyle name="쉼표 [0] 7 2 2 7 2 10" xfId="15935" xr:uid="{00000000-0005-0000-0000-00004A350000}"/>
    <cellStyle name="쉼표 [0] 7 2 2 7 2 10 2" xfId="15936" xr:uid="{00000000-0005-0000-0000-00004B350000}"/>
    <cellStyle name="쉼표 [0] 7 2 2 7 2 11" xfId="15937" xr:uid="{00000000-0005-0000-0000-00004C350000}"/>
    <cellStyle name="쉼표 [0] 7 2 2 7 2 11 2" xfId="15938" xr:uid="{00000000-0005-0000-0000-00004D350000}"/>
    <cellStyle name="쉼표 [0] 7 2 2 7 2 12" xfId="15939" xr:uid="{00000000-0005-0000-0000-00004E350000}"/>
    <cellStyle name="쉼표 [0] 7 2 2 7 2 12 2" xfId="15940" xr:uid="{00000000-0005-0000-0000-00004F350000}"/>
    <cellStyle name="쉼표 [0] 7 2 2 7 2 13" xfId="15941" xr:uid="{00000000-0005-0000-0000-000050350000}"/>
    <cellStyle name="쉼표 [0] 7 2 2 7 2 13 2" xfId="15942" xr:uid="{00000000-0005-0000-0000-000051350000}"/>
    <cellStyle name="쉼표 [0] 7 2 2 7 2 14" xfId="15943" xr:uid="{00000000-0005-0000-0000-000052350000}"/>
    <cellStyle name="쉼표 [0] 7 2 2 7 2 2" xfId="15944" xr:uid="{00000000-0005-0000-0000-000053350000}"/>
    <cellStyle name="쉼표 [0] 7 2 2 7 2 2 2" xfId="15945" xr:uid="{00000000-0005-0000-0000-000054350000}"/>
    <cellStyle name="쉼표 [0] 7 2 2 7 2 3" xfId="15946" xr:uid="{00000000-0005-0000-0000-000055350000}"/>
    <cellStyle name="쉼표 [0] 7 2 2 7 2 3 2" xfId="15947" xr:uid="{00000000-0005-0000-0000-000056350000}"/>
    <cellStyle name="쉼표 [0] 7 2 2 7 2 4" xfId="15948" xr:uid="{00000000-0005-0000-0000-000057350000}"/>
    <cellStyle name="쉼표 [0] 7 2 2 7 2 4 2" xfId="15949" xr:uid="{00000000-0005-0000-0000-000058350000}"/>
    <cellStyle name="쉼표 [0] 7 2 2 7 2 5" xfId="15950" xr:uid="{00000000-0005-0000-0000-000059350000}"/>
    <cellStyle name="쉼표 [0] 7 2 2 7 2 5 2" xfId="15951" xr:uid="{00000000-0005-0000-0000-00005A350000}"/>
    <cellStyle name="쉼표 [0] 7 2 2 7 2 6" xfId="15952" xr:uid="{00000000-0005-0000-0000-00005B350000}"/>
    <cellStyle name="쉼표 [0] 7 2 2 7 2 6 2" xfId="15953" xr:uid="{00000000-0005-0000-0000-00005C350000}"/>
    <cellStyle name="쉼표 [0] 7 2 2 7 2 7" xfId="15954" xr:uid="{00000000-0005-0000-0000-00005D350000}"/>
    <cellStyle name="쉼표 [0] 7 2 2 7 2 7 2" xfId="15955" xr:uid="{00000000-0005-0000-0000-00005E350000}"/>
    <cellStyle name="쉼표 [0] 7 2 2 7 2 8" xfId="15956" xr:uid="{00000000-0005-0000-0000-00005F350000}"/>
    <cellStyle name="쉼표 [0] 7 2 2 7 2 8 2" xfId="15957" xr:uid="{00000000-0005-0000-0000-000060350000}"/>
    <cellStyle name="쉼표 [0] 7 2 2 7 2 9" xfId="15958" xr:uid="{00000000-0005-0000-0000-000061350000}"/>
    <cellStyle name="쉼표 [0] 7 2 2 7 2 9 2" xfId="15959" xr:uid="{00000000-0005-0000-0000-000062350000}"/>
    <cellStyle name="쉼표 [0] 7 2 2 7 3" xfId="15960" xr:uid="{00000000-0005-0000-0000-000063350000}"/>
    <cellStyle name="쉼표 [0] 7 2 2 7 3 2" xfId="15961" xr:uid="{00000000-0005-0000-0000-000064350000}"/>
    <cellStyle name="쉼표 [0] 7 2 2 7 4" xfId="15962" xr:uid="{00000000-0005-0000-0000-000065350000}"/>
    <cellStyle name="쉼표 [0] 7 2 2 7 4 2" xfId="15963" xr:uid="{00000000-0005-0000-0000-000066350000}"/>
    <cellStyle name="쉼표 [0] 7 2 2 7 5" xfId="15964" xr:uid="{00000000-0005-0000-0000-000067350000}"/>
    <cellStyle name="쉼표 [0] 7 2 2 7 5 2" xfId="15965" xr:uid="{00000000-0005-0000-0000-000068350000}"/>
    <cellStyle name="쉼표 [0] 7 2 2 7 6" xfId="15966" xr:uid="{00000000-0005-0000-0000-000069350000}"/>
    <cellStyle name="쉼표 [0] 7 2 2 7 6 2" xfId="15967" xr:uid="{00000000-0005-0000-0000-00006A350000}"/>
    <cellStyle name="쉼표 [0] 7 2 2 7 7" xfId="15968" xr:uid="{00000000-0005-0000-0000-00006B350000}"/>
    <cellStyle name="쉼표 [0] 7 2 2 7 7 2" xfId="15969" xr:uid="{00000000-0005-0000-0000-00006C350000}"/>
    <cellStyle name="쉼표 [0] 7 2 2 7 8" xfId="15970" xr:uid="{00000000-0005-0000-0000-00006D350000}"/>
    <cellStyle name="쉼표 [0] 7 2 2 7 8 2" xfId="15971" xr:uid="{00000000-0005-0000-0000-00006E350000}"/>
    <cellStyle name="쉼표 [0] 7 2 2 7 9" xfId="15972" xr:uid="{00000000-0005-0000-0000-00006F350000}"/>
    <cellStyle name="쉼표 [0] 7 2 2 7 9 2" xfId="15973" xr:uid="{00000000-0005-0000-0000-000070350000}"/>
    <cellStyle name="쉼표 [0] 7 2 2 8" xfId="15974" xr:uid="{00000000-0005-0000-0000-000071350000}"/>
    <cellStyle name="쉼표 [0] 7 2 2 8 10" xfId="15975" xr:uid="{00000000-0005-0000-0000-000072350000}"/>
    <cellStyle name="쉼표 [0] 7 2 2 8 10 2" xfId="15976" xr:uid="{00000000-0005-0000-0000-000073350000}"/>
    <cellStyle name="쉼표 [0] 7 2 2 8 11" xfId="15977" xr:uid="{00000000-0005-0000-0000-000074350000}"/>
    <cellStyle name="쉼표 [0] 7 2 2 8 11 2" xfId="15978" xr:uid="{00000000-0005-0000-0000-000075350000}"/>
    <cellStyle name="쉼표 [0] 7 2 2 8 12" xfId="15979" xr:uid="{00000000-0005-0000-0000-000076350000}"/>
    <cellStyle name="쉼표 [0] 7 2 2 8 12 2" xfId="15980" xr:uid="{00000000-0005-0000-0000-000077350000}"/>
    <cellStyle name="쉼표 [0] 7 2 2 8 13" xfId="15981" xr:uid="{00000000-0005-0000-0000-000078350000}"/>
    <cellStyle name="쉼표 [0] 7 2 2 8 13 2" xfId="15982" xr:uid="{00000000-0005-0000-0000-000079350000}"/>
    <cellStyle name="쉼표 [0] 7 2 2 8 14" xfId="15983" xr:uid="{00000000-0005-0000-0000-00007A350000}"/>
    <cellStyle name="쉼표 [0] 7 2 2 8 14 2" xfId="15984" xr:uid="{00000000-0005-0000-0000-00007B350000}"/>
    <cellStyle name="쉼표 [0] 7 2 2 8 15" xfId="15985" xr:uid="{00000000-0005-0000-0000-00007C350000}"/>
    <cellStyle name="쉼표 [0] 7 2 2 8 2" xfId="15986" xr:uid="{00000000-0005-0000-0000-00007D350000}"/>
    <cellStyle name="쉼표 [0] 7 2 2 8 2 10" xfId="15987" xr:uid="{00000000-0005-0000-0000-00007E350000}"/>
    <cellStyle name="쉼표 [0] 7 2 2 8 2 10 2" xfId="15988" xr:uid="{00000000-0005-0000-0000-00007F350000}"/>
    <cellStyle name="쉼표 [0] 7 2 2 8 2 11" xfId="15989" xr:uid="{00000000-0005-0000-0000-000080350000}"/>
    <cellStyle name="쉼표 [0] 7 2 2 8 2 11 2" xfId="15990" xr:uid="{00000000-0005-0000-0000-000081350000}"/>
    <cellStyle name="쉼표 [0] 7 2 2 8 2 12" xfId="15991" xr:uid="{00000000-0005-0000-0000-000082350000}"/>
    <cellStyle name="쉼표 [0] 7 2 2 8 2 12 2" xfId="15992" xr:uid="{00000000-0005-0000-0000-000083350000}"/>
    <cellStyle name="쉼표 [0] 7 2 2 8 2 13" xfId="15993" xr:uid="{00000000-0005-0000-0000-000084350000}"/>
    <cellStyle name="쉼표 [0] 7 2 2 8 2 13 2" xfId="15994" xr:uid="{00000000-0005-0000-0000-000085350000}"/>
    <cellStyle name="쉼표 [0] 7 2 2 8 2 14" xfId="15995" xr:uid="{00000000-0005-0000-0000-000086350000}"/>
    <cellStyle name="쉼표 [0] 7 2 2 8 2 2" xfId="15996" xr:uid="{00000000-0005-0000-0000-000087350000}"/>
    <cellStyle name="쉼표 [0] 7 2 2 8 2 2 2" xfId="15997" xr:uid="{00000000-0005-0000-0000-000088350000}"/>
    <cellStyle name="쉼표 [0] 7 2 2 8 2 3" xfId="15998" xr:uid="{00000000-0005-0000-0000-000089350000}"/>
    <cellStyle name="쉼표 [0] 7 2 2 8 2 3 2" xfId="15999" xr:uid="{00000000-0005-0000-0000-00008A350000}"/>
    <cellStyle name="쉼표 [0] 7 2 2 8 2 4" xfId="16000" xr:uid="{00000000-0005-0000-0000-00008B350000}"/>
    <cellStyle name="쉼표 [0] 7 2 2 8 2 4 2" xfId="16001" xr:uid="{00000000-0005-0000-0000-00008C350000}"/>
    <cellStyle name="쉼표 [0] 7 2 2 8 2 5" xfId="16002" xr:uid="{00000000-0005-0000-0000-00008D350000}"/>
    <cellStyle name="쉼표 [0] 7 2 2 8 2 5 2" xfId="16003" xr:uid="{00000000-0005-0000-0000-00008E350000}"/>
    <cellStyle name="쉼표 [0] 7 2 2 8 2 6" xfId="16004" xr:uid="{00000000-0005-0000-0000-00008F350000}"/>
    <cellStyle name="쉼표 [0] 7 2 2 8 2 6 2" xfId="16005" xr:uid="{00000000-0005-0000-0000-000090350000}"/>
    <cellStyle name="쉼표 [0] 7 2 2 8 2 7" xfId="16006" xr:uid="{00000000-0005-0000-0000-000091350000}"/>
    <cellStyle name="쉼표 [0] 7 2 2 8 2 7 2" xfId="16007" xr:uid="{00000000-0005-0000-0000-000092350000}"/>
    <cellStyle name="쉼표 [0] 7 2 2 8 2 8" xfId="16008" xr:uid="{00000000-0005-0000-0000-000093350000}"/>
    <cellStyle name="쉼표 [0] 7 2 2 8 2 8 2" xfId="16009" xr:uid="{00000000-0005-0000-0000-000094350000}"/>
    <cellStyle name="쉼표 [0] 7 2 2 8 2 9" xfId="16010" xr:uid="{00000000-0005-0000-0000-000095350000}"/>
    <cellStyle name="쉼표 [0] 7 2 2 8 2 9 2" xfId="16011" xr:uid="{00000000-0005-0000-0000-000096350000}"/>
    <cellStyle name="쉼표 [0] 7 2 2 8 3" xfId="16012" xr:uid="{00000000-0005-0000-0000-000097350000}"/>
    <cellStyle name="쉼표 [0] 7 2 2 8 3 2" xfId="16013" xr:uid="{00000000-0005-0000-0000-000098350000}"/>
    <cellStyle name="쉼표 [0] 7 2 2 8 4" xfId="16014" xr:uid="{00000000-0005-0000-0000-000099350000}"/>
    <cellStyle name="쉼표 [0] 7 2 2 8 4 2" xfId="16015" xr:uid="{00000000-0005-0000-0000-00009A350000}"/>
    <cellStyle name="쉼표 [0] 7 2 2 8 5" xfId="16016" xr:uid="{00000000-0005-0000-0000-00009B350000}"/>
    <cellStyle name="쉼표 [0] 7 2 2 8 5 2" xfId="16017" xr:uid="{00000000-0005-0000-0000-00009C350000}"/>
    <cellStyle name="쉼표 [0] 7 2 2 8 6" xfId="16018" xr:uid="{00000000-0005-0000-0000-00009D350000}"/>
    <cellStyle name="쉼표 [0] 7 2 2 8 6 2" xfId="16019" xr:uid="{00000000-0005-0000-0000-00009E350000}"/>
    <cellStyle name="쉼표 [0] 7 2 2 8 7" xfId="16020" xr:uid="{00000000-0005-0000-0000-00009F350000}"/>
    <cellStyle name="쉼표 [0] 7 2 2 8 7 2" xfId="16021" xr:uid="{00000000-0005-0000-0000-0000A0350000}"/>
    <cellStyle name="쉼표 [0] 7 2 2 8 8" xfId="16022" xr:uid="{00000000-0005-0000-0000-0000A1350000}"/>
    <cellStyle name="쉼표 [0] 7 2 2 8 8 2" xfId="16023" xr:uid="{00000000-0005-0000-0000-0000A2350000}"/>
    <cellStyle name="쉼표 [0] 7 2 2 8 9" xfId="16024" xr:uid="{00000000-0005-0000-0000-0000A3350000}"/>
    <cellStyle name="쉼표 [0] 7 2 2 8 9 2" xfId="16025" xr:uid="{00000000-0005-0000-0000-0000A4350000}"/>
    <cellStyle name="쉼표 [0] 7 2 2 9" xfId="16026" xr:uid="{00000000-0005-0000-0000-0000A5350000}"/>
    <cellStyle name="쉼표 [0] 7 2 2 9 10" xfId="16027" xr:uid="{00000000-0005-0000-0000-0000A6350000}"/>
    <cellStyle name="쉼표 [0] 7 2 2 9 10 2" xfId="16028" xr:uid="{00000000-0005-0000-0000-0000A7350000}"/>
    <cellStyle name="쉼표 [0] 7 2 2 9 11" xfId="16029" xr:uid="{00000000-0005-0000-0000-0000A8350000}"/>
    <cellStyle name="쉼표 [0] 7 2 2 9 11 2" xfId="16030" xr:uid="{00000000-0005-0000-0000-0000A9350000}"/>
    <cellStyle name="쉼표 [0] 7 2 2 9 12" xfId="16031" xr:uid="{00000000-0005-0000-0000-0000AA350000}"/>
    <cellStyle name="쉼표 [0] 7 2 2 9 12 2" xfId="16032" xr:uid="{00000000-0005-0000-0000-0000AB350000}"/>
    <cellStyle name="쉼표 [0] 7 2 2 9 13" xfId="16033" xr:uid="{00000000-0005-0000-0000-0000AC350000}"/>
    <cellStyle name="쉼표 [0] 7 2 2 9 13 2" xfId="16034" xr:uid="{00000000-0005-0000-0000-0000AD350000}"/>
    <cellStyle name="쉼표 [0] 7 2 2 9 14" xfId="16035" xr:uid="{00000000-0005-0000-0000-0000AE350000}"/>
    <cellStyle name="쉼표 [0] 7 2 2 9 14 2" xfId="16036" xr:uid="{00000000-0005-0000-0000-0000AF350000}"/>
    <cellStyle name="쉼표 [0] 7 2 2 9 15" xfId="16037" xr:uid="{00000000-0005-0000-0000-0000B0350000}"/>
    <cellStyle name="쉼표 [0] 7 2 2 9 2" xfId="16038" xr:uid="{00000000-0005-0000-0000-0000B1350000}"/>
    <cellStyle name="쉼표 [0] 7 2 2 9 2 10" xfId="16039" xr:uid="{00000000-0005-0000-0000-0000B2350000}"/>
    <cellStyle name="쉼표 [0] 7 2 2 9 2 10 2" xfId="16040" xr:uid="{00000000-0005-0000-0000-0000B3350000}"/>
    <cellStyle name="쉼표 [0] 7 2 2 9 2 11" xfId="16041" xr:uid="{00000000-0005-0000-0000-0000B4350000}"/>
    <cellStyle name="쉼표 [0] 7 2 2 9 2 11 2" xfId="16042" xr:uid="{00000000-0005-0000-0000-0000B5350000}"/>
    <cellStyle name="쉼표 [0] 7 2 2 9 2 12" xfId="16043" xr:uid="{00000000-0005-0000-0000-0000B6350000}"/>
    <cellStyle name="쉼표 [0] 7 2 2 9 2 12 2" xfId="16044" xr:uid="{00000000-0005-0000-0000-0000B7350000}"/>
    <cellStyle name="쉼표 [0] 7 2 2 9 2 13" xfId="16045" xr:uid="{00000000-0005-0000-0000-0000B8350000}"/>
    <cellStyle name="쉼표 [0] 7 2 2 9 2 13 2" xfId="16046" xr:uid="{00000000-0005-0000-0000-0000B9350000}"/>
    <cellStyle name="쉼표 [0] 7 2 2 9 2 14" xfId="16047" xr:uid="{00000000-0005-0000-0000-0000BA350000}"/>
    <cellStyle name="쉼표 [0] 7 2 2 9 2 2" xfId="16048" xr:uid="{00000000-0005-0000-0000-0000BB350000}"/>
    <cellStyle name="쉼표 [0] 7 2 2 9 2 2 2" xfId="16049" xr:uid="{00000000-0005-0000-0000-0000BC350000}"/>
    <cellStyle name="쉼표 [0] 7 2 2 9 2 3" xfId="16050" xr:uid="{00000000-0005-0000-0000-0000BD350000}"/>
    <cellStyle name="쉼표 [0] 7 2 2 9 2 3 2" xfId="16051" xr:uid="{00000000-0005-0000-0000-0000BE350000}"/>
    <cellStyle name="쉼표 [0] 7 2 2 9 2 4" xfId="16052" xr:uid="{00000000-0005-0000-0000-0000BF350000}"/>
    <cellStyle name="쉼표 [0] 7 2 2 9 2 4 2" xfId="16053" xr:uid="{00000000-0005-0000-0000-0000C0350000}"/>
    <cellStyle name="쉼표 [0] 7 2 2 9 2 5" xfId="16054" xr:uid="{00000000-0005-0000-0000-0000C1350000}"/>
    <cellStyle name="쉼표 [0] 7 2 2 9 2 5 2" xfId="16055" xr:uid="{00000000-0005-0000-0000-0000C2350000}"/>
    <cellStyle name="쉼표 [0] 7 2 2 9 2 6" xfId="16056" xr:uid="{00000000-0005-0000-0000-0000C3350000}"/>
    <cellStyle name="쉼표 [0] 7 2 2 9 2 6 2" xfId="16057" xr:uid="{00000000-0005-0000-0000-0000C4350000}"/>
    <cellStyle name="쉼표 [0] 7 2 2 9 2 7" xfId="16058" xr:uid="{00000000-0005-0000-0000-0000C5350000}"/>
    <cellStyle name="쉼표 [0] 7 2 2 9 2 7 2" xfId="16059" xr:uid="{00000000-0005-0000-0000-0000C6350000}"/>
    <cellStyle name="쉼표 [0] 7 2 2 9 2 8" xfId="16060" xr:uid="{00000000-0005-0000-0000-0000C7350000}"/>
    <cellStyle name="쉼표 [0] 7 2 2 9 2 8 2" xfId="16061" xr:uid="{00000000-0005-0000-0000-0000C8350000}"/>
    <cellStyle name="쉼표 [0] 7 2 2 9 2 9" xfId="16062" xr:uid="{00000000-0005-0000-0000-0000C9350000}"/>
    <cellStyle name="쉼표 [0] 7 2 2 9 2 9 2" xfId="16063" xr:uid="{00000000-0005-0000-0000-0000CA350000}"/>
    <cellStyle name="쉼표 [0] 7 2 2 9 3" xfId="16064" xr:uid="{00000000-0005-0000-0000-0000CB350000}"/>
    <cellStyle name="쉼표 [0] 7 2 2 9 3 2" xfId="16065" xr:uid="{00000000-0005-0000-0000-0000CC350000}"/>
    <cellStyle name="쉼표 [0] 7 2 2 9 4" xfId="16066" xr:uid="{00000000-0005-0000-0000-0000CD350000}"/>
    <cellStyle name="쉼표 [0] 7 2 2 9 4 2" xfId="16067" xr:uid="{00000000-0005-0000-0000-0000CE350000}"/>
    <cellStyle name="쉼표 [0] 7 2 2 9 5" xfId="16068" xr:uid="{00000000-0005-0000-0000-0000CF350000}"/>
    <cellStyle name="쉼표 [0] 7 2 2 9 5 2" xfId="16069" xr:uid="{00000000-0005-0000-0000-0000D0350000}"/>
    <cellStyle name="쉼표 [0] 7 2 2 9 6" xfId="16070" xr:uid="{00000000-0005-0000-0000-0000D1350000}"/>
    <cellStyle name="쉼표 [0] 7 2 2 9 6 2" xfId="16071" xr:uid="{00000000-0005-0000-0000-0000D2350000}"/>
    <cellStyle name="쉼표 [0] 7 2 2 9 7" xfId="16072" xr:uid="{00000000-0005-0000-0000-0000D3350000}"/>
    <cellStyle name="쉼표 [0] 7 2 2 9 7 2" xfId="16073" xr:uid="{00000000-0005-0000-0000-0000D4350000}"/>
    <cellStyle name="쉼표 [0] 7 2 2 9 8" xfId="16074" xr:uid="{00000000-0005-0000-0000-0000D5350000}"/>
    <cellStyle name="쉼표 [0] 7 2 2 9 8 2" xfId="16075" xr:uid="{00000000-0005-0000-0000-0000D6350000}"/>
    <cellStyle name="쉼표 [0] 7 2 2 9 9" xfId="16076" xr:uid="{00000000-0005-0000-0000-0000D7350000}"/>
    <cellStyle name="쉼표 [0] 7 2 2 9 9 2" xfId="16077" xr:uid="{00000000-0005-0000-0000-0000D8350000}"/>
    <cellStyle name="쉼표 [0] 7 2 20" xfId="16078" xr:uid="{00000000-0005-0000-0000-0000D9350000}"/>
    <cellStyle name="쉼표 [0] 7 2 20 10" xfId="16079" xr:uid="{00000000-0005-0000-0000-0000DA350000}"/>
    <cellStyle name="쉼표 [0] 7 2 20 10 2" xfId="16080" xr:uid="{00000000-0005-0000-0000-0000DB350000}"/>
    <cellStyle name="쉼표 [0] 7 2 20 11" xfId="16081" xr:uid="{00000000-0005-0000-0000-0000DC350000}"/>
    <cellStyle name="쉼표 [0] 7 2 20 11 2" xfId="16082" xr:uid="{00000000-0005-0000-0000-0000DD350000}"/>
    <cellStyle name="쉼표 [0] 7 2 20 12" xfId="16083" xr:uid="{00000000-0005-0000-0000-0000DE350000}"/>
    <cellStyle name="쉼표 [0] 7 2 20 12 2" xfId="16084" xr:uid="{00000000-0005-0000-0000-0000DF350000}"/>
    <cellStyle name="쉼표 [0] 7 2 20 13" xfId="16085" xr:uid="{00000000-0005-0000-0000-0000E0350000}"/>
    <cellStyle name="쉼표 [0] 7 2 20 13 2" xfId="16086" xr:uid="{00000000-0005-0000-0000-0000E1350000}"/>
    <cellStyle name="쉼표 [0] 7 2 20 14" xfId="16087" xr:uid="{00000000-0005-0000-0000-0000E2350000}"/>
    <cellStyle name="쉼표 [0] 7 2 20 14 2" xfId="16088" xr:uid="{00000000-0005-0000-0000-0000E3350000}"/>
    <cellStyle name="쉼표 [0] 7 2 20 15" xfId="16089" xr:uid="{00000000-0005-0000-0000-0000E4350000}"/>
    <cellStyle name="쉼표 [0] 7 2 20 2" xfId="16090" xr:uid="{00000000-0005-0000-0000-0000E5350000}"/>
    <cellStyle name="쉼표 [0] 7 2 20 2 10" xfId="16091" xr:uid="{00000000-0005-0000-0000-0000E6350000}"/>
    <cellStyle name="쉼표 [0] 7 2 20 2 10 2" xfId="16092" xr:uid="{00000000-0005-0000-0000-0000E7350000}"/>
    <cellStyle name="쉼표 [0] 7 2 20 2 11" xfId="16093" xr:uid="{00000000-0005-0000-0000-0000E8350000}"/>
    <cellStyle name="쉼표 [0] 7 2 20 2 11 2" xfId="16094" xr:uid="{00000000-0005-0000-0000-0000E9350000}"/>
    <cellStyle name="쉼표 [0] 7 2 20 2 12" xfId="16095" xr:uid="{00000000-0005-0000-0000-0000EA350000}"/>
    <cellStyle name="쉼표 [0] 7 2 20 2 12 2" xfId="16096" xr:uid="{00000000-0005-0000-0000-0000EB350000}"/>
    <cellStyle name="쉼표 [0] 7 2 20 2 13" xfId="16097" xr:uid="{00000000-0005-0000-0000-0000EC350000}"/>
    <cellStyle name="쉼표 [0] 7 2 20 2 13 2" xfId="16098" xr:uid="{00000000-0005-0000-0000-0000ED350000}"/>
    <cellStyle name="쉼표 [0] 7 2 20 2 14" xfId="16099" xr:uid="{00000000-0005-0000-0000-0000EE350000}"/>
    <cellStyle name="쉼표 [0] 7 2 20 2 2" xfId="16100" xr:uid="{00000000-0005-0000-0000-0000EF350000}"/>
    <cellStyle name="쉼표 [0] 7 2 20 2 2 2" xfId="16101" xr:uid="{00000000-0005-0000-0000-0000F0350000}"/>
    <cellStyle name="쉼표 [0] 7 2 20 2 3" xfId="16102" xr:uid="{00000000-0005-0000-0000-0000F1350000}"/>
    <cellStyle name="쉼표 [0] 7 2 20 2 3 2" xfId="16103" xr:uid="{00000000-0005-0000-0000-0000F2350000}"/>
    <cellStyle name="쉼표 [0] 7 2 20 2 4" xfId="16104" xr:uid="{00000000-0005-0000-0000-0000F3350000}"/>
    <cellStyle name="쉼표 [0] 7 2 20 2 4 2" xfId="16105" xr:uid="{00000000-0005-0000-0000-0000F4350000}"/>
    <cellStyle name="쉼표 [0] 7 2 20 2 5" xfId="16106" xr:uid="{00000000-0005-0000-0000-0000F5350000}"/>
    <cellStyle name="쉼표 [0] 7 2 20 2 5 2" xfId="16107" xr:uid="{00000000-0005-0000-0000-0000F6350000}"/>
    <cellStyle name="쉼표 [0] 7 2 20 2 6" xfId="16108" xr:uid="{00000000-0005-0000-0000-0000F7350000}"/>
    <cellStyle name="쉼표 [0] 7 2 20 2 6 2" xfId="16109" xr:uid="{00000000-0005-0000-0000-0000F8350000}"/>
    <cellStyle name="쉼표 [0] 7 2 20 2 7" xfId="16110" xr:uid="{00000000-0005-0000-0000-0000F9350000}"/>
    <cellStyle name="쉼표 [0] 7 2 20 2 7 2" xfId="16111" xr:uid="{00000000-0005-0000-0000-0000FA350000}"/>
    <cellStyle name="쉼표 [0] 7 2 20 2 8" xfId="16112" xr:uid="{00000000-0005-0000-0000-0000FB350000}"/>
    <cellStyle name="쉼표 [0] 7 2 20 2 8 2" xfId="16113" xr:uid="{00000000-0005-0000-0000-0000FC350000}"/>
    <cellStyle name="쉼표 [0] 7 2 20 2 9" xfId="16114" xr:uid="{00000000-0005-0000-0000-0000FD350000}"/>
    <cellStyle name="쉼표 [0] 7 2 20 2 9 2" xfId="16115" xr:uid="{00000000-0005-0000-0000-0000FE350000}"/>
    <cellStyle name="쉼표 [0] 7 2 20 3" xfId="16116" xr:uid="{00000000-0005-0000-0000-0000FF350000}"/>
    <cellStyle name="쉼표 [0] 7 2 20 3 2" xfId="16117" xr:uid="{00000000-0005-0000-0000-000000360000}"/>
    <cellStyle name="쉼표 [0] 7 2 20 4" xfId="16118" xr:uid="{00000000-0005-0000-0000-000001360000}"/>
    <cellStyle name="쉼표 [0] 7 2 20 4 2" xfId="16119" xr:uid="{00000000-0005-0000-0000-000002360000}"/>
    <cellStyle name="쉼표 [0] 7 2 20 5" xfId="16120" xr:uid="{00000000-0005-0000-0000-000003360000}"/>
    <cellStyle name="쉼표 [0] 7 2 20 5 2" xfId="16121" xr:uid="{00000000-0005-0000-0000-000004360000}"/>
    <cellStyle name="쉼표 [0] 7 2 20 6" xfId="16122" xr:uid="{00000000-0005-0000-0000-000005360000}"/>
    <cellStyle name="쉼표 [0] 7 2 20 6 2" xfId="16123" xr:uid="{00000000-0005-0000-0000-000006360000}"/>
    <cellStyle name="쉼표 [0] 7 2 20 7" xfId="16124" xr:uid="{00000000-0005-0000-0000-000007360000}"/>
    <cellStyle name="쉼표 [0] 7 2 20 7 2" xfId="16125" xr:uid="{00000000-0005-0000-0000-000008360000}"/>
    <cellStyle name="쉼표 [0] 7 2 20 8" xfId="16126" xr:uid="{00000000-0005-0000-0000-000009360000}"/>
    <cellStyle name="쉼표 [0] 7 2 20 8 2" xfId="16127" xr:uid="{00000000-0005-0000-0000-00000A360000}"/>
    <cellStyle name="쉼표 [0] 7 2 20 9" xfId="16128" xr:uid="{00000000-0005-0000-0000-00000B360000}"/>
    <cellStyle name="쉼표 [0] 7 2 20 9 2" xfId="16129" xr:uid="{00000000-0005-0000-0000-00000C360000}"/>
    <cellStyle name="쉼표 [0] 7 2 21" xfId="16130" xr:uid="{00000000-0005-0000-0000-00000D360000}"/>
    <cellStyle name="쉼표 [0] 7 2 21 10" xfId="16131" xr:uid="{00000000-0005-0000-0000-00000E360000}"/>
    <cellStyle name="쉼표 [0] 7 2 21 10 2" xfId="16132" xr:uid="{00000000-0005-0000-0000-00000F360000}"/>
    <cellStyle name="쉼표 [0] 7 2 21 11" xfId="16133" xr:uid="{00000000-0005-0000-0000-000010360000}"/>
    <cellStyle name="쉼표 [0] 7 2 21 11 2" xfId="16134" xr:uid="{00000000-0005-0000-0000-000011360000}"/>
    <cellStyle name="쉼표 [0] 7 2 21 12" xfId="16135" xr:uid="{00000000-0005-0000-0000-000012360000}"/>
    <cellStyle name="쉼표 [0] 7 2 21 12 2" xfId="16136" xr:uid="{00000000-0005-0000-0000-000013360000}"/>
    <cellStyle name="쉼표 [0] 7 2 21 13" xfId="16137" xr:uid="{00000000-0005-0000-0000-000014360000}"/>
    <cellStyle name="쉼표 [0] 7 2 21 13 2" xfId="16138" xr:uid="{00000000-0005-0000-0000-000015360000}"/>
    <cellStyle name="쉼표 [0] 7 2 21 14" xfId="16139" xr:uid="{00000000-0005-0000-0000-000016360000}"/>
    <cellStyle name="쉼표 [0] 7 2 21 14 2" xfId="16140" xr:uid="{00000000-0005-0000-0000-000017360000}"/>
    <cellStyle name="쉼표 [0] 7 2 21 15" xfId="16141" xr:uid="{00000000-0005-0000-0000-000018360000}"/>
    <cellStyle name="쉼표 [0] 7 2 21 2" xfId="16142" xr:uid="{00000000-0005-0000-0000-000019360000}"/>
    <cellStyle name="쉼표 [0] 7 2 21 2 10" xfId="16143" xr:uid="{00000000-0005-0000-0000-00001A360000}"/>
    <cellStyle name="쉼표 [0] 7 2 21 2 10 2" xfId="16144" xr:uid="{00000000-0005-0000-0000-00001B360000}"/>
    <cellStyle name="쉼표 [0] 7 2 21 2 11" xfId="16145" xr:uid="{00000000-0005-0000-0000-00001C360000}"/>
    <cellStyle name="쉼표 [0] 7 2 21 2 11 2" xfId="16146" xr:uid="{00000000-0005-0000-0000-00001D360000}"/>
    <cellStyle name="쉼표 [0] 7 2 21 2 12" xfId="16147" xr:uid="{00000000-0005-0000-0000-00001E360000}"/>
    <cellStyle name="쉼표 [0] 7 2 21 2 12 2" xfId="16148" xr:uid="{00000000-0005-0000-0000-00001F360000}"/>
    <cellStyle name="쉼표 [0] 7 2 21 2 13" xfId="16149" xr:uid="{00000000-0005-0000-0000-000020360000}"/>
    <cellStyle name="쉼표 [0] 7 2 21 2 13 2" xfId="16150" xr:uid="{00000000-0005-0000-0000-000021360000}"/>
    <cellStyle name="쉼표 [0] 7 2 21 2 14" xfId="16151" xr:uid="{00000000-0005-0000-0000-000022360000}"/>
    <cellStyle name="쉼표 [0] 7 2 21 2 2" xfId="16152" xr:uid="{00000000-0005-0000-0000-000023360000}"/>
    <cellStyle name="쉼표 [0] 7 2 21 2 2 2" xfId="16153" xr:uid="{00000000-0005-0000-0000-000024360000}"/>
    <cellStyle name="쉼표 [0] 7 2 21 2 3" xfId="16154" xr:uid="{00000000-0005-0000-0000-000025360000}"/>
    <cellStyle name="쉼표 [0] 7 2 21 2 3 2" xfId="16155" xr:uid="{00000000-0005-0000-0000-000026360000}"/>
    <cellStyle name="쉼표 [0] 7 2 21 2 4" xfId="16156" xr:uid="{00000000-0005-0000-0000-000027360000}"/>
    <cellStyle name="쉼표 [0] 7 2 21 2 4 2" xfId="16157" xr:uid="{00000000-0005-0000-0000-000028360000}"/>
    <cellStyle name="쉼표 [0] 7 2 21 2 5" xfId="16158" xr:uid="{00000000-0005-0000-0000-000029360000}"/>
    <cellStyle name="쉼표 [0] 7 2 21 2 5 2" xfId="16159" xr:uid="{00000000-0005-0000-0000-00002A360000}"/>
    <cellStyle name="쉼표 [0] 7 2 21 2 6" xfId="16160" xr:uid="{00000000-0005-0000-0000-00002B360000}"/>
    <cellStyle name="쉼표 [0] 7 2 21 2 6 2" xfId="16161" xr:uid="{00000000-0005-0000-0000-00002C360000}"/>
    <cellStyle name="쉼표 [0] 7 2 21 2 7" xfId="16162" xr:uid="{00000000-0005-0000-0000-00002D360000}"/>
    <cellStyle name="쉼표 [0] 7 2 21 2 7 2" xfId="16163" xr:uid="{00000000-0005-0000-0000-00002E360000}"/>
    <cellStyle name="쉼표 [0] 7 2 21 2 8" xfId="16164" xr:uid="{00000000-0005-0000-0000-00002F360000}"/>
    <cellStyle name="쉼표 [0] 7 2 21 2 8 2" xfId="16165" xr:uid="{00000000-0005-0000-0000-000030360000}"/>
    <cellStyle name="쉼표 [0] 7 2 21 2 9" xfId="16166" xr:uid="{00000000-0005-0000-0000-000031360000}"/>
    <cellStyle name="쉼표 [0] 7 2 21 2 9 2" xfId="16167" xr:uid="{00000000-0005-0000-0000-000032360000}"/>
    <cellStyle name="쉼표 [0] 7 2 21 3" xfId="16168" xr:uid="{00000000-0005-0000-0000-000033360000}"/>
    <cellStyle name="쉼표 [0] 7 2 21 3 2" xfId="16169" xr:uid="{00000000-0005-0000-0000-000034360000}"/>
    <cellStyle name="쉼표 [0] 7 2 21 4" xfId="16170" xr:uid="{00000000-0005-0000-0000-000035360000}"/>
    <cellStyle name="쉼표 [0] 7 2 21 4 2" xfId="16171" xr:uid="{00000000-0005-0000-0000-000036360000}"/>
    <cellStyle name="쉼표 [0] 7 2 21 5" xfId="16172" xr:uid="{00000000-0005-0000-0000-000037360000}"/>
    <cellStyle name="쉼표 [0] 7 2 21 5 2" xfId="16173" xr:uid="{00000000-0005-0000-0000-000038360000}"/>
    <cellStyle name="쉼표 [0] 7 2 21 6" xfId="16174" xr:uid="{00000000-0005-0000-0000-000039360000}"/>
    <cellStyle name="쉼표 [0] 7 2 21 6 2" xfId="16175" xr:uid="{00000000-0005-0000-0000-00003A360000}"/>
    <cellStyle name="쉼표 [0] 7 2 21 7" xfId="16176" xr:uid="{00000000-0005-0000-0000-00003B360000}"/>
    <cellStyle name="쉼표 [0] 7 2 21 7 2" xfId="16177" xr:uid="{00000000-0005-0000-0000-00003C360000}"/>
    <cellStyle name="쉼표 [0] 7 2 21 8" xfId="16178" xr:uid="{00000000-0005-0000-0000-00003D360000}"/>
    <cellStyle name="쉼표 [0] 7 2 21 8 2" xfId="16179" xr:uid="{00000000-0005-0000-0000-00003E360000}"/>
    <cellStyle name="쉼표 [0] 7 2 21 9" xfId="16180" xr:uid="{00000000-0005-0000-0000-00003F360000}"/>
    <cellStyle name="쉼표 [0] 7 2 21 9 2" xfId="16181" xr:uid="{00000000-0005-0000-0000-000040360000}"/>
    <cellStyle name="쉼표 [0] 7 2 22" xfId="16182" xr:uid="{00000000-0005-0000-0000-000041360000}"/>
    <cellStyle name="쉼표 [0] 7 2 22 10" xfId="16183" xr:uid="{00000000-0005-0000-0000-000042360000}"/>
    <cellStyle name="쉼표 [0] 7 2 22 10 2" xfId="16184" xr:uid="{00000000-0005-0000-0000-000043360000}"/>
    <cellStyle name="쉼표 [0] 7 2 22 11" xfId="16185" xr:uid="{00000000-0005-0000-0000-000044360000}"/>
    <cellStyle name="쉼표 [0] 7 2 22 11 2" xfId="16186" xr:uid="{00000000-0005-0000-0000-000045360000}"/>
    <cellStyle name="쉼표 [0] 7 2 22 12" xfId="16187" xr:uid="{00000000-0005-0000-0000-000046360000}"/>
    <cellStyle name="쉼표 [0] 7 2 22 12 2" xfId="16188" xr:uid="{00000000-0005-0000-0000-000047360000}"/>
    <cellStyle name="쉼표 [0] 7 2 22 13" xfId="16189" xr:uid="{00000000-0005-0000-0000-000048360000}"/>
    <cellStyle name="쉼표 [0] 7 2 22 13 2" xfId="16190" xr:uid="{00000000-0005-0000-0000-000049360000}"/>
    <cellStyle name="쉼표 [0] 7 2 22 14" xfId="16191" xr:uid="{00000000-0005-0000-0000-00004A360000}"/>
    <cellStyle name="쉼표 [0] 7 2 22 14 2" xfId="16192" xr:uid="{00000000-0005-0000-0000-00004B360000}"/>
    <cellStyle name="쉼표 [0] 7 2 22 15" xfId="16193" xr:uid="{00000000-0005-0000-0000-00004C360000}"/>
    <cellStyle name="쉼표 [0] 7 2 22 2" xfId="16194" xr:uid="{00000000-0005-0000-0000-00004D360000}"/>
    <cellStyle name="쉼표 [0] 7 2 22 2 10" xfId="16195" xr:uid="{00000000-0005-0000-0000-00004E360000}"/>
    <cellStyle name="쉼표 [0] 7 2 22 2 10 2" xfId="16196" xr:uid="{00000000-0005-0000-0000-00004F360000}"/>
    <cellStyle name="쉼표 [0] 7 2 22 2 11" xfId="16197" xr:uid="{00000000-0005-0000-0000-000050360000}"/>
    <cellStyle name="쉼표 [0] 7 2 22 2 11 2" xfId="16198" xr:uid="{00000000-0005-0000-0000-000051360000}"/>
    <cellStyle name="쉼표 [0] 7 2 22 2 12" xfId="16199" xr:uid="{00000000-0005-0000-0000-000052360000}"/>
    <cellStyle name="쉼표 [0] 7 2 22 2 12 2" xfId="16200" xr:uid="{00000000-0005-0000-0000-000053360000}"/>
    <cellStyle name="쉼표 [0] 7 2 22 2 13" xfId="16201" xr:uid="{00000000-0005-0000-0000-000054360000}"/>
    <cellStyle name="쉼표 [0] 7 2 22 2 13 2" xfId="16202" xr:uid="{00000000-0005-0000-0000-000055360000}"/>
    <cellStyle name="쉼표 [0] 7 2 22 2 14" xfId="16203" xr:uid="{00000000-0005-0000-0000-000056360000}"/>
    <cellStyle name="쉼표 [0] 7 2 22 2 2" xfId="16204" xr:uid="{00000000-0005-0000-0000-000057360000}"/>
    <cellStyle name="쉼표 [0] 7 2 22 2 2 2" xfId="16205" xr:uid="{00000000-0005-0000-0000-000058360000}"/>
    <cellStyle name="쉼표 [0] 7 2 22 2 3" xfId="16206" xr:uid="{00000000-0005-0000-0000-000059360000}"/>
    <cellStyle name="쉼표 [0] 7 2 22 2 3 2" xfId="16207" xr:uid="{00000000-0005-0000-0000-00005A360000}"/>
    <cellStyle name="쉼표 [0] 7 2 22 2 4" xfId="16208" xr:uid="{00000000-0005-0000-0000-00005B360000}"/>
    <cellStyle name="쉼표 [0] 7 2 22 2 4 2" xfId="16209" xr:uid="{00000000-0005-0000-0000-00005C360000}"/>
    <cellStyle name="쉼표 [0] 7 2 22 2 5" xfId="16210" xr:uid="{00000000-0005-0000-0000-00005D360000}"/>
    <cellStyle name="쉼표 [0] 7 2 22 2 5 2" xfId="16211" xr:uid="{00000000-0005-0000-0000-00005E360000}"/>
    <cellStyle name="쉼표 [0] 7 2 22 2 6" xfId="16212" xr:uid="{00000000-0005-0000-0000-00005F360000}"/>
    <cellStyle name="쉼표 [0] 7 2 22 2 6 2" xfId="16213" xr:uid="{00000000-0005-0000-0000-000060360000}"/>
    <cellStyle name="쉼표 [0] 7 2 22 2 7" xfId="16214" xr:uid="{00000000-0005-0000-0000-000061360000}"/>
    <cellStyle name="쉼표 [0] 7 2 22 2 7 2" xfId="16215" xr:uid="{00000000-0005-0000-0000-000062360000}"/>
    <cellStyle name="쉼표 [0] 7 2 22 2 8" xfId="16216" xr:uid="{00000000-0005-0000-0000-000063360000}"/>
    <cellStyle name="쉼표 [0] 7 2 22 2 8 2" xfId="16217" xr:uid="{00000000-0005-0000-0000-000064360000}"/>
    <cellStyle name="쉼표 [0] 7 2 22 2 9" xfId="16218" xr:uid="{00000000-0005-0000-0000-000065360000}"/>
    <cellStyle name="쉼표 [0] 7 2 22 2 9 2" xfId="16219" xr:uid="{00000000-0005-0000-0000-000066360000}"/>
    <cellStyle name="쉼표 [0] 7 2 22 3" xfId="16220" xr:uid="{00000000-0005-0000-0000-000067360000}"/>
    <cellStyle name="쉼표 [0] 7 2 22 3 2" xfId="16221" xr:uid="{00000000-0005-0000-0000-000068360000}"/>
    <cellStyle name="쉼표 [0] 7 2 22 4" xfId="16222" xr:uid="{00000000-0005-0000-0000-000069360000}"/>
    <cellStyle name="쉼표 [0] 7 2 22 4 2" xfId="16223" xr:uid="{00000000-0005-0000-0000-00006A360000}"/>
    <cellStyle name="쉼표 [0] 7 2 22 5" xfId="16224" xr:uid="{00000000-0005-0000-0000-00006B360000}"/>
    <cellStyle name="쉼표 [0] 7 2 22 5 2" xfId="16225" xr:uid="{00000000-0005-0000-0000-00006C360000}"/>
    <cellStyle name="쉼표 [0] 7 2 22 6" xfId="16226" xr:uid="{00000000-0005-0000-0000-00006D360000}"/>
    <cellStyle name="쉼표 [0] 7 2 22 6 2" xfId="16227" xr:uid="{00000000-0005-0000-0000-00006E360000}"/>
    <cellStyle name="쉼표 [0] 7 2 22 7" xfId="16228" xr:uid="{00000000-0005-0000-0000-00006F360000}"/>
    <cellStyle name="쉼표 [0] 7 2 22 7 2" xfId="16229" xr:uid="{00000000-0005-0000-0000-000070360000}"/>
    <cellStyle name="쉼표 [0] 7 2 22 8" xfId="16230" xr:uid="{00000000-0005-0000-0000-000071360000}"/>
    <cellStyle name="쉼표 [0] 7 2 22 8 2" xfId="16231" xr:uid="{00000000-0005-0000-0000-000072360000}"/>
    <cellStyle name="쉼표 [0] 7 2 22 9" xfId="16232" xr:uid="{00000000-0005-0000-0000-000073360000}"/>
    <cellStyle name="쉼표 [0] 7 2 22 9 2" xfId="16233" xr:uid="{00000000-0005-0000-0000-000074360000}"/>
    <cellStyle name="쉼표 [0] 7 2 23" xfId="16234" xr:uid="{00000000-0005-0000-0000-000075360000}"/>
    <cellStyle name="쉼표 [0] 7 2 23 10" xfId="16235" xr:uid="{00000000-0005-0000-0000-000076360000}"/>
    <cellStyle name="쉼표 [0] 7 2 23 10 2" xfId="16236" xr:uid="{00000000-0005-0000-0000-000077360000}"/>
    <cellStyle name="쉼표 [0] 7 2 23 11" xfId="16237" xr:uid="{00000000-0005-0000-0000-000078360000}"/>
    <cellStyle name="쉼표 [0] 7 2 23 11 2" xfId="16238" xr:uid="{00000000-0005-0000-0000-000079360000}"/>
    <cellStyle name="쉼표 [0] 7 2 23 12" xfId="16239" xr:uid="{00000000-0005-0000-0000-00007A360000}"/>
    <cellStyle name="쉼표 [0] 7 2 23 12 2" xfId="16240" xr:uid="{00000000-0005-0000-0000-00007B360000}"/>
    <cellStyle name="쉼표 [0] 7 2 23 13" xfId="16241" xr:uid="{00000000-0005-0000-0000-00007C360000}"/>
    <cellStyle name="쉼표 [0] 7 2 23 13 2" xfId="16242" xr:uid="{00000000-0005-0000-0000-00007D360000}"/>
    <cellStyle name="쉼표 [0] 7 2 23 14" xfId="16243" xr:uid="{00000000-0005-0000-0000-00007E360000}"/>
    <cellStyle name="쉼표 [0] 7 2 23 14 2" xfId="16244" xr:uid="{00000000-0005-0000-0000-00007F360000}"/>
    <cellStyle name="쉼표 [0] 7 2 23 15" xfId="16245" xr:uid="{00000000-0005-0000-0000-000080360000}"/>
    <cellStyle name="쉼표 [0] 7 2 23 2" xfId="16246" xr:uid="{00000000-0005-0000-0000-000081360000}"/>
    <cellStyle name="쉼표 [0] 7 2 23 2 10" xfId="16247" xr:uid="{00000000-0005-0000-0000-000082360000}"/>
    <cellStyle name="쉼표 [0] 7 2 23 2 10 2" xfId="16248" xr:uid="{00000000-0005-0000-0000-000083360000}"/>
    <cellStyle name="쉼표 [0] 7 2 23 2 11" xfId="16249" xr:uid="{00000000-0005-0000-0000-000084360000}"/>
    <cellStyle name="쉼표 [0] 7 2 23 2 11 2" xfId="16250" xr:uid="{00000000-0005-0000-0000-000085360000}"/>
    <cellStyle name="쉼표 [0] 7 2 23 2 12" xfId="16251" xr:uid="{00000000-0005-0000-0000-000086360000}"/>
    <cellStyle name="쉼표 [0] 7 2 23 2 12 2" xfId="16252" xr:uid="{00000000-0005-0000-0000-000087360000}"/>
    <cellStyle name="쉼표 [0] 7 2 23 2 13" xfId="16253" xr:uid="{00000000-0005-0000-0000-000088360000}"/>
    <cellStyle name="쉼표 [0] 7 2 23 2 13 2" xfId="16254" xr:uid="{00000000-0005-0000-0000-000089360000}"/>
    <cellStyle name="쉼표 [0] 7 2 23 2 14" xfId="16255" xr:uid="{00000000-0005-0000-0000-00008A360000}"/>
    <cellStyle name="쉼표 [0] 7 2 23 2 2" xfId="16256" xr:uid="{00000000-0005-0000-0000-00008B360000}"/>
    <cellStyle name="쉼표 [0] 7 2 23 2 2 2" xfId="16257" xr:uid="{00000000-0005-0000-0000-00008C360000}"/>
    <cellStyle name="쉼표 [0] 7 2 23 2 3" xfId="16258" xr:uid="{00000000-0005-0000-0000-00008D360000}"/>
    <cellStyle name="쉼표 [0] 7 2 23 2 3 2" xfId="16259" xr:uid="{00000000-0005-0000-0000-00008E360000}"/>
    <cellStyle name="쉼표 [0] 7 2 23 2 4" xfId="16260" xr:uid="{00000000-0005-0000-0000-00008F360000}"/>
    <cellStyle name="쉼표 [0] 7 2 23 2 4 2" xfId="16261" xr:uid="{00000000-0005-0000-0000-000090360000}"/>
    <cellStyle name="쉼표 [0] 7 2 23 2 5" xfId="16262" xr:uid="{00000000-0005-0000-0000-000091360000}"/>
    <cellStyle name="쉼표 [0] 7 2 23 2 5 2" xfId="16263" xr:uid="{00000000-0005-0000-0000-000092360000}"/>
    <cellStyle name="쉼표 [0] 7 2 23 2 6" xfId="16264" xr:uid="{00000000-0005-0000-0000-000093360000}"/>
    <cellStyle name="쉼표 [0] 7 2 23 2 6 2" xfId="16265" xr:uid="{00000000-0005-0000-0000-000094360000}"/>
    <cellStyle name="쉼표 [0] 7 2 23 2 7" xfId="16266" xr:uid="{00000000-0005-0000-0000-000095360000}"/>
    <cellStyle name="쉼표 [0] 7 2 23 2 7 2" xfId="16267" xr:uid="{00000000-0005-0000-0000-000096360000}"/>
    <cellStyle name="쉼표 [0] 7 2 23 2 8" xfId="16268" xr:uid="{00000000-0005-0000-0000-000097360000}"/>
    <cellStyle name="쉼표 [0] 7 2 23 2 8 2" xfId="16269" xr:uid="{00000000-0005-0000-0000-000098360000}"/>
    <cellStyle name="쉼표 [0] 7 2 23 2 9" xfId="16270" xr:uid="{00000000-0005-0000-0000-000099360000}"/>
    <cellStyle name="쉼표 [0] 7 2 23 2 9 2" xfId="16271" xr:uid="{00000000-0005-0000-0000-00009A360000}"/>
    <cellStyle name="쉼표 [0] 7 2 23 3" xfId="16272" xr:uid="{00000000-0005-0000-0000-00009B360000}"/>
    <cellStyle name="쉼표 [0] 7 2 23 3 2" xfId="16273" xr:uid="{00000000-0005-0000-0000-00009C360000}"/>
    <cellStyle name="쉼표 [0] 7 2 23 4" xfId="16274" xr:uid="{00000000-0005-0000-0000-00009D360000}"/>
    <cellStyle name="쉼표 [0] 7 2 23 4 2" xfId="16275" xr:uid="{00000000-0005-0000-0000-00009E360000}"/>
    <cellStyle name="쉼표 [0] 7 2 23 5" xfId="16276" xr:uid="{00000000-0005-0000-0000-00009F360000}"/>
    <cellStyle name="쉼표 [0] 7 2 23 5 2" xfId="16277" xr:uid="{00000000-0005-0000-0000-0000A0360000}"/>
    <cellStyle name="쉼표 [0] 7 2 23 6" xfId="16278" xr:uid="{00000000-0005-0000-0000-0000A1360000}"/>
    <cellStyle name="쉼표 [0] 7 2 23 6 2" xfId="16279" xr:uid="{00000000-0005-0000-0000-0000A2360000}"/>
    <cellStyle name="쉼표 [0] 7 2 23 7" xfId="16280" xr:uid="{00000000-0005-0000-0000-0000A3360000}"/>
    <cellStyle name="쉼표 [0] 7 2 23 7 2" xfId="16281" xr:uid="{00000000-0005-0000-0000-0000A4360000}"/>
    <cellStyle name="쉼표 [0] 7 2 23 8" xfId="16282" xr:uid="{00000000-0005-0000-0000-0000A5360000}"/>
    <cellStyle name="쉼표 [0] 7 2 23 8 2" xfId="16283" xr:uid="{00000000-0005-0000-0000-0000A6360000}"/>
    <cellStyle name="쉼표 [0] 7 2 23 9" xfId="16284" xr:uid="{00000000-0005-0000-0000-0000A7360000}"/>
    <cellStyle name="쉼표 [0] 7 2 23 9 2" xfId="16285" xr:uid="{00000000-0005-0000-0000-0000A8360000}"/>
    <cellStyle name="쉼표 [0] 7 2 24" xfId="16286" xr:uid="{00000000-0005-0000-0000-0000A9360000}"/>
    <cellStyle name="쉼표 [0] 7 2 24 10" xfId="16287" xr:uid="{00000000-0005-0000-0000-0000AA360000}"/>
    <cellStyle name="쉼표 [0] 7 2 24 10 2" xfId="16288" xr:uid="{00000000-0005-0000-0000-0000AB360000}"/>
    <cellStyle name="쉼표 [0] 7 2 24 11" xfId="16289" xr:uid="{00000000-0005-0000-0000-0000AC360000}"/>
    <cellStyle name="쉼표 [0] 7 2 24 11 2" xfId="16290" xr:uid="{00000000-0005-0000-0000-0000AD360000}"/>
    <cellStyle name="쉼표 [0] 7 2 24 12" xfId="16291" xr:uid="{00000000-0005-0000-0000-0000AE360000}"/>
    <cellStyle name="쉼표 [0] 7 2 24 12 2" xfId="16292" xr:uid="{00000000-0005-0000-0000-0000AF360000}"/>
    <cellStyle name="쉼표 [0] 7 2 24 13" xfId="16293" xr:uid="{00000000-0005-0000-0000-0000B0360000}"/>
    <cellStyle name="쉼표 [0] 7 2 24 13 2" xfId="16294" xr:uid="{00000000-0005-0000-0000-0000B1360000}"/>
    <cellStyle name="쉼표 [0] 7 2 24 14" xfId="16295" xr:uid="{00000000-0005-0000-0000-0000B2360000}"/>
    <cellStyle name="쉼표 [0] 7 2 24 14 2" xfId="16296" xr:uid="{00000000-0005-0000-0000-0000B3360000}"/>
    <cellStyle name="쉼표 [0] 7 2 24 15" xfId="16297" xr:uid="{00000000-0005-0000-0000-0000B4360000}"/>
    <cellStyle name="쉼표 [0] 7 2 24 2" xfId="16298" xr:uid="{00000000-0005-0000-0000-0000B5360000}"/>
    <cellStyle name="쉼표 [0] 7 2 24 2 10" xfId="16299" xr:uid="{00000000-0005-0000-0000-0000B6360000}"/>
    <cellStyle name="쉼표 [0] 7 2 24 2 10 2" xfId="16300" xr:uid="{00000000-0005-0000-0000-0000B7360000}"/>
    <cellStyle name="쉼표 [0] 7 2 24 2 11" xfId="16301" xr:uid="{00000000-0005-0000-0000-0000B8360000}"/>
    <cellStyle name="쉼표 [0] 7 2 24 2 11 2" xfId="16302" xr:uid="{00000000-0005-0000-0000-0000B9360000}"/>
    <cellStyle name="쉼표 [0] 7 2 24 2 12" xfId="16303" xr:uid="{00000000-0005-0000-0000-0000BA360000}"/>
    <cellStyle name="쉼표 [0] 7 2 24 2 12 2" xfId="16304" xr:uid="{00000000-0005-0000-0000-0000BB360000}"/>
    <cellStyle name="쉼표 [0] 7 2 24 2 13" xfId="16305" xr:uid="{00000000-0005-0000-0000-0000BC360000}"/>
    <cellStyle name="쉼표 [0] 7 2 24 2 13 2" xfId="16306" xr:uid="{00000000-0005-0000-0000-0000BD360000}"/>
    <cellStyle name="쉼표 [0] 7 2 24 2 14" xfId="16307" xr:uid="{00000000-0005-0000-0000-0000BE360000}"/>
    <cellStyle name="쉼표 [0] 7 2 24 2 2" xfId="16308" xr:uid="{00000000-0005-0000-0000-0000BF360000}"/>
    <cellStyle name="쉼표 [0] 7 2 24 2 2 2" xfId="16309" xr:uid="{00000000-0005-0000-0000-0000C0360000}"/>
    <cellStyle name="쉼표 [0] 7 2 24 2 3" xfId="16310" xr:uid="{00000000-0005-0000-0000-0000C1360000}"/>
    <cellStyle name="쉼표 [0] 7 2 24 2 3 2" xfId="16311" xr:uid="{00000000-0005-0000-0000-0000C2360000}"/>
    <cellStyle name="쉼표 [0] 7 2 24 2 4" xfId="16312" xr:uid="{00000000-0005-0000-0000-0000C3360000}"/>
    <cellStyle name="쉼표 [0] 7 2 24 2 4 2" xfId="16313" xr:uid="{00000000-0005-0000-0000-0000C4360000}"/>
    <cellStyle name="쉼표 [0] 7 2 24 2 5" xfId="16314" xr:uid="{00000000-0005-0000-0000-0000C5360000}"/>
    <cellStyle name="쉼표 [0] 7 2 24 2 5 2" xfId="16315" xr:uid="{00000000-0005-0000-0000-0000C6360000}"/>
    <cellStyle name="쉼표 [0] 7 2 24 2 6" xfId="16316" xr:uid="{00000000-0005-0000-0000-0000C7360000}"/>
    <cellStyle name="쉼표 [0] 7 2 24 2 6 2" xfId="16317" xr:uid="{00000000-0005-0000-0000-0000C8360000}"/>
    <cellStyle name="쉼표 [0] 7 2 24 2 7" xfId="16318" xr:uid="{00000000-0005-0000-0000-0000C9360000}"/>
    <cellStyle name="쉼표 [0] 7 2 24 2 7 2" xfId="16319" xr:uid="{00000000-0005-0000-0000-0000CA360000}"/>
    <cellStyle name="쉼표 [0] 7 2 24 2 8" xfId="16320" xr:uid="{00000000-0005-0000-0000-0000CB360000}"/>
    <cellStyle name="쉼표 [0] 7 2 24 2 8 2" xfId="16321" xr:uid="{00000000-0005-0000-0000-0000CC360000}"/>
    <cellStyle name="쉼표 [0] 7 2 24 2 9" xfId="16322" xr:uid="{00000000-0005-0000-0000-0000CD360000}"/>
    <cellStyle name="쉼표 [0] 7 2 24 2 9 2" xfId="16323" xr:uid="{00000000-0005-0000-0000-0000CE360000}"/>
    <cellStyle name="쉼표 [0] 7 2 24 3" xfId="16324" xr:uid="{00000000-0005-0000-0000-0000CF360000}"/>
    <cellStyle name="쉼표 [0] 7 2 24 3 2" xfId="16325" xr:uid="{00000000-0005-0000-0000-0000D0360000}"/>
    <cellStyle name="쉼표 [0] 7 2 24 4" xfId="16326" xr:uid="{00000000-0005-0000-0000-0000D1360000}"/>
    <cellStyle name="쉼표 [0] 7 2 24 4 2" xfId="16327" xr:uid="{00000000-0005-0000-0000-0000D2360000}"/>
    <cellStyle name="쉼표 [0] 7 2 24 5" xfId="16328" xr:uid="{00000000-0005-0000-0000-0000D3360000}"/>
    <cellStyle name="쉼표 [0] 7 2 24 5 2" xfId="16329" xr:uid="{00000000-0005-0000-0000-0000D4360000}"/>
    <cellStyle name="쉼표 [0] 7 2 24 6" xfId="16330" xr:uid="{00000000-0005-0000-0000-0000D5360000}"/>
    <cellStyle name="쉼표 [0] 7 2 24 6 2" xfId="16331" xr:uid="{00000000-0005-0000-0000-0000D6360000}"/>
    <cellStyle name="쉼표 [0] 7 2 24 7" xfId="16332" xr:uid="{00000000-0005-0000-0000-0000D7360000}"/>
    <cellStyle name="쉼표 [0] 7 2 24 7 2" xfId="16333" xr:uid="{00000000-0005-0000-0000-0000D8360000}"/>
    <cellStyle name="쉼표 [0] 7 2 24 8" xfId="16334" xr:uid="{00000000-0005-0000-0000-0000D9360000}"/>
    <cellStyle name="쉼표 [0] 7 2 24 8 2" xfId="16335" xr:uid="{00000000-0005-0000-0000-0000DA360000}"/>
    <cellStyle name="쉼표 [0] 7 2 24 9" xfId="16336" xr:uid="{00000000-0005-0000-0000-0000DB360000}"/>
    <cellStyle name="쉼표 [0] 7 2 24 9 2" xfId="16337" xr:uid="{00000000-0005-0000-0000-0000DC360000}"/>
    <cellStyle name="쉼표 [0] 7 2 25" xfId="16338" xr:uid="{00000000-0005-0000-0000-0000DD360000}"/>
    <cellStyle name="쉼표 [0] 7 2 25 10" xfId="16339" xr:uid="{00000000-0005-0000-0000-0000DE360000}"/>
    <cellStyle name="쉼표 [0] 7 2 25 10 2" xfId="16340" xr:uid="{00000000-0005-0000-0000-0000DF360000}"/>
    <cellStyle name="쉼표 [0] 7 2 25 11" xfId="16341" xr:uid="{00000000-0005-0000-0000-0000E0360000}"/>
    <cellStyle name="쉼표 [0] 7 2 25 11 2" xfId="16342" xr:uid="{00000000-0005-0000-0000-0000E1360000}"/>
    <cellStyle name="쉼표 [0] 7 2 25 12" xfId="16343" xr:uid="{00000000-0005-0000-0000-0000E2360000}"/>
    <cellStyle name="쉼표 [0] 7 2 25 12 2" xfId="16344" xr:uid="{00000000-0005-0000-0000-0000E3360000}"/>
    <cellStyle name="쉼표 [0] 7 2 25 13" xfId="16345" xr:uid="{00000000-0005-0000-0000-0000E4360000}"/>
    <cellStyle name="쉼표 [0] 7 2 25 13 2" xfId="16346" xr:uid="{00000000-0005-0000-0000-0000E5360000}"/>
    <cellStyle name="쉼표 [0] 7 2 25 14" xfId="16347" xr:uid="{00000000-0005-0000-0000-0000E6360000}"/>
    <cellStyle name="쉼표 [0] 7 2 25 14 2" xfId="16348" xr:uid="{00000000-0005-0000-0000-0000E7360000}"/>
    <cellStyle name="쉼표 [0] 7 2 25 15" xfId="16349" xr:uid="{00000000-0005-0000-0000-0000E8360000}"/>
    <cellStyle name="쉼표 [0] 7 2 25 2" xfId="16350" xr:uid="{00000000-0005-0000-0000-0000E9360000}"/>
    <cellStyle name="쉼표 [0] 7 2 25 2 10" xfId="16351" xr:uid="{00000000-0005-0000-0000-0000EA360000}"/>
    <cellStyle name="쉼표 [0] 7 2 25 2 10 2" xfId="16352" xr:uid="{00000000-0005-0000-0000-0000EB360000}"/>
    <cellStyle name="쉼표 [0] 7 2 25 2 11" xfId="16353" xr:uid="{00000000-0005-0000-0000-0000EC360000}"/>
    <cellStyle name="쉼표 [0] 7 2 25 2 11 2" xfId="16354" xr:uid="{00000000-0005-0000-0000-0000ED360000}"/>
    <cellStyle name="쉼표 [0] 7 2 25 2 12" xfId="16355" xr:uid="{00000000-0005-0000-0000-0000EE360000}"/>
    <cellStyle name="쉼표 [0] 7 2 25 2 12 2" xfId="16356" xr:uid="{00000000-0005-0000-0000-0000EF360000}"/>
    <cellStyle name="쉼표 [0] 7 2 25 2 13" xfId="16357" xr:uid="{00000000-0005-0000-0000-0000F0360000}"/>
    <cellStyle name="쉼표 [0] 7 2 25 2 13 2" xfId="16358" xr:uid="{00000000-0005-0000-0000-0000F1360000}"/>
    <cellStyle name="쉼표 [0] 7 2 25 2 14" xfId="16359" xr:uid="{00000000-0005-0000-0000-0000F2360000}"/>
    <cellStyle name="쉼표 [0] 7 2 25 2 2" xfId="16360" xr:uid="{00000000-0005-0000-0000-0000F3360000}"/>
    <cellStyle name="쉼표 [0] 7 2 25 2 2 2" xfId="16361" xr:uid="{00000000-0005-0000-0000-0000F4360000}"/>
    <cellStyle name="쉼표 [0] 7 2 25 2 3" xfId="16362" xr:uid="{00000000-0005-0000-0000-0000F5360000}"/>
    <cellStyle name="쉼표 [0] 7 2 25 2 3 2" xfId="16363" xr:uid="{00000000-0005-0000-0000-0000F6360000}"/>
    <cellStyle name="쉼표 [0] 7 2 25 2 4" xfId="16364" xr:uid="{00000000-0005-0000-0000-0000F7360000}"/>
    <cellStyle name="쉼표 [0] 7 2 25 2 4 2" xfId="16365" xr:uid="{00000000-0005-0000-0000-0000F8360000}"/>
    <cellStyle name="쉼표 [0] 7 2 25 2 5" xfId="16366" xr:uid="{00000000-0005-0000-0000-0000F9360000}"/>
    <cellStyle name="쉼표 [0] 7 2 25 2 5 2" xfId="16367" xr:uid="{00000000-0005-0000-0000-0000FA360000}"/>
    <cellStyle name="쉼표 [0] 7 2 25 2 6" xfId="16368" xr:uid="{00000000-0005-0000-0000-0000FB360000}"/>
    <cellStyle name="쉼표 [0] 7 2 25 2 6 2" xfId="16369" xr:uid="{00000000-0005-0000-0000-0000FC360000}"/>
    <cellStyle name="쉼표 [0] 7 2 25 2 7" xfId="16370" xr:uid="{00000000-0005-0000-0000-0000FD360000}"/>
    <cellStyle name="쉼표 [0] 7 2 25 2 7 2" xfId="16371" xr:uid="{00000000-0005-0000-0000-0000FE360000}"/>
    <cellStyle name="쉼표 [0] 7 2 25 2 8" xfId="16372" xr:uid="{00000000-0005-0000-0000-0000FF360000}"/>
    <cellStyle name="쉼표 [0] 7 2 25 2 8 2" xfId="16373" xr:uid="{00000000-0005-0000-0000-000000370000}"/>
    <cellStyle name="쉼표 [0] 7 2 25 2 9" xfId="16374" xr:uid="{00000000-0005-0000-0000-000001370000}"/>
    <cellStyle name="쉼표 [0] 7 2 25 2 9 2" xfId="16375" xr:uid="{00000000-0005-0000-0000-000002370000}"/>
    <cellStyle name="쉼표 [0] 7 2 25 3" xfId="16376" xr:uid="{00000000-0005-0000-0000-000003370000}"/>
    <cellStyle name="쉼표 [0] 7 2 25 3 2" xfId="16377" xr:uid="{00000000-0005-0000-0000-000004370000}"/>
    <cellStyle name="쉼표 [0] 7 2 25 4" xfId="16378" xr:uid="{00000000-0005-0000-0000-000005370000}"/>
    <cellStyle name="쉼표 [0] 7 2 25 4 2" xfId="16379" xr:uid="{00000000-0005-0000-0000-000006370000}"/>
    <cellStyle name="쉼표 [0] 7 2 25 5" xfId="16380" xr:uid="{00000000-0005-0000-0000-000007370000}"/>
    <cellStyle name="쉼표 [0] 7 2 25 5 2" xfId="16381" xr:uid="{00000000-0005-0000-0000-000008370000}"/>
    <cellStyle name="쉼표 [0] 7 2 25 6" xfId="16382" xr:uid="{00000000-0005-0000-0000-000009370000}"/>
    <cellStyle name="쉼표 [0] 7 2 25 6 2" xfId="16383" xr:uid="{00000000-0005-0000-0000-00000A370000}"/>
    <cellStyle name="쉼표 [0] 7 2 25 7" xfId="16384" xr:uid="{00000000-0005-0000-0000-00000B370000}"/>
    <cellStyle name="쉼표 [0] 7 2 25 7 2" xfId="16385" xr:uid="{00000000-0005-0000-0000-00000C370000}"/>
    <cellStyle name="쉼표 [0] 7 2 25 8" xfId="16386" xr:uid="{00000000-0005-0000-0000-00000D370000}"/>
    <cellStyle name="쉼표 [0] 7 2 25 8 2" xfId="16387" xr:uid="{00000000-0005-0000-0000-00000E370000}"/>
    <cellStyle name="쉼표 [0] 7 2 25 9" xfId="16388" xr:uid="{00000000-0005-0000-0000-00000F370000}"/>
    <cellStyle name="쉼표 [0] 7 2 25 9 2" xfId="16389" xr:uid="{00000000-0005-0000-0000-000010370000}"/>
    <cellStyle name="쉼표 [0] 7 2 26" xfId="16390" xr:uid="{00000000-0005-0000-0000-000011370000}"/>
    <cellStyle name="쉼표 [0] 7 2 26 10" xfId="16391" xr:uid="{00000000-0005-0000-0000-000012370000}"/>
    <cellStyle name="쉼표 [0] 7 2 26 10 2" xfId="16392" xr:uid="{00000000-0005-0000-0000-000013370000}"/>
    <cellStyle name="쉼표 [0] 7 2 26 11" xfId="16393" xr:uid="{00000000-0005-0000-0000-000014370000}"/>
    <cellStyle name="쉼표 [0] 7 2 26 11 2" xfId="16394" xr:uid="{00000000-0005-0000-0000-000015370000}"/>
    <cellStyle name="쉼표 [0] 7 2 26 12" xfId="16395" xr:uid="{00000000-0005-0000-0000-000016370000}"/>
    <cellStyle name="쉼표 [0] 7 2 26 12 2" xfId="16396" xr:uid="{00000000-0005-0000-0000-000017370000}"/>
    <cellStyle name="쉼표 [0] 7 2 26 13" xfId="16397" xr:uid="{00000000-0005-0000-0000-000018370000}"/>
    <cellStyle name="쉼표 [0] 7 2 26 13 2" xfId="16398" xr:uid="{00000000-0005-0000-0000-000019370000}"/>
    <cellStyle name="쉼표 [0] 7 2 26 14" xfId="16399" xr:uid="{00000000-0005-0000-0000-00001A370000}"/>
    <cellStyle name="쉼표 [0] 7 2 26 14 2" xfId="16400" xr:uid="{00000000-0005-0000-0000-00001B370000}"/>
    <cellStyle name="쉼표 [0] 7 2 26 15" xfId="16401" xr:uid="{00000000-0005-0000-0000-00001C370000}"/>
    <cellStyle name="쉼표 [0] 7 2 26 2" xfId="16402" xr:uid="{00000000-0005-0000-0000-00001D370000}"/>
    <cellStyle name="쉼표 [0] 7 2 26 2 10" xfId="16403" xr:uid="{00000000-0005-0000-0000-00001E370000}"/>
    <cellStyle name="쉼표 [0] 7 2 26 2 10 2" xfId="16404" xr:uid="{00000000-0005-0000-0000-00001F370000}"/>
    <cellStyle name="쉼표 [0] 7 2 26 2 11" xfId="16405" xr:uid="{00000000-0005-0000-0000-000020370000}"/>
    <cellStyle name="쉼표 [0] 7 2 26 2 11 2" xfId="16406" xr:uid="{00000000-0005-0000-0000-000021370000}"/>
    <cellStyle name="쉼표 [0] 7 2 26 2 12" xfId="16407" xr:uid="{00000000-0005-0000-0000-000022370000}"/>
    <cellStyle name="쉼표 [0] 7 2 26 2 12 2" xfId="16408" xr:uid="{00000000-0005-0000-0000-000023370000}"/>
    <cellStyle name="쉼표 [0] 7 2 26 2 13" xfId="16409" xr:uid="{00000000-0005-0000-0000-000024370000}"/>
    <cellStyle name="쉼표 [0] 7 2 26 2 13 2" xfId="16410" xr:uid="{00000000-0005-0000-0000-000025370000}"/>
    <cellStyle name="쉼표 [0] 7 2 26 2 14" xfId="16411" xr:uid="{00000000-0005-0000-0000-000026370000}"/>
    <cellStyle name="쉼표 [0] 7 2 26 2 2" xfId="16412" xr:uid="{00000000-0005-0000-0000-000027370000}"/>
    <cellStyle name="쉼표 [0] 7 2 26 2 2 2" xfId="16413" xr:uid="{00000000-0005-0000-0000-000028370000}"/>
    <cellStyle name="쉼표 [0] 7 2 26 2 3" xfId="16414" xr:uid="{00000000-0005-0000-0000-000029370000}"/>
    <cellStyle name="쉼표 [0] 7 2 26 2 3 2" xfId="16415" xr:uid="{00000000-0005-0000-0000-00002A370000}"/>
    <cellStyle name="쉼표 [0] 7 2 26 2 4" xfId="16416" xr:uid="{00000000-0005-0000-0000-00002B370000}"/>
    <cellStyle name="쉼표 [0] 7 2 26 2 4 2" xfId="16417" xr:uid="{00000000-0005-0000-0000-00002C370000}"/>
    <cellStyle name="쉼표 [0] 7 2 26 2 5" xfId="16418" xr:uid="{00000000-0005-0000-0000-00002D370000}"/>
    <cellStyle name="쉼표 [0] 7 2 26 2 5 2" xfId="16419" xr:uid="{00000000-0005-0000-0000-00002E370000}"/>
    <cellStyle name="쉼표 [0] 7 2 26 2 6" xfId="16420" xr:uid="{00000000-0005-0000-0000-00002F370000}"/>
    <cellStyle name="쉼표 [0] 7 2 26 2 6 2" xfId="16421" xr:uid="{00000000-0005-0000-0000-000030370000}"/>
    <cellStyle name="쉼표 [0] 7 2 26 2 7" xfId="16422" xr:uid="{00000000-0005-0000-0000-000031370000}"/>
    <cellStyle name="쉼표 [0] 7 2 26 2 7 2" xfId="16423" xr:uid="{00000000-0005-0000-0000-000032370000}"/>
    <cellStyle name="쉼표 [0] 7 2 26 2 8" xfId="16424" xr:uid="{00000000-0005-0000-0000-000033370000}"/>
    <cellStyle name="쉼표 [0] 7 2 26 2 8 2" xfId="16425" xr:uid="{00000000-0005-0000-0000-000034370000}"/>
    <cellStyle name="쉼표 [0] 7 2 26 2 9" xfId="16426" xr:uid="{00000000-0005-0000-0000-000035370000}"/>
    <cellStyle name="쉼표 [0] 7 2 26 2 9 2" xfId="16427" xr:uid="{00000000-0005-0000-0000-000036370000}"/>
    <cellStyle name="쉼표 [0] 7 2 26 3" xfId="16428" xr:uid="{00000000-0005-0000-0000-000037370000}"/>
    <cellStyle name="쉼표 [0] 7 2 26 3 2" xfId="16429" xr:uid="{00000000-0005-0000-0000-000038370000}"/>
    <cellStyle name="쉼표 [0] 7 2 26 4" xfId="16430" xr:uid="{00000000-0005-0000-0000-000039370000}"/>
    <cellStyle name="쉼표 [0] 7 2 26 4 2" xfId="16431" xr:uid="{00000000-0005-0000-0000-00003A370000}"/>
    <cellStyle name="쉼표 [0] 7 2 26 5" xfId="16432" xr:uid="{00000000-0005-0000-0000-00003B370000}"/>
    <cellStyle name="쉼표 [0] 7 2 26 5 2" xfId="16433" xr:uid="{00000000-0005-0000-0000-00003C370000}"/>
    <cellStyle name="쉼표 [0] 7 2 26 6" xfId="16434" xr:uid="{00000000-0005-0000-0000-00003D370000}"/>
    <cellStyle name="쉼표 [0] 7 2 26 6 2" xfId="16435" xr:uid="{00000000-0005-0000-0000-00003E370000}"/>
    <cellStyle name="쉼표 [0] 7 2 26 7" xfId="16436" xr:uid="{00000000-0005-0000-0000-00003F370000}"/>
    <cellStyle name="쉼표 [0] 7 2 26 7 2" xfId="16437" xr:uid="{00000000-0005-0000-0000-000040370000}"/>
    <cellStyle name="쉼표 [0] 7 2 26 8" xfId="16438" xr:uid="{00000000-0005-0000-0000-000041370000}"/>
    <cellStyle name="쉼표 [0] 7 2 26 8 2" xfId="16439" xr:uid="{00000000-0005-0000-0000-000042370000}"/>
    <cellStyle name="쉼표 [0] 7 2 26 9" xfId="16440" xr:uid="{00000000-0005-0000-0000-000043370000}"/>
    <cellStyle name="쉼표 [0] 7 2 26 9 2" xfId="16441" xr:uid="{00000000-0005-0000-0000-000044370000}"/>
    <cellStyle name="쉼표 [0] 7 2 27" xfId="16442" xr:uid="{00000000-0005-0000-0000-000045370000}"/>
    <cellStyle name="쉼표 [0] 7 2 27 10" xfId="16443" xr:uid="{00000000-0005-0000-0000-000046370000}"/>
    <cellStyle name="쉼표 [0] 7 2 27 10 2" xfId="16444" xr:uid="{00000000-0005-0000-0000-000047370000}"/>
    <cellStyle name="쉼표 [0] 7 2 27 11" xfId="16445" xr:uid="{00000000-0005-0000-0000-000048370000}"/>
    <cellStyle name="쉼표 [0] 7 2 27 11 2" xfId="16446" xr:uid="{00000000-0005-0000-0000-000049370000}"/>
    <cellStyle name="쉼표 [0] 7 2 27 12" xfId="16447" xr:uid="{00000000-0005-0000-0000-00004A370000}"/>
    <cellStyle name="쉼표 [0] 7 2 27 12 2" xfId="16448" xr:uid="{00000000-0005-0000-0000-00004B370000}"/>
    <cellStyle name="쉼표 [0] 7 2 27 13" xfId="16449" xr:uid="{00000000-0005-0000-0000-00004C370000}"/>
    <cellStyle name="쉼표 [0] 7 2 27 13 2" xfId="16450" xr:uid="{00000000-0005-0000-0000-00004D370000}"/>
    <cellStyle name="쉼표 [0] 7 2 27 14" xfId="16451" xr:uid="{00000000-0005-0000-0000-00004E370000}"/>
    <cellStyle name="쉼표 [0] 7 2 27 14 2" xfId="16452" xr:uid="{00000000-0005-0000-0000-00004F370000}"/>
    <cellStyle name="쉼표 [0] 7 2 27 15" xfId="16453" xr:uid="{00000000-0005-0000-0000-000050370000}"/>
    <cellStyle name="쉼표 [0] 7 2 27 2" xfId="16454" xr:uid="{00000000-0005-0000-0000-000051370000}"/>
    <cellStyle name="쉼표 [0] 7 2 27 2 10" xfId="16455" xr:uid="{00000000-0005-0000-0000-000052370000}"/>
    <cellStyle name="쉼표 [0] 7 2 27 2 10 2" xfId="16456" xr:uid="{00000000-0005-0000-0000-000053370000}"/>
    <cellStyle name="쉼표 [0] 7 2 27 2 11" xfId="16457" xr:uid="{00000000-0005-0000-0000-000054370000}"/>
    <cellStyle name="쉼표 [0] 7 2 27 2 11 2" xfId="16458" xr:uid="{00000000-0005-0000-0000-000055370000}"/>
    <cellStyle name="쉼표 [0] 7 2 27 2 12" xfId="16459" xr:uid="{00000000-0005-0000-0000-000056370000}"/>
    <cellStyle name="쉼표 [0] 7 2 27 2 12 2" xfId="16460" xr:uid="{00000000-0005-0000-0000-000057370000}"/>
    <cellStyle name="쉼표 [0] 7 2 27 2 13" xfId="16461" xr:uid="{00000000-0005-0000-0000-000058370000}"/>
    <cellStyle name="쉼표 [0] 7 2 27 2 13 2" xfId="16462" xr:uid="{00000000-0005-0000-0000-000059370000}"/>
    <cellStyle name="쉼표 [0] 7 2 27 2 14" xfId="16463" xr:uid="{00000000-0005-0000-0000-00005A370000}"/>
    <cellStyle name="쉼표 [0] 7 2 27 2 2" xfId="16464" xr:uid="{00000000-0005-0000-0000-00005B370000}"/>
    <cellStyle name="쉼표 [0] 7 2 27 2 2 2" xfId="16465" xr:uid="{00000000-0005-0000-0000-00005C370000}"/>
    <cellStyle name="쉼표 [0] 7 2 27 2 3" xfId="16466" xr:uid="{00000000-0005-0000-0000-00005D370000}"/>
    <cellStyle name="쉼표 [0] 7 2 27 2 3 2" xfId="16467" xr:uid="{00000000-0005-0000-0000-00005E370000}"/>
    <cellStyle name="쉼표 [0] 7 2 27 2 4" xfId="16468" xr:uid="{00000000-0005-0000-0000-00005F370000}"/>
    <cellStyle name="쉼표 [0] 7 2 27 2 4 2" xfId="16469" xr:uid="{00000000-0005-0000-0000-000060370000}"/>
    <cellStyle name="쉼표 [0] 7 2 27 2 5" xfId="16470" xr:uid="{00000000-0005-0000-0000-000061370000}"/>
    <cellStyle name="쉼표 [0] 7 2 27 2 5 2" xfId="16471" xr:uid="{00000000-0005-0000-0000-000062370000}"/>
    <cellStyle name="쉼표 [0] 7 2 27 2 6" xfId="16472" xr:uid="{00000000-0005-0000-0000-000063370000}"/>
    <cellStyle name="쉼표 [0] 7 2 27 2 6 2" xfId="16473" xr:uid="{00000000-0005-0000-0000-000064370000}"/>
    <cellStyle name="쉼표 [0] 7 2 27 2 7" xfId="16474" xr:uid="{00000000-0005-0000-0000-000065370000}"/>
    <cellStyle name="쉼표 [0] 7 2 27 2 7 2" xfId="16475" xr:uid="{00000000-0005-0000-0000-000066370000}"/>
    <cellStyle name="쉼표 [0] 7 2 27 2 8" xfId="16476" xr:uid="{00000000-0005-0000-0000-000067370000}"/>
    <cellStyle name="쉼표 [0] 7 2 27 2 8 2" xfId="16477" xr:uid="{00000000-0005-0000-0000-000068370000}"/>
    <cellStyle name="쉼표 [0] 7 2 27 2 9" xfId="16478" xr:uid="{00000000-0005-0000-0000-000069370000}"/>
    <cellStyle name="쉼표 [0] 7 2 27 2 9 2" xfId="16479" xr:uid="{00000000-0005-0000-0000-00006A370000}"/>
    <cellStyle name="쉼표 [0] 7 2 27 3" xfId="16480" xr:uid="{00000000-0005-0000-0000-00006B370000}"/>
    <cellStyle name="쉼표 [0] 7 2 27 3 2" xfId="16481" xr:uid="{00000000-0005-0000-0000-00006C370000}"/>
    <cellStyle name="쉼표 [0] 7 2 27 4" xfId="16482" xr:uid="{00000000-0005-0000-0000-00006D370000}"/>
    <cellStyle name="쉼표 [0] 7 2 27 4 2" xfId="16483" xr:uid="{00000000-0005-0000-0000-00006E370000}"/>
    <cellStyle name="쉼표 [0] 7 2 27 5" xfId="16484" xr:uid="{00000000-0005-0000-0000-00006F370000}"/>
    <cellStyle name="쉼표 [0] 7 2 27 5 2" xfId="16485" xr:uid="{00000000-0005-0000-0000-000070370000}"/>
    <cellStyle name="쉼표 [0] 7 2 27 6" xfId="16486" xr:uid="{00000000-0005-0000-0000-000071370000}"/>
    <cellStyle name="쉼표 [0] 7 2 27 6 2" xfId="16487" xr:uid="{00000000-0005-0000-0000-000072370000}"/>
    <cellStyle name="쉼표 [0] 7 2 27 7" xfId="16488" xr:uid="{00000000-0005-0000-0000-000073370000}"/>
    <cellStyle name="쉼표 [0] 7 2 27 7 2" xfId="16489" xr:uid="{00000000-0005-0000-0000-000074370000}"/>
    <cellStyle name="쉼표 [0] 7 2 27 8" xfId="16490" xr:uid="{00000000-0005-0000-0000-000075370000}"/>
    <cellStyle name="쉼표 [0] 7 2 27 8 2" xfId="16491" xr:uid="{00000000-0005-0000-0000-000076370000}"/>
    <cellStyle name="쉼표 [0] 7 2 27 9" xfId="16492" xr:uid="{00000000-0005-0000-0000-000077370000}"/>
    <cellStyle name="쉼표 [0] 7 2 27 9 2" xfId="16493" xr:uid="{00000000-0005-0000-0000-000078370000}"/>
    <cellStyle name="쉼표 [0] 7 2 28" xfId="16494" xr:uid="{00000000-0005-0000-0000-000079370000}"/>
    <cellStyle name="쉼표 [0] 7 2 28 10" xfId="16495" xr:uid="{00000000-0005-0000-0000-00007A370000}"/>
    <cellStyle name="쉼표 [0] 7 2 28 10 2" xfId="16496" xr:uid="{00000000-0005-0000-0000-00007B370000}"/>
    <cellStyle name="쉼표 [0] 7 2 28 11" xfId="16497" xr:uid="{00000000-0005-0000-0000-00007C370000}"/>
    <cellStyle name="쉼표 [0] 7 2 28 11 2" xfId="16498" xr:uid="{00000000-0005-0000-0000-00007D370000}"/>
    <cellStyle name="쉼표 [0] 7 2 28 12" xfId="16499" xr:uid="{00000000-0005-0000-0000-00007E370000}"/>
    <cellStyle name="쉼표 [0] 7 2 28 12 2" xfId="16500" xr:uid="{00000000-0005-0000-0000-00007F370000}"/>
    <cellStyle name="쉼표 [0] 7 2 28 13" xfId="16501" xr:uid="{00000000-0005-0000-0000-000080370000}"/>
    <cellStyle name="쉼표 [0] 7 2 28 13 2" xfId="16502" xr:uid="{00000000-0005-0000-0000-000081370000}"/>
    <cellStyle name="쉼표 [0] 7 2 28 14" xfId="16503" xr:uid="{00000000-0005-0000-0000-000082370000}"/>
    <cellStyle name="쉼표 [0] 7 2 28 14 2" xfId="16504" xr:uid="{00000000-0005-0000-0000-000083370000}"/>
    <cellStyle name="쉼표 [0] 7 2 28 15" xfId="16505" xr:uid="{00000000-0005-0000-0000-000084370000}"/>
    <cellStyle name="쉼표 [0] 7 2 28 2" xfId="16506" xr:uid="{00000000-0005-0000-0000-000085370000}"/>
    <cellStyle name="쉼표 [0] 7 2 28 2 10" xfId="16507" xr:uid="{00000000-0005-0000-0000-000086370000}"/>
    <cellStyle name="쉼표 [0] 7 2 28 2 10 2" xfId="16508" xr:uid="{00000000-0005-0000-0000-000087370000}"/>
    <cellStyle name="쉼표 [0] 7 2 28 2 11" xfId="16509" xr:uid="{00000000-0005-0000-0000-000088370000}"/>
    <cellStyle name="쉼표 [0] 7 2 28 2 11 2" xfId="16510" xr:uid="{00000000-0005-0000-0000-000089370000}"/>
    <cellStyle name="쉼표 [0] 7 2 28 2 12" xfId="16511" xr:uid="{00000000-0005-0000-0000-00008A370000}"/>
    <cellStyle name="쉼표 [0] 7 2 28 2 12 2" xfId="16512" xr:uid="{00000000-0005-0000-0000-00008B370000}"/>
    <cellStyle name="쉼표 [0] 7 2 28 2 13" xfId="16513" xr:uid="{00000000-0005-0000-0000-00008C370000}"/>
    <cellStyle name="쉼표 [0] 7 2 28 2 13 2" xfId="16514" xr:uid="{00000000-0005-0000-0000-00008D370000}"/>
    <cellStyle name="쉼표 [0] 7 2 28 2 14" xfId="16515" xr:uid="{00000000-0005-0000-0000-00008E370000}"/>
    <cellStyle name="쉼표 [0] 7 2 28 2 2" xfId="16516" xr:uid="{00000000-0005-0000-0000-00008F370000}"/>
    <cellStyle name="쉼표 [0] 7 2 28 2 2 2" xfId="16517" xr:uid="{00000000-0005-0000-0000-000090370000}"/>
    <cellStyle name="쉼표 [0] 7 2 28 2 3" xfId="16518" xr:uid="{00000000-0005-0000-0000-000091370000}"/>
    <cellStyle name="쉼표 [0] 7 2 28 2 3 2" xfId="16519" xr:uid="{00000000-0005-0000-0000-000092370000}"/>
    <cellStyle name="쉼표 [0] 7 2 28 2 4" xfId="16520" xr:uid="{00000000-0005-0000-0000-000093370000}"/>
    <cellStyle name="쉼표 [0] 7 2 28 2 4 2" xfId="16521" xr:uid="{00000000-0005-0000-0000-000094370000}"/>
    <cellStyle name="쉼표 [0] 7 2 28 2 5" xfId="16522" xr:uid="{00000000-0005-0000-0000-000095370000}"/>
    <cellStyle name="쉼표 [0] 7 2 28 2 5 2" xfId="16523" xr:uid="{00000000-0005-0000-0000-000096370000}"/>
    <cellStyle name="쉼표 [0] 7 2 28 2 6" xfId="16524" xr:uid="{00000000-0005-0000-0000-000097370000}"/>
    <cellStyle name="쉼표 [0] 7 2 28 2 6 2" xfId="16525" xr:uid="{00000000-0005-0000-0000-000098370000}"/>
    <cellStyle name="쉼표 [0] 7 2 28 2 7" xfId="16526" xr:uid="{00000000-0005-0000-0000-000099370000}"/>
    <cellStyle name="쉼표 [0] 7 2 28 2 7 2" xfId="16527" xr:uid="{00000000-0005-0000-0000-00009A370000}"/>
    <cellStyle name="쉼표 [0] 7 2 28 2 8" xfId="16528" xr:uid="{00000000-0005-0000-0000-00009B370000}"/>
    <cellStyle name="쉼표 [0] 7 2 28 2 8 2" xfId="16529" xr:uid="{00000000-0005-0000-0000-00009C370000}"/>
    <cellStyle name="쉼표 [0] 7 2 28 2 9" xfId="16530" xr:uid="{00000000-0005-0000-0000-00009D370000}"/>
    <cellStyle name="쉼표 [0] 7 2 28 2 9 2" xfId="16531" xr:uid="{00000000-0005-0000-0000-00009E370000}"/>
    <cellStyle name="쉼표 [0] 7 2 28 3" xfId="16532" xr:uid="{00000000-0005-0000-0000-00009F370000}"/>
    <cellStyle name="쉼표 [0] 7 2 28 3 2" xfId="16533" xr:uid="{00000000-0005-0000-0000-0000A0370000}"/>
    <cellStyle name="쉼표 [0] 7 2 28 4" xfId="16534" xr:uid="{00000000-0005-0000-0000-0000A1370000}"/>
    <cellStyle name="쉼표 [0] 7 2 28 4 2" xfId="16535" xr:uid="{00000000-0005-0000-0000-0000A2370000}"/>
    <cellStyle name="쉼표 [0] 7 2 28 5" xfId="16536" xr:uid="{00000000-0005-0000-0000-0000A3370000}"/>
    <cellStyle name="쉼표 [0] 7 2 28 5 2" xfId="16537" xr:uid="{00000000-0005-0000-0000-0000A4370000}"/>
    <cellStyle name="쉼표 [0] 7 2 28 6" xfId="16538" xr:uid="{00000000-0005-0000-0000-0000A5370000}"/>
    <cellStyle name="쉼표 [0] 7 2 28 6 2" xfId="16539" xr:uid="{00000000-0005-0000-0000-0000A6370000}"/>
    <cellStyle name="쉼표 [0] 7 2 28 7" xfId="16540" xr:uid="{00000000-0005-0000-0000-0000A7370000}"/>
    <cellStyle name="쉼표 [0] 7 2 28 7 2" xfId="16541" xr:uid="{00000000-0005-0000-0000-0000A8370000}"/>
    <cellStyle name="쉼표 [0] 7 2 28 8" xfId="16542" xr:uid="{00000000-0005-0000-0000-0000A9370000}"/>
    <cellStyle name="쉼표 [0] 7 2 28 8 2" xfId="16543" xr:uid="{00000000-0005-0000-0000-0000AA370000}"/>
    <cellStyle name="쉼표 [0] 7 2 28 9" xfId="16544" xr:uid="{00000000-0005-0000-0000-0000AB370000}"/>
    <cellStyle name="쉼표 [0] 7 2 28 9 2" xfId="16545" xr:uid="{00000000-0005-0000-0000-0000AC370000}"/>
    <cellStyle name="쉼표 [0] 7 2 29" xfId="16546" xr:uid="{00000000-0005-0000-0000-0000AD370000}"/>
    <cellStyle name="쉼표 [0] 7 2 29 10" xfId="16547" xr:uid="{00000000-0005-0000-0000-0000AE370000}"/>
    <cellStyle name="쉼표 [0] 7 2 29 10 2" xfId="16548" xr:uid="{00000000-0005-0000-0000-0000AF370000}"/>
    <cellStyle name="쉼표 [0] 7 2 29 11" xfId="16549" xr:uid="{00000000-0005-0000-0000-0000B0370000}"/>
    <cellStyle name="쉼표 [0] 7 2 29 11 2" xfId="16550" xr:uid="{00000000-0005-0000-0000-0000B1370000}"/>
    <cellStyle name="쉼표 [0] 7 2 29 12" xfId="16551" xr:uid="{00000000-0005-0000-0000-0000B2370000}"/>
    <cellStyle name="쉼표 [0] 7 2 29 12 2" xfId="16552" xr:uid="{00000000-0005-0000-0000-0000B3370000}"/>
    <cellStyle name="쉼표 [0] 7 2 29 13" xfId="16553" xr:uid="{00000000-0005-0000-0000-0000B4370000}"/>
    <cellStyle name="쉼표 [0] 7 2 29 13 2" xfId="16554" xr:uid="{00000000-0005-0000-0000-0000B5370000}"/>
    <cellStyle name="쉼표 [0] 7 2 29 14" xfId="16555" xr:uid="{00000000-0005-0000-0000-0000B6370000}"/>
    <cellStyle name="쉼표 [0] 7 2 29 2" xfId="16556" xr:uid="{00000000-0005-0000-0000-0000B7370000}"/>
    <cellStyle name="쉼표 [0] 7 2 29 2 2" xfId="16557" xr:uid="{00000000-0005-0000-0000-0000B8370000}"/>
    <cellStyle name="쉼표 [0] 7 2 29 3" xfId="16558" xr:uid="{00000000-0005-0000-0000-0000B9370000}"/>
    <cellStyle name="쉼표 [0] 7 2 29 3 2" xfId="16559" xr:uid="{00000000-0005-0000-0000-0000BA370000}"/>
    <cellStyle name="쉼표 [0] 7 2 29 4" xfId="16560" xr:uid="{00000000-0005-0000-0000-0000BB370000}"/>
    <cellStyle name="쉼표 [0] 7 2 29 4 2" xfId="16561" xr:uid="{00000000-0005-0000-0000-0000BC370000}"/>
    <cellStyle name="쉼표 [0] 7 2 29 5" xfId="16562" xr:uid="{00000000-0005-0000-0000-0000BD370000}"/>
    <cellStyle name="쉼표 [0] 7 2 29 5 2" xfId="16563" xr:uid="{00000000-0005-0000-0000-0000BE370000}"/>
    <cellStyle name="쉼표 [0] 7 2 29 6" xfId="16564" xr:uid="{00000000-0005-0000-0000-0000BF370000}"/>
    <cellStyle name="쉼표 [0] 7 2 29 6 2" xfId="16565" xr:uid="{00000000-0005-0000-0000-0000C0370000}"/>
    <cellStyle name="쉼표 [0] 7 2 29 7" xfId="16566" xr:uid="{00000000-0005-0000-0000-0000C1370000}"/>
    <cellStyle name="쉼표 [0] 7 2 29 7 2" xfId="16567" xr:uid="{00000000-0005-0000-0000-0000C2370000}"/>
    <cellStyle name="쉼표 [0] 7 2 29 8" xfId="16568" xr:uid="{00000000-0005-0000-0000-0000C3370000}"/>
    <cellStyle name="쉼표 [0] 7 2 29 8 2" xfId="16569" xr:uid="{00000000-0005-0000-0000-0000C4370000}"/>
    <cellStyle name="쉼표 [0] 7 2 29 9" xfId="16570" xr:uid="{00000000-0005-0000-0000-0000C5370000}"/>
    <cellStyle name="쉼표 [0] 7 2 29 9 2" xfId="16571" xr:uid="{00000000-0005-0000-0000-0000C6370000}"/>
    <cellStyle name="쉼표 [0] 7 2 3" xfId="16572" xr:uid="{00000000-0005-0000-0000-0000C7370000}"/>
    <cellStyle name="쉼표 [0] 7 2 3 10" xfId="16573" xr:uid="{00000000-0005-0000-0000-0000C8370000}"/>
    <cellStyle name="쉼표 [0] 7 2 3 10 2" xfId="16574" xr:uid="{00000000-0005-0000-0000-0000C9370000}"/>
    <cellStyle name="쉼표 [0] 7 2 3 11" xfId="16575" xr:uid="{00000000-0005-0000-0000-0000CA370000}"/>
    <cellStyle name="쉼표 [0] 7 2 3 11 2" xfId="16576" xr:uid="{00000000-0005-0000-0000-0000CB370000}"/>
    <cellStyle name="쉼표 [0] 7 2 3 12" xfId="16577" xr:uid="{00000000-0005-0000-0000-0000CC370000}"/>
    <cellStyle name="쉼표 [0] 7 2 3 12 2" xfId="16578" xr:uid="{00000000-0005-0000-0000-0000CD370000}"/>
    <cellStyle name="쉼표 [0] 7 2 3 13" xfId="16579" xr:uid="{00000000-0005-0000-0000-0000CE370000}"/>
    <cellStyle name="쉼표 [0] 7 2 3 13 2" xfId="16580" xr:uid="{00000000-0005-0000-0000-0000CF370000}"/>
    <cellStyle name="쉼표 [0] 7 2 3 14" xfId="16581" xr:uid="{00000000-0005-0000-0000-0000D0370000}"/>
    <cellStyle name="쉼표 [0] 7 2 3 14 2" xfId="16582" xr:uid="{00000000-0005-0000-0000-0000D1370000}"/>
    <cellStyle name="쉼표 [0] 7 2 3 15" xfId="16583" xr:uid="{00000000-0005-0000-0000-0000D2370000}"/>
    <cellStyle name="쉼표 [0] 7 2 3 2" xfId="16584" xr:uid="{00000000-0005-0000-0000-0000D3370000}"/>
    <cellStyle name="쉼표 [0] 7 2 3 2 10" xfId="16585" xr:uid="{00000000-0005-0000-0000-0000D4370000}"/>
    <cellStyle name="쉼표 [0] 7 2 3 2 10 2" xfId="16586" xr:uid="{00000000-0005-0000-0000-0000D5370000}"/>
    <cellStyle name="쉼표 [0] 7 2 3 2 11" xfId="16587" xr:uid="{00000000-0005-0000-0000-0000D6370000}"/>
    <cellStyle name="쉼표 [0] 7 2 3 2 11 2" xfId="16588" xr:uid="{00000000-0005-0000-0000-0000D7370000}"/>
    <cellStyle name="쉼표 [0] 7 2 3 2 12" xfId="16589" xr:uid="{00000000-0005-0000-0000-0000D8370000}"/>
    <cellStyle name="쉼표 [0] 7 2 3 2 12 2" xfId="16590" xr:uid="{00000000-0005-0000-0000-0000D9370000}"/>
    <cellStyle name="쉼표 [0] 7 2 3 2 13" xfId="16591" xr:uid="{00000000-0005-0000-0000-0000DA370000}"/>
    <cellStyle name="쉼표 [0] 7 2 3 2 13 2" xfId="16592" xr:uid="{00000000-0005-0000-0000-0000DB370000}"/>
    <cellStyle name="쉼표 [0] 7 2 3 2 14" xfId="16593" xr:uid="{00000000-0005-0000-0000-0000DC370000}"/>
    <cellStyle name="쉼표 [0] 7 2 3 2 2" xfId="16594" xr:uid="{00000000-0005-0000-0000-0000DD370000}"/>
    <cellStyle name="쉼표 [0] 7 2 3 2 2 2" xfId="16595" xr:uid="{00000000-0005-0000-0000-0000DE370000}"/>
    <cellStyle name="쉼표 [0] 7 2 3 2 3" xfId="16596" xr:uid="{00000000-0005-0000-0000-0000DF370000}"/>
    <cellStyle name="쉼표 [0] 7 2 3 2 3 2" xfId="16597" xr:uid="{00000000-0005-0000-0000-0000E0370000}"/>
    <cellStyle name="쉼표 [0] 7 2 3 2 4" xfId="16598" xr:uid="{00000000-0005-0000-0000-0000E1370000}"/>
    <cellStyle name="쉼표 [0] 7 2 3 2 4 2" xfId="16599" xr:uid="{00000000-0005-0000-0000-0000E2370000}"/>
    <cellStyle name="쉼표 [0] 7 2 3 2 5" xfId="16600" xr:uid="{00000000-0005-0000-0000-0000E3370000}"/>
    <cellStyle name="쉼표 [0] 7 2 3 2 5 2" xfId="16601" xr:uid="{00000000-0005-0000-0000-0000E4370000}"/>
    <cellStyle name="쉼표 [0] 7 2 3 2 6" xfId="16602" xr:uid="{00000000-0005-0000-0000-0000E5370000}"/>
    <cellStyle name="쉼표 [0] 7 2 3 2 6 2" xfId="16603" xr:uid="{00000000-0005-0000-0000-0000E6370000}"/>
    <cellStyle name="쉼표 [0] 7 2 3 2 7" xfId="16604" xr:uid="{00000000-0005-0000-0000-0000E7370000}"/>
    <cellStyle name="쉼표 [0] 7 2 3 2 7 2" xfId="16605" xr:uid="{00000000-0005-0000-0000-0000E8370000}"/>
    <cellStyle name="쉼표 [0] 7 2 3 2 8" xfId="16606" xr:uid="{00000000-0005-0000-0000-0000E9370000}"/>
    <cellStyle name="쉼표 [0] 7 2 3 2 8 2" xfId="16607" xr:uid="{00000000-0005-0000-0000-0000EA370000}"/>
    <cellStyle name="쉼표 [0] 7 2 3 2 9" xfId="16608" xr:uid="{00000000-0005-0000-0000-0000EB370000}"/>
    <cellStyle name="쉼표 [0] 7 2 3 2 9 2" xfId="16609" xr:uid="{00000000-0005-0000-0000-0000EC370000}"/>
    <cellStyle name="쉼표 [0] 7 2 3 3" xfId="16610" xr:uid="{00000000-0005-0000-0000-0000ED370000}"/>
    <cellStyle name="쉼표 [0] 7 2 3 3 2" xfId="16611" xr:uid="{00000000-0005-0000-0000-0000EE370000}"/>
    <cellStyle name="쉼표 [0] 7 2 3 4" xfId="16612" xr:uid="{00000000-0005-0000-0000-0000EF370000}"/>
    <cellStyle name="쉼표 [0] 7 2 3 4 2" xfId="16613" xr:uid="{00000000-0005-0000-0000-0000F0370000}"/>
    <cellStyle name="쉼표 [0] 7 2 3 5" xfId="16614" xr:uid="{00000000-0005-0000-0000-0000F1370000}"/>
    <cellStyle name="쉼표 [0] 7 2 3 5 2" xfId="16615" xr:uid="{00000000-0005-0000-0000-0000F2370000}"/>
    <cellStyle name="쉼표 [0] 7 2 3 6" xfId="16616" xr:uid="{00000000-0005-0000-0000-0000F3370000}"/>
    <cellStyle name="쉼표 [0] 7 2 3 6 2" xfId="16617" xr:uid="{00000000-0005-0000-0000-0000F4370000}"/>
    <cellStyle name="쉼표 [0] 7 2 3 7" xfId="16618" xr:uid="{00000000-0005-0000-0000-0000F5370000}"/>
    <cellStyle name="쉼표 [0] 7 2 3 7 2" xfId="16619" xr:uid="{00000000-0005-0000-0000-0000F6370000}"/>
    <cellStyle name="쉼표 [0] 7 2 3 8" xfId="16620" xr:uid="{00000000-0005-0000-0000-0000F7370000}"/>
    <cellStyle name="쉼표 [0] 7 2 3 8 2" xfId="16621" xr:uid="{00000000-0005-0000-0000-0000F8370000}"/>
    <cellStyle name="쉼표 [0] 7 2 3 9" xfId="16622" xr:uid="{00000000-0005-0000-0000-0000F9370000}"/>
    <cellStyle name="쉼표 [0] 7 2 3 9 2" xfId="16623" xr:uid="{00000000-0005-0000-0000-0000FA370000}"/>
    <cellStyle name="쉼표 [0] 7 2 30" xfId="16624" xr:uid="{00000000-0005-0000-0000-0000FB370000}"/>
    <cellStyle name="쉼표 [0] 7 2 30 10" xfId="16625" xr:uid="{00000000-0005-0000-0000-0000FC370000}"/>
    <cellStyle name="쉼표 [0] 7 2 30 10 2" xfId="16626" xr:uid="{00000000-0005-0000-0000-0000FD370000}"/>
    <cellStyle name="쉼표 [0] 7 2 30 11" xfId="16627" xr:uid="{00000000-0005-0000-0000-0000FE370000}"/>
    <cellStyle name="쉼표 [0] 7 2 30 11 2" xfId="16628" xr:uid="{00000000-0005-0000-0000-0000FF370000}"/>
    <cellStyle name="쉼표 [0] 7 2 30 12" xfId="16629" xr:uid="{00000000-0005-0000-0000-000000380000}"/>
    <cellStyle name="쉼표 [0] 7 2 30 12 2" xfId="16630" xr:uid="{00000000-0005-0000-0000-000001380000}"/>
    <cellStyle name="쉼표 [0] 7 2 30 13" xfId="16631" xr:uid="{00000000-0005-0000-0000-000002380000}"/>
    <cellStyle name="쉼표 [0] 7 2 30 13 2" xfId="16632" xr:uid="{00000000-0005-0000-0000-000003380000}"/>
    <cellStyle name="쉼표 [0] 7 2 30 14" xfId="16633" xr:uid="{00000000-0005-0000-0000-000004380000}"/>
    <cellStyle name="쉼표 [0] 7 2 30 2" xfId="16634" xr:uid="{00000000-0005-0000-0000-000005380000}"/>
    <cellStyle name="쉼표 [0] 7 2 30 2 2" xfId="16635" xr:uid="{00000000-0005-0000-0000-000006380000}"/>
    <cellStyle name="쉼표 [0] 7 2 30 3" xfId="16636" xr:uid="{00000000-0005-0000-0000-000007380000}"/>
    <cellStyle name="쉼표 [0] 7 2 30 3 2" xfId="16637" xr:uid="{00000000-0005-0000-0000-000008380000}"/>
    <cellStyle name="쉼표 [0] 7 2 30 4" xfId="16638" xr:uid="{00000000-0005-0000-0000-000009380000}"/>
    <cellStyle name="쉼표 [0] 7 2 30 4 2" xfId="16639" xr:uid="{00000000-0005-0000-0000-00000A380000}"/>
    <cellStyle name="쉼표 [0] 7 2 30 5" xfId="16640" xr:uid="{00000000-0005-0000-0000-00000B380000}"/>
    <cellStyle name="쉼표 [0] 7 2 30 5 2" xfId="16641" xr:uid="{00000000-0005-0000-0000-00000C380000}"/>
    <cellStyle name="쉼표 [0] 7 2 30 6" xfId="16642" xr:uid="{00000000-0005-0000-0000-00000D380000}"/>
    <cellStyle name="쉼표 [0] 7 2 30 6 2" xfId="16643" xr:uid="{00000000-0005-0000-0000-00000E380000}"/>
    <cellStyle name="쉼표 [0] 7 2 30 7" xfId="16644" xr:uid="{00000000-0005-0000-0000-00000F380000}"/>
    <cellStyle name="쉼표 [0] 7 2 30 7 2" xfId="16645" xr:uid="{00000000-0005-0000-0000-000010380000}"/>
    <cellStyle name="쉼표 [0] 7 2 30 8" xfId="16646" xr:uid="{00000000-0005-0000-0000-000011380000}"/>
    <cellStyle name="쉼표 [0] 7 2 30 8 2" xfId="16647" xr:uid="{00000000-0005-0000-0000-000012380000}"/>
    <cellStyle name="쉼표 [0] 7 2 30 9" xfId="16648" xr:uid="{00000000-0005-0000-0000-000013380000}"/>
    <cellStyle name="쉼표 [0] 7 2 30 9 2" xfId="16649" xr:uid="{00000000-0005-0000-0000-000014380000}"/>
    <cellStyle name="쉼표 [0] 7 2 31" xfId="16650" xr:uid="{00000000-0005-0000-0000-000015380000}"/>
    <cellStyle name="쉼표 [0] 7 2 31 2" xfId="16651" xr:uid="{00000000-0005-0000-0000-000016380000}"/>
    <cellStyle name="쉼표 [0] 7 2 32" xfId="16652" xr:uid="{00000000-0005-0000-0000-000017380000}"/>
    <cellStyle name="쉼표 [0] 7 2 32 2" xfId="16653" xr:uid="{00000000-0005-0000-0000-000018380000}"/>
    <cellStyle name="쉼표 [0] 7 2 33" xfId="16654" xr:uid="{00000000-0005-0000-0000-000019380000}"/>
    <cellStyle name="쉼표 [0] 7 2 33 2" xfId="16655" xr:uid="{00000000-0005-0000-0000-00001A380000}"/>
    <cellStyle name="쉼표 [0] 7 2 34" xfId="16656" xr:uid="{00000000-0005-0000-0000-00001B380000}"/>
    <cellStyle name="쉼표 [0] 7 2 34 2" xfId="16657" xr:uid="{00000000-0005-0000-0000-00001C380000}"/>
    <cellStyle name="쉼표 [0] 7 2 35" xfId="16658" xr:uid="{00000000-0005-0000-0000-00001D380000}"/>
    <cellStyle name="쉼표 [0] 7 2 35 2" xfId="16659" xr:uid="{00000000-0005-0000-0000-00001E380000}"/>
    <cellStyle name="쉼표 [0] 7 2 36" xfId="16660" xr:uid="{00000000-0005-0000-0000-00001F380000}"/>
    <cellStyle name="쉼표 [0] 7 2 36 2" xfId="16661" xr:uid="{00000000-0005-0000-0000-000020380000}"/>
    <cellStyle name="쉼표 [0] 7 2 37" xfId="16662" xr:uid="{00000000-0005-0000-0000-000021380000}"/>
    <cellStyle name="쉼표 [0] 7 2 37 2" xfId="16663" xr:uid="{00000000-0005-0000-0000-000022380000}"/>
    <cellStyle name="쉼표 [0] 7 2 38" xfId="16664" xr:uid="{00000000-0005-0000-0000-000023380000}"/>
    <cellStyle name="쉼표 [0] 7 2 38 2" xfId="16665" xr:uid="{00000000-0005-0000-0000-000024380000}"/>
    <cellStyle name="쉼표 [0] 7 2 39" xfId="16666" xr:uid="{00000000-0005-0000-0000-000025380000}"/>
    <cellStyle name="쉼표 [0] 7 2 39 2" xfId="16667" xr:uid="{00000000-0005-0000-0000-000026380000}"/>
    <cellStyle name="쉼표 [0] 7 2 4" xfId="16668" xr:uid="{00000000-0005-0000-0000-000027380000}"/>
    <cellStyle name="쉼표 [0] 7 2 4 10" xfId="16669" xr:uid="{00000000-0005-0000-0000-000028380000}"/>
    <cellStyle name="쉼표 [0] 7 2 4 10 2" xfId="16670" xr:uid="{00000000-0005-0000-0000-000029380000}"/>
    <cellStyle name="쉼표 [0] 7 2 4 11" xfId="16671" xr:uid="{00000000-0005-0000-0000-00002A380000}"/>
    <cellStyle name="쉼표 [0] 7 2 4 11 2" xfId="16672" xr:uid="{00000000-0005-0000-0000-00002B380000}"/>
    <cellStyle name="쉼표 [0] 7 2 4 12" xfId="16673" xr:uid="{00000000-0005-0000-0000-00002C380000}"/>
    <cellStyle name="쉼표 [0] 7 2 4 12 2" xfId="16674" xr:uid="{00000000-0005-0000-0000-00002D380000}"/>
    <cellStyle name="쉼표 [0] 7 2 4 13" xfId="16675" xr:uid="{00000000-0005-0000-0000-00002E380000}"/>
    <cellStyle name="쉼표 [0] 7 2 4 13 2" xfId="16676" xr:uid="{00000000-0005-0000-0000-00002F380000}"/>
    <cellStyle name="쉼표 [0] 7 2 4 14" xfId="16677" xr:uid="{00000000-0005-0000-0000-000030380000}"/>
    <cellStyle name="쉼표 [0] 7 2 4 14 2" xfId="16678" xr:uid="{00000000-0005-0000-0000-000031380000}"/>
    <cellStyle name="쉼표 [0] 7 2 4 15" xfId="16679" xr:uid="{00000000-0005-0000-0000-000032380000}"/>
    <cellStyle name="쉼표 [0] 7 2 4 2" xfId="16680" xr:uid="{00000000-0005-0000-0000-000033380000}"/>
    <cellStyle name="쉼표 [0] 7 2 4 2 10" xfId="16681" xr:uid="{00000000-0005-0000-0000-000034380000}"/>
    <cellStyle name="쉼표 [0] 7 2 4 2 10 2" xfId="16682" xr:uid="{00000000-0005-0000-0000-000035380000}"/>
    <cellStyle name="쉼표 [0] 7 2 4 2 11" xfId="16683" xr:uid="{00000000-0005-0000-0000-000036380000}"/>
    <cellStyle name="쉼표 [0] 7 2 4 2 11 2" xfId="16684" xr:uid="{00000000-0005-0000-0000-000037380000}"/>
    <cellStyle name="쉼표 [0] 7 2 4 2 12" xfId="16685" xr:uid="{00000000-0005-0000-0000-000038380000}"/>
    <cellStyle name="쉼표 [0] 7 2 4 2 12 2" xfId="16686" xr:uid="{00000000-0005-0000-0000-000039380000}"/>
    <cellStyle name="쉼표 [0] 7 2 4 2 13" xfId="16687" xr:uid="{00000000-0005-0000-0000-00003A380000}"/>
    <cellStyle name="쉼표 [0] 7 2 4 2 13 2" xfId="16688" xr:uid="{00000000-0005-0000-0000-00003B380000}"/>
    <cellStyle name="쉼표 [0] 7 2 4 2 14" xfId="16689" xr:uid="{00000000-0005-0000-0000-00003C380000}"/>
    <cellStyle name="쉼표 [0] 7 2 4 2 2" xfId="16690" xr:uid="{00000000-0005-0000-0000-00003D380000}"/>
    <cellStyle name="쉼표 [0] 7 2 4 2 2 2" xfId="16691" xr:uid="{00000000-0005-0000-0000-00003E380000}"/>
    <cellStyle name="쉼표 [0] 7 2 4 2 3" xfId="16692" xr:uid="{00000000-0005-0000-0000-00003F380000}"/>
    <cellStyle name="쉼표 [0] 7 2 4 2 3 2" xfId="16693" xr:uid="{00000000-0005-0000-0000-000040380000}"/>
    <cellStyle name="쉼표 [0] 7 2 4 2 4" xfId="16694" xr:uid="{00000000-0005-0000-0000-000041380000}"/>
    <cellStyle name="쉼표 [0] 7 2 4 2 4 2" xfId="16695" xr:uid="{00000000-0005-0000-0000-000042380000}"/>
    <cellStyle name="쉼표 [0] 7 2 4 2 5" xfId="16696" xr:uid="{00000000-0005-0000-0000-000043380000}"/>
    <cellStyle name="쉼표 [0] 7 2 4 2 5 2" xfId="16697" xr:uid="{00000000-0005-0000-0000-000044380000}"/>
    <cellStyle name="쉼표 [0] 7 2 4 2 6" xfId="16698" xr:uid="{00000000-0005-0000-0000-000045380000}"/>
    <cellStyle name="쉼표 [0] 7 2 4 2 6 2" xfId="16699" xr:uid="{00000000-0005-0000-0000-000046380000}"/>
    <cellStyle name="쉼표 [0] 7 2 4 2 7" xfId="16700" xr:uid="{00000000-0005-0000-0000-000047380000}"/>
    <cellStyle name="쉼표 [0] 7 2 4 2 7 2" xfId="16701" xr:uid="{00000000-0005-0000-0000-000048380000}"/>
    <cellStyle name="쉼표 [0] 7 2 4 2 8" xfId="16702" xr:uid="{00000000-0005-0000-0000-000049380000}"/>
    <cellStyle name="쉼표 [0] 7 2 4 2 8 2" xfId="16703" xr:uid="{00000000-0005-0000-0000-00004A380000}"/>
    <cellStyle name="쉼표 [0] 7 2 4 2 9" xfId="16704" xr:uid="{00000000-0005-0000-0000-00004B380000}"/>
    <cellStyle name="쉼표 [0] 7 2 4 2 9 2" xfId="16705" xr:uid="{00000000-0005-0000-0000-00004C380000}"/>
    <cellStyle name="쉼표 [0] 7 2 4 3" xfId="16706" xr:uid="{00000000-0005-0000-0000-00004D380000}"/>
    <cellStyle name="쉼표 [0] 7 2 4 3 2" xfId="16707" xr:uid="{00000000-0005-0000-0000-00004E380000}"/>
    <cellStyle name="쉼표 [0] 7 2 4 4" xfId="16708" xr:uid="{00000000-0005-0000-0000-00004F380000}"/>
    <cellStyle name="쉼표 [0] 7 2 4 4 2" xfId="16709" xr:uid="{00000000-0005-0000-0000-000050380000}"/>
    <cellStyle name="쉼표 [0] 7 2 4 5" xfId="16710" xr:uid="{00000000-0005-0000-0000-000051380000}"/>
    <cellStyle name="쉼표 [0] 7 2 4 5 2" xfId="16711" xr:uid="{00000000-0005-0000-0000-000052380000}"/>
    <cellStyle name="쉼표 [0] 7 2 4 6" xfId="16712" xr:uid="{00000000-0005-0000-0000-000053380000}"/>
    <cellStyle name="쉼표 [0] 7 2 4 6 2" xfId="16713" xr:uid="{00000000-0005-0000-0000-000054380000}"/>
    <cellStyle name="쉼표 [0] 7 2 4 7" xfId="16714" xr:uid="{00000000-0005-0000-0000-000055380000}"/>
    <cellStyle name="쉼표 [0] 7 2 4 7 2" xfId="16715" xr:uid="{00000000-0005-0000-0000-000056380000}"/>
    <cellStyle name="쉼표 [0] 7 2 4 8" xfId="16716" xr:uid="{00000000-0005-0000-0000-000057380000}"/>
    <cellStyle name="쉼표 [0] 7 2 4 8 2" xfId="16717" xr:uid="{00000000-0005-0000-0000-000058380000}"/>
    <cellStyle name="쉼표 [0] 7 2 4 9" xfId="16718" xr:uid="{00000000-0005-0000-0000-000059380000}"/>
    <cellStyle name="쉼표 [0] 7 2 4 9 2" xfId="16719" xr:uid="{00000000-0005-0000-0000-00005A380000}"/>
    <cellStyle name="쉼표 [0] 7 2 40" xfId="16720" xr:uid="{00000000-0005-0000-0000-00005B380000}"/>
    <cellStyle name="쉼표 [0] 7 2 40 2" xfId="16721" xr:uid="{00000000-0005-0000-0000-00005C380000}"/>
    <cellStyle name="쉼표 [0] 7 2 41" xfId="16722" xr:uid="{00000000-0005-0000-0000-00005D380000}"/>
    <cellStyle name="쉼표 [0] 7 2 41 2" xfId="16723" xr:uid="{00000000-0005-0000-0000-00005E380000}"/>
    <cellStyle name="쉼표 [0] 7 2 42" xfId="16724" xr:uid="{00000000-0005-0000-0000-00005F380000}"/>
    <cellStyle name="쉼표 [0] 7 2 42 2" xfId="16725" xr:uid="{00000000-0005-0000-0000-000060380000}"/>
    <cellStyle name="쉼표 [0] 7 2 43" xfId="16726" xr:uid="{00000000-0005-0000-0000-000061380000}"/>
    <cellStyle name="쉼표 [0] 7 2 44" xfId="10843" xr:uid="{00000000-0005-0000-0000-000062380000}"/>
    <cellStyle name="쉼표 [0] 7 2 5" xfId="16727" xr:uid="{00000000-0005-0000-0000-000063380000}"/>
    <cellStyle name="쉼표 [0] 7 2 5 10" xfId="16728" xr:uid="{00000000-0005-0000-0000-000064380000}"/>
    <cellStyle name="쉼표 [0] 7 2 5 10 2" xfId="16729" xr:uid="{00000000-0005-0000-0000-000065380000}"/>
    <cellStyle name="쉼표 [0] 7 2 5 11" xfId="16730" xr:uid="{00000000-0005-0000-0000-000066380000}"/>
    <cellStyle name="쉼표 [0] 7 2 5 11 2" xfId="16731" xr:uid="{00000000-0005-0000-0000-000067380000}"/>
    <cellStyle name="쉼표 [0] 7 2 5 12" xfId="16732" xr:uid="{00000000-0005-0000-0000-000068380000}"/>
    <cellStyle name="쉼표 [0] 7 2 5 12 2" xfId="16733" xr:uid="{00000000-0005-0000-0000-000069380000}"/>
    <cellStyle name="쉼표 [0] 7 2 5 13" xfId="16734" xr:uid="{00000000-0005-0000-0000-00006A380000}"/>
    <cellStyle name="쉼표 [0] 7 2 5 13 2" xfId="16735" xr:uid="{00000000-0005-0000-0000-00006B380000}"/>
    <cellStyle name="쉼표 [0] 7 2 5 14" xfId="16736" xr:uid="{00000000-0005-0000-0000-00006C380000}"/>
    <cellStyle name="쉼표 [0] 7 2 5 14 2" xfId="16737" xr:uid="{00000000-0005-0000-0000-00006D380000}"/>
    <cellStyle name="쉼표 [0] 7 2 5 15" xfId="16738" xr:uid="{00000000-0005-0000-0000-00006E380000}"/>
    <cellStyle name="쉼표 [0] 7 2 5 2" xfId="16739" xr:uid="{00000000-0005-0000-0000-00006F380000}"/>
    <cellStyle name="쉼표 [0] 7 2 5 2 10" xfId="16740" xr:uid="{00000000-0005-0000-0000-000070380000}"/>
    <cellStyle name="쉼표 [0] 7 2 5 2 10 2" xfId="16741" xr:uid="{00000000-0005-0000-0000-000071380000}"/>
    <cellStyle name="쉼표 [0] 7 2 5 2 11" xfId="16742" xr:uid="{00000000-0005-0000-0000-000072380000}"/>
    <cellStyle name="쉼표 [0] 7 2 5 2 11 2" xfId="16743" xr:uid="{00000000-0005-0000-0000-000073380000}"/>
    <cellStyle name="쉼표 [0] 7 2 5 2 12" xfId="16744" xr:uid="{00000000-0005-0000-0000-000074380000}"/>
    <cellStyle name="쉼표 [0] 7 2 5 2 12 2" xfId="16745" xr:uid="{00000000-0005-0000-0000-000075380000}"/>
    <cellStyle name="쉼표 [0] 7 2 5 2 13" xfId="16746" xr:uid="{00000000-0005-0000-0000-000076380000}"/>
    <cellStyle name="쉼표 [0] 7 2 5 2 13 2" xfId="16747" xr:uid="{00000000-0005-0000-0000-000077380000}"/>
    <cellStyle name="쉼표 [0] 7 2 5 2 14" xfId="16748" xr:uid="{00000000-0005-0000-0000-000078380000}"/>
    <cellStyle name="쉼표 [0] 7 2 5 2 2" xfId="16749" xr:uid="{00000000-0005-0000-0000-000079380000}"/>
    <cellStyle name="쉼표 [0] 7 2 5 2 2 2" xfId="16750" xr:uid="{00000000-0005-0000-0000-00007A380000}"/>
    <cellStyle name="쉼표 [0] 7 2 5 2 3" xfId="16751" xr:uid="{00000000-0005-0000-0000-00007B380000}"/>
    <cellStyle name="쉼표 [0] 7 2 5 2 3 2" xfId="16752" xr:uid="{00000000-0005-0000-0000-00007C380000}"/>
    <cellStyle name="쉼표 [0] 7 2 5 2 4" xfId="16753" xr:uid="{00000000-0005-0000-0000-00007D380000}"/>
    <cellStyle name="쉼표 [0] 7 2 5 2 4 2" xfId="16754" xr:uid="{00000000-0005-0000-0000-00007E380000}"/>
    <cellStyle name="쉼표 [0] 7 2 5 2 5" xfId="16755" xr:uid="{00000000-0005-0000-0000-00007F380000}"/>
    <cellStyle name="쉼표 [0] 7 2 5 2 5 2" xfId="16756" xr:uid="{00000000-0005-0000-0000-000080380000}"/>
    <cellStyle name="쉼표 [0] 7 2 5 2 6" xfId="16757" xr:uid="{00000000-0005-0000-0000-000081380000}"/>
    <cellStyle name="쉼표 [0] 7 2 5 2 6 2" xfId="16758" xr:uid="{00000000-0005-0000-0000-000082380000}"/>
    <cellStyle name="쉼표 [0] 7 2 5 2 7" xfId="16759" xr:uid="{00000000-0005-0000-0000-000083380000}"/>
    <cellStyle name="쉼표 [0] 7 2 5 2 7 2" xfId="16760" xr:uid="{00000000-0005-0000-0000-000084380000}"/>
    <cellStyle name="쉼표 [0] 7 2 5 2 8" xfId="16761" xr:uid="{00000000-0005-0000-0000-000085380000}"/>
    <cellStyle name="쉼표 [0] 7 2 5 2 8 2" xfId="16762" xr:uid="{00000000-0005-0000-0000-000086380000}"/>
    <cellStyle name="쉼표 [0] 7 2 5 2 9" xfId="16763" xr:uid="{00000000-0005-0000-0000-000087380000}"/>
    <cellStyle name="쉼표 [0] 7 2 5 2 9 2" xfId="16764" xr:uid="{00000000-0005-0000-0000-000088380000}"/>
    <cellStyle name="쉼표 [0] 7 2 5 3" xfId="16765" xr:uid="{00000000-0005-0000-0000-000089380000}"/>
    <cellStyle name="쉼표 [0] 7 2 5 3 2" xfId="16766" xr:uid="{00000000-0005-0000-0000-00008A380000}"/>
    <cellStyle name="쉼표 [0] 7 2 5 4" xfId="16767" xr:uid="{00000000-0005-0000-0000-00008B380000}"/>
    <cellStyle name="쉼표 [0] 7 2 5 4 2" xfId="16768" xr:uid="{00000000-0005-0000-0000-00008C380000}"/>
    <cellStyle name="쉼표 [0] 7 2 5 5" xfId="16769" xr:uid="{00000000-0005-0000-0000-00008D380000}"/>
    <cellStyle name="쉼표 [0] 7 2 5 5 2" xfId="16770" xr:uid="{00000000-0005-0000-0000-00008E380000}"/>
    <cellStyle name="쉼표 [0] 7 2 5 6" xfId="16771" xr:uid="{00000000-0005-0000-0000-00008F380000}"/>
    <cellStyle name="쉼표 [0] 7 2 5 6 2" xfId="16772" xr:uid="{00000000-0005-0000-0000-000090380000}"/>
    <cellStyle name="쉼표 [0] 7 2 5 7" xfId="16773" xr:uid="{00000000-0005-0000-0000-000091380000}"/>
    <cellStyle name="쉼표 [0] 7 2 5 7 2" xfId="16774" xr:uid="{00000000-0005-0000-0000-000092380000}"/>
    <cellStyle name="쉼표 [0] 7 2 5 8" xfId="16775" xr:uid="{00000000-0005-0000-0000-000093380000}"/>
    <cellStyle name="쉼표 [0] 7 2 5 8 2" xfId="16776" xr:uid="{00000000-0005-0000-0000-000094380000}"/>
    <cellStyle name="쉼표 [0] 7 2 5 9" xfId="16777" xr:uid="{00000000-0005-0000-0000-000095380000}"/>
    <cellStyle name="쉼표 [0] 7 2 5 9 2" xfId="16778" xr:uid="{00000000-0005-0000-0000-000096380000}"/>
    <cellStyle name="쉼표 [0] 7 2 6" xfId="16779" xr:uid="{00000000-0005-0000-0000-000097380000}"/>
    <cellStyle name="쉼표 [0] 7 2 6 10" xfId="16780" xr:uid="{00000000-0005-0000-0000-000098380000}"/>
    <cellStyle name="쉼표 [0] 7 2 6 10 2" xfId="16781" xr:uid="{00000000-0005-0000-0000-000099380000}"/>
    <cellStyle name="쉼표 [0] 7 2 6 11" xfId="16782" xr:uid="{00000000-0005-0000-0000-00009A380000}"/>
    <cellStyle name="쉼표 [0] 7 2 6 11 2" xfId="16783" xr:uid="{00000000-0005-0000-0000-00009B380000}"/>
    <cellStyle name="쉼표 [0] 7 2 6 12" xfId="16784" xr:uid="{00000000-0005-0000-0000-00009C380000}"/>
    <cellStyle name="쉼표 [0] 7 2 6 12 2" xfId="16785" xr:uid="{00000000-0005-0000-0000-00009D380000}"/>
    <cellStyle name="쉼표 [0] 7 2 6 13" xfId="16786" xr:uid="{00000000-0005-0000-0000-00009E380000}"/>
    <cellStyle name="쉼표 [0] 7 2 6 13 2" xfId="16787" xr:uid="{00000000-0005-0000-0000-00009F380000}"/>
    <cellStyle name="쉼표 [0] 7 2 6 14" xfId="16788" xr:uid="{00000000-0005-0000-0000-0000A0380000}"/>
    <cellStyle name="쉼표 [0] 7 2 6 14 2" xfId="16789" xr:uid="{00000000-0005-0000-0000-0000A1380000}"/>
    <cellStyle name="쉼표 [0] 7 2 6 15" xfId="16790" xr:uid="{00000000-0005-0000-0000-0000A2380000}"/>
    <cellStyle name="쉼표 [0] 7 2 6 2" xfId="16791" xr:uid="{00000000-0005-0000-0000-0000A3380000}"/>
    <cellStyle name="쉼표 [0] 7 2 6 2 10" xfId="16792" xr:uid="{00000000-0005-0000-0000-0000A4380000}"/>
    <cellStyle name="쉼표 [0] 7 2 6 2 10 2" xfId="16793" xr:uid="{00000000-0005-0000-0000-0000A5380000}"/>
    <cellStyle name="쉼표 [0] 7 2 6 2 11" xfId="16794" xr:uid="{00000000-0005-0000-0000-0000A6380000}"/>
    <cellStyle name="쉼표 [0] 7 2 6 2 11 2" xfId="16795" xr:uid="{00000000-0005-0000-0000-0000A7380000}"/>
    <cellStyle name="쉼표 [0] 7 2 6 2 12" xfId="16796" xr:uid="{00000000-0005-0000-0000-0000A8380000}"/>
    <cellStyle name="쉼표 [0] 7 2 6 2 12 2" xfId="16797" xr:uid="{00000000-0005-0000-0000-0000A9380000}"/>
    <cellStyle name="쉼표 [0] 7 2 6 2 13" xfId="16798" xr:uid="{00000000-0005-0000-0000-0000AA380000}"/>
    <cellStyle name="쉼표 [0] 7 2 6 2 13 2" xfId="16799" xr:uid="{00000000-0005-0000-0000-0000AB380000}"/>
    <cellStyle name="쉼표 [0] 7 2 6 2 14" xfId="16800" xr:uid="{00000000-0005-0000-0000-0000AC380000}"/>
    <cellStyle name="쉼표 [0] 7 2 6 2 2" xfId="16801" xr:uid="{00000000-0005-0000-0000-0000AD380000}"/>
    <cellStyle name="쉼표 [0] 7 2 6 2 2 2" xfId="16802" xr:uid="{00000000-0005-0000-0000-0000AE380000}"/>
    <cellStyle name="쉼표 [0] 7 2 6 2 3" xfId="16803" xr:uid="{00000000-0005-0000-0000-0000AF380000}"/>
    <cellStyle name="쉼표 [0] 7 2 6 2 3 2" xfId="16804" xr:uid="{00000000-0005-0000-0000-0000B0380000}"/>
    <cellStyle name="쉼표 [0] 7 2 6 2 4" xfId="16805" xr:uid="{00000000-0005-0000-0000-0000B1380000}"/>
    <cellStyle name="쉼표 [0] 7 2 6 2 4 2" xfId="16806" xr:uid="{00000000-0005-0000-0000-0000B2380000}"/>
    <cellStyle name="쉼표 [0] 7 2 6 2 5" xfId="16807" xr:uid="{00000000-0005-0000-0000-0000B3380000}"/>
    <cellStyle name="쉼표 [0] 7 2 6 2 5 2" xfId="16808" xr:uid="{00000000-0005-0000-0000-0000B4380000}"/>
    <cellStyle name="쉼표 [0] 7 2 6 2 6" xfId="16809" xr:uid="{00000000-0005-0000-0000-0000B5380000}"/>
    <cellStyle name="쉼표 [0] 7 2 6 2 6 2" xfId="16810" xr:uid="{00000000-0005-0000-0000-0000B6380000}"/>
    <cellStyle name="쉼표 [0] 7 2 6 2 7" xfId="16811" xr:uid="{00000000-0005-0000-0000-0000B7380000}"/>
    <cellStyle name="쉼표 [0] 7 2 6 2 7 2" xfId="16812" xr:uid="{00000000-0005-0000-0000-0000B8380000}"/>
    <cellStyle name="쉼표 [0] 7 2 6 2 8" xfId="16813" xr:uid="{00000000-0005-0000-0000-0000B9380000}"/>
    <cellStyle name="쉼표 [0] 7 2 6 2 8 2" xfId="16814" xr:uid="{00000000-0005-0000-0000-0000BA380000}"/>
    <cellStyle name="쉼표 [0] 7 2 6 2 9" xfId="16815" xr:uid="{00000000-0005-0000-0000-0000BB380000}"/>
    <cellStyle name="쉼표 [0] 7 2 6 2 9 2" xfId="16816" xr:uid="{00000000-0005-0000-0000-0000BC380000}"/>
    <cellStyle name="쉼표 [0] 7 2 6 3" xfId="16817" xr:uid="{00000000-0005-0000-0000-0000BD380000}"/>
    <cellStyle name="쉼표 [0] 7 2 6 3 2" xfId="16818" xr:uid="{00000000-0005-0000-0000-0000BE380000}"/>
    <cellStyle name="쉼표 [0] 7 2 6 4" xfId="16819" xr:uid="{00000000-0005-0000-0000-0000BF380000}"/>
    <cellStyle name="쉼표 [0] 7 2 6 4 2" xfId="16820" xr:uid="{00000000-0005-0000-0000-0000C0380000}"/>
    <cellStyle name="쉼표 [0] 7 2 6 5" xfId="16821" xr:uid="{00000000-0005-0000-0000-0000C1380000}"/>
    <cellStyle name="쉼표 [0] 7 2 6 5 2" xfId="16822" xr:uid="{00000000-0005-0000-0000-0000C2380000}"/>
    <cellStyle name="쉼표 [0] 7 2 6 6" xfId="16823" xr:uid="{00000000-0005-0000-0000-0000C3380000}"/>
    <cellStyle name="쉼표 [0] 7 2 6 6 2" xfId="16824" xr:uid="{00000000-0005-0000-0000-0000C4380000}"/>
    <cellStyle name="쉼표 [0] 7 2 6 7" xfId="16825" xr:uid="{00000000-0005-0000-0000-0000C5380000}"/>
    <cellStyle name="쉼표 [0] 7 2 6 7 2" xfId="16826" xr:uid="{00000000-0005-0000-0000-0000C6380000}"/>
    <cellStyle name="쉼표 [0] 7 2 6 8" xfId="16827" xr:uid="{00000000-0005-0000-0000-0000C7380000}"/>
    <cellStyle name="쉼표 [0] 7 2 6 8 2" xfId="16828" xr:uid="{00000000-0005-0000-0000-0000C8380000}"/>
    <cellStyle name="쉼표 [0] 7 2 6 9" xfId="16829" xr:uid="{00000000-0005-0000-0000-0000C9380000}"/>
    <cellStyle name="쉼표 [0] 7 2 6 9 2" xfId="16830" xr:uid="{00000000-0005-0000-0000-0000CA380000}"/>
    <cellStyle name="쉼표 [0] 7 2 7" xfId="16831" xr:uid="{00000000-0005-0000-0000-0000CB380000}"/>
    <cellStyle name="쉼표 [0] 7 2 7 10" xfId="16832" xr:uid="{00000000-0005-0000-0000-0000CC380000}"/>
    <cellStyle name="쉼표 [0] 7 2 7 10 2" xfId="16833" xr:uid="{00000000-0005-0000-0000-0000CD380000}"/>
    <cellStyle name="쉼표 [0] 7 2 7 11" xfId="16834" xr:uid="{00000000-0005-0000-0000-0000CE380000}"/>
    <cellStyle name="쉼표 [0] 7 2 7 11 2" xfId="16835" xr:uid="{00000000-0005-0000-0000-0000CF380000}"/>
    <cellStyle name="쉼표 [0] 7 2 7 12" xfId="16836" xr:uid="{00000000-0005-0000-0000-0000D0380000}"/>
    <cellStyle name="쉼표 [0] 7 2 7 12 2" xfId="16837" xr:uid="{00000000-0005-0000-0000-0000D1380000}"/>
    <cellStyle name="쉼표 [0] 7 2 7 13" xfId="16838" xr:uid="{00000000-0005-0000-0000-0000D2380000}"/>
    <cellStyle name="쉼표 [0] 7 2 7 13 2" xfId="16839" xr:uid="{00000000-0005-0000-0000-0000D3380000}"/>
    <cellStyle name="쉼표 [0] 7 2 7 14" xfId="16840" xr:uid="{00000000-0005-0000-0000-0000D4380000}"/>
    <cellStyle name="쉼표 [0] 7 2 7 14 2" xfId="16841" xr:uid="{00000000-0005-0000-0000-0000D5380000}"/>
    <cellStyle name="쉼표 [0] 7 2 7 15" xfId="16842" xr:uid="{00000000-0005-0000-0000-0000D6380000}"/>
    <cellStyle name="쉼표 [0] 7 2 7 2" xfId="16843" xr:uid="{00000000-0005-0000-0000-0000D7380000}"/>
    <cellStyle name="쉼표 [0] 7 2 7 2 10" xfId="16844" xr:uid="{00000000-0005-0000-0000-0000D8380000}"/>
    <cellStyle name="쉼표 [0] 7 2 7 2 10 2" xfId="16845" xr:uid="{00000000-0005-0000-0000-0000D9380000}"/>
    <cellStyle name="쉼표 [0] 7 2 7 2 11" xfId="16846" xr:uid="{00000000-0005-0000-0000-0000DA380000}"/>
    <cellStyle name="쉼표 [0] 7 2 7 2 11 2" xfId="16847" xr:uid="{00000000-0005-0000-0000-0000DB380000}"/>
    <cellStyle name="쉼표 [0] 7 2 7 2 12" xfId="16848" xr:uid="{00000000-0005-0000-0000-0000DC380000}"/>
    <cellStyle name="쉼표 [0] 7 2 7 2 12 2" xfId="16849" xr:uid="{00000000-0005-0000-0000-0000DD380000}"/>
    <cellStyle name="쉼표 [0] 7 2 7 2 13" xfId="16850" xr:uid="{00000000-0005-0000-0000-0000DE380000}"/>
    <cellStyle name="쉼표 [0] 7 2 7 2 13 2" xfId="16851" xr:uid="{00000000-0005-0000-0000-0000DF380000}"/>
    <cellStyle name="쉼표 [0] 7 2 7 2 14" xfId="16852" xr:uid="{00000000-0005-0000-0000-0000E0380000}"/>
    <cellStyle name="쉼표 [0] 7 2 7 2 2" xfId="16853" xr:uid="{00000000-0005-0000-0000-0000E1380000}"/>
    <cellStyle name="쉼표 [0] 7 2 7 2 2 2" xfId="16854" xr:uid="{00000000-0005-0000-0000-0000E2380000}"/>
    <cellStyle name="쉼표 [0] 7 2 7 2 3" xfId="16855" xr:uid="{00000000-0005-0000-0000-0000E3380000}"/>
    <cellStyle name="쉼표 [0] 7 2 7 2 3 2" xfId="16856" xr:uid="{00000000-0005-0000-0000-0000E4380000}"/>
    <cellStyle name="쉼표 [0] 7 2 7 2 4" xfId="16857" xr:uid="{00000000-0005-0000-0000-0000E5380000}"/>
    <cellStyle name="쉼표 [0] 7 2 7 2 4 2" xfId="16858" xr:uid="{00000000-0005-0000-0000-0000E6380000}"/>
    <cellStyle name="쉼표 [0] 7 2 7 2 5" xfId="16859" xr:uid="{00000000-0005-0000-0000-0000E7380000}"/>
    <cellStyle name="쉼표 [0] 7 2 7 2 5 2" xfId="16860" xr:uid="{00000000-0005-0000-0000-0000E8380000}"/>
    <cellStyle name="쉼표 [0] 7 2 7 2 6" xfId="16861" xr:uid="{00000000-0005-0000-0000-0000E9380000}"/>
    <cellStyle name="쉼표 [0] 7 2 7 2 6 2" xfId="16862" xr:uid="{00000000-0005-0000-0000-0000EA380000}"/>
    <cellStyle name="쉼표 [0] 7 2 7 2 7" xfId="16863" xr:uid="{00000000-0005-0000-0000-0000EB380000}"/>
    <cellStyle name="쉼표 [0] 7 2 7 2 7 2" xfId="16864" xr:uid="{00000000-0005-0000-0000-0000EC380000}"/>
    <cellStyle name="쉼표 [0] 7 2 7 2 8" xfId="16865" xr:uid="{00000000-0005-0000-0000-0000ED380000}"/>
    <cellStyle name="쉼표 [0] 7 2 7 2 8 2" xfId="16866" xr:uid="{00000000-0005-0000-0000-0000EE380000}"/>
    <cellStyle name="쉼표 [0] 7 2 7 2 9" xfId="16867" xr:uid="{00000000-0005-0000-0000-0000EF380000}"/>
    <cellStyle name="쉼표 [0] 7 2 7 2 9 2" xfId="16868" xr:uid="{00000000-0005-0000-0000-0000F0380000}"/>
    <cellStyle name="쉼표 [0] 7 2 7 3" xfId="16869" xr:uid="{00000000-0005-0000-0000-0000F1380000}"/>
    <cellStyle name="쉼표 [0] 7 2 7 3 2" xfId="16870" xr:uid="{00000000-0005-0000-0000-0000F2380000}"/>
    <cellStyle name="쉼표 [0] 7 2 7 4" xfId="16871" xr:uid="{00000000-0005-0000-0000-0000F3380000}"/>
    <cellStyle name="쉼표 [0] 7 2 7 4 2" xfId="16872" xr:uid="{00000000-0005-0000-0000-0000F4380000}"/>
    <cellStyle name="쉼표 [0] 7 2 7 5" xfId="16873" xr:uid="{00000000-0005-0000-0000-0000F5380000}"/>
    <cellStyle name="쉼표 [0] 7 2 7 5 2" xfId="16874" xr:uid="{00000000-0005-0000-0000-0000F6380000}"/>
    <cellStyle name="쉼표 [0] 7 2 7 6" xfId="16875" xr:uid="{00000000-0005-0000-0000-0000F7380000}"/>
    <cellStyle name="쉼표 [0] 7 2 7 6 2" xfId="16876" xr:uid="{00000000-0005-0000-0000-0000F8380000}"/>
    <cellStyle name="쉼표 [0] 7 2 7 7" xfId="16877" xr:uid="{00000000-0005-0000-0000-0000F9380000}"/>
    <cellStyle name="쉼표 [0] 7 2 7 7 2" xfId="16878" xr:uid="{00000000-0005-0000-0000-0000FA380000}"/>
    <cellStyle name="쉼표 [0] 7 2 7 8" xfId="16879" xr:uid="{00000000-0005-0000-0000-0000FB380000}"/>
    <cellStyle name="쉼표 [0] 7 2 7 8 2" xfId="16880" xr:uid="{00000000-0005-0000-0000-0000FC380000}"/>
    <cellStyle name="쉼표 [0] 7 2 7 9" xfId="16881" xr:uid="{00000000-0005-0000-0000-0000FD380000}"/>
    <cellStyle name="쉼표 [0] 7 2 7 9 2" xfId="16882" xr:uid="{00000000-0005-0000-0000-0000FE380000}"/>
    <cellStyle name="쉼표 [0] 7 2 8" xfId="16883" xr:uid="{00000000-0005-0000-0000-0000FF380000}"/>
    <cellStyle name="쉼표 [0] 7 2 8 10" xfId="16884" xr:uid="{00000000-0005-0000-0000-000000390000}"/>
    <cellStyle name="쉼표 [0] 7 2 8 10 2" xfId="16885" xr:uid="{00000000-0005-0000-0000-000001390000}"/>
    <cellStyle name="쉼표 [0] 7 2 8 11" xfId="16886" xr:uid="{00000000-0005-0000-0000-000002390000}"/>
    <cellStyle name="쉼표 [0] 7 2 8 11 2" xfId="16887" xr:uid="{00000000-0005-0000-0000-000003390000}"/>
    <cellStyle name="쉼표 [0] 7 2 8 12" xfId="16888" xr:uid="{00000000-0005-0000-0000-000004390000}"/>
    <cellStyle name="쉼표 [0] 7 2 8 12 2" xfId="16889" xr:uid="{00000000-0005-0000-0000-000005390000}"/>
    <cellStyle name="쉼표 [0] 7 2 8 13" xfId="16890" xr:uid="{00000000-0005-0000-0000-000006390000}"/>
    <cellStyle name="쉼표 [0] 7 2 8 13 2" xfId="16891" xr:uid="{00000000-0005-0000-0000-000007390000}"/>
    <cellStyle name="쉼표 [0] 7 2 8 14" xfId="16892" xr:uid="{00000000-0005-0000-0000-000008390000}"/>
    <cellStyle name="쉼표 [0] 7 2 8 14 2" xfId="16893" xr:uid="{00000000-0005-0000-0000-000009390000}"/>
    <cellStyle name="쉼표 [0] 7 2 8 15" xfId="16894" xr:uid="{00000000-0005-0000-0000-00000A390000}"/>
    <cellStyle name="쉼표 [0] 7 2 8 2" xfId="16895" xr:uid="{00000000-0005-0000-0000-00000B390000}"/>
    <cellStyle name="쉼표 [0] 7 2 8 2 10" xfId="16896" xr:uid="{00000000-0005-0000-0000-00000C390000}"/>
    <cellStyle name="쉼표 [0] 7 2 8 2 10 2" xfId="16897" xr:uid="{00000000-0005-0000-0000-00000D390000}"/>
    <cellStyle name="쉼표 [0] 7 2 8 2 11" xfId="16898" xr:uid="{00000000-0005-0000-0000-00000E390000}"/>
    <cellStyle name="쉼표 [0] 7 2 8 2 11 2" xfId="16899" xr:uid="{00000000-0005-0000-0000-00000F390000}"/>
    <cellStyle name="쉼표 [0] 7 2 8 2 12" xfId="16900" xr:uid="{00000000-0005-0000-0000-000010390000}"/>
    <cellStyle name="쉼표 [0] 7 2 8 2 12 2" xfId="16901" xr:uid="{00000000-0005-0000-0000-000011390000}"/>
    <cellStyle name="쉼표 [0] 7 2 8 2 13" xfId="16902" xr:uid="{00000000-0005-0000-0000-000012390000}"/>
    <cellStyle name="쉼표 [0] 7 2 8 2 13 2" xfId="16903" xr:uid="{00000000-0005-0000-0000-000013390000}"/>
    <cellStyle name="쉼표 [0] 7 2 8 2 14" xfId="16904" xr:uid="{00000000-0005-0000-0000-000014390000}"/>
    <cellStyle name="쉼표 [0] 7 2 8 2 2" xfId="16905" xr:uid="{00000000-0005-0000-0000-000015390000}"/>
    <cellStyle name="쉼표 [0] 7 2 8 2 2 2" xfId="16906" xr:uid="{00000000-0005-0000-0000-000016390000}"/>
    <cellStyle name="쉼표 [0] 7 2 8 2 3" xfId="16907" xr:uid="{00000000-0005-0000-0000-000017390000}"/>
    <cellStyle name="쉼표 [0] 7 2 8 2 3 2" xfId="16908" xr:uid="{00000000-0005-0000-0000-000018390000}"/>
    <cellStyle name="쉼표 [0] 7 2 8 2 4" xfId="16909" xr:uid="{00000000-0005-0000-0000-000019390000}"/>
    <cellStyle name="쉼표 [0] 7 2 8 2 4 2" xfId="16910" xr:uid="{00000000-0005-0000-0000-00001A390000}"/>
    <cellStyle name="쉼표 [0] 7 2 8 2 5" xfId="16911" xr:uid="{00000000-0005-0000-0000-00001B390000}"/>
    <cellStyle name="쉼표 [0] 7 2 8 2 5 2" xfId="16912" xr:uid="{00000000-0005-0000-0000-00001C390000}"/>
    <cellStyle name="쉼표 [0] 7 2 8 2 6" xfId="16913" xr:uid="{00000000-0005-0000-0000-00001D390000}"/>
    <cellStyle name="쉼표 [0] 7 2 8 2 6 2" xfId="16914" xr:uid="{00000000-0005-0000-0000-00001E390000}"/>
    <cellStyle name="쉼표 [0] 7 2 8 2 7" xfId="16915" xr:uid="{00000000-0005-0000-0000-00001F390000}"/>
    <cellStyle name="쉼표 [0] 7 2 8 2 7 2" xfId="16916" xr:uid="{00000000-0005-0000-0000-000020390000}"/>
    <cellStyle name="쉼표 [0] 7 2 8 2 8" xfId="16917" xr:uid="{00000000-0005-0000-0000-000021390000}"/>
    <cellStyle name="쉼표 [0] 7 2 8 2 8 2" xfId="16918" xr:uid="{00000000-0005-0000-0000-000022390000}"/>
    <cellStyle name="쉼표 [0] 7 2 8 2 9" xfId="16919" xr:uid="{00000000-0005-0000-0000-000023390000}"/>
    <cellStyle name="쉼표 [0] 7 2 8 2 9 2" xfId="16920" xr:uid="{00000000-0005-0000-0000-000024390000}"/>
    <cellStyle name="쉼표 [0] 7 2 8 3" xfId="16921" xr:uid="{00000000-0005-0000-0000-000025390000}"/>
    <cellStyle name="쉼표 [0] 7 2 8 3 2" xfId="16922" xr:uid="{00000000-0005-0000-0000-000026390000}"/>
    <cellStyle name="쉼표 [0] 7 2 8 4" xfId="16923" xr:uid="{00000000-0005-0000-0000-000027390000}"/>
    <cellStyle name="쉼표 [0] 7 2 8 4 2" xfId="16924" xr:uid="{00000000-0005-0000-0000-000028390000}"/>
    <cellStyle name="쉼표 [0] 7 2 8 5" xfId="16925" xr:uid="{00000000-0005-0000-0000-000029390000}"/>
    <cellStyle name="쉼표 [0] 7 2 8 5 2" xfId="16926" xr:uid="{00000000-0005-0000-0000-00002A390000}"/>
    <cellStyle name="쉼표 [0] 7 2 8 6" xfId="16927" xr:uid="{00000000-0005-0000-0000-00002B390000}"/>
    <cellStyle name="쉼표 [0] 7 2 8 6 2" xfId="16928" xr:uid="{00000000-0005-0000-0000-00002C390000}"/>
    <cellStyle name="쉼표 [0] 7 2 8 7" xfId="16929" xr:uid="{00000000-0005-0000-0000-00002D390000}"/>
    <cellStyle name="쉼표 [0] 7 2 8 7 2" xfId="16930" xr:uid="{00000000-0005-0000-0000-00002E390000}"/>
    <cellStyle name="쉼표 [0] 7 2 8 8" xfId="16931" xr:uid="{00000000-0005-0000-0000-00002F390000}"/>
    <cellStyle name="쉼표 [0] 7 2 8 8 2" xfId="16932" xr:uid="{00000000-0005-0000-0000-000030390000}"/>
    <cellStyle name="쉼표 [0] 7 2 8 9" xfId="16933" xr:uid="{00000000-0005-0000-0000-000031390000}"/>
    <cellStyle name="쉼표 [0] 7 2 8 9 2" xfId="16934" xr:uid="{00000000-0005-0000-0000-000032390000}"/>
    <cellStyle name="쉼표 [0] 7 2 9" xfId="16935" xr:uid="{00000000-0005-0000-0000-000033390000}"/>
    <cellStyle name="쉼표 [0] 7 2 9 10" xfId="16936" xr:uid="{00000000-0005-0000-0000-000034390000}"/>
    <cellStyle name="쉼표 [0] 7 2 9 10 2" xfId="16937" xr:uid="{00000000-0005-0000-0000-000035390000}"/>
    <cellStyle name="쉼표 [0] 7 2 9 11" xfId="16938" xr:uid="{00000000-0005-0000-0000-000036390000}"/>
    <cellStyle name="쉼표 [0] 7 2 9 11 2" xfId="16939" xr:uid="{00000000-0005-0000-0000-000037390000}"/>
    <cellStyle name="쉼표 [0] 7 2 9 12" xfId="16940" xr:uid="{00000000-0005-0000-0000-000038390000}"/>
    <cellStyle name="쉼표 [0] 7 2 9 12 2" xfId="16941" xr:uid="{00000000-0005-0000-0000-000039390000}"/>
    <cellStyle name="쉼표 [0] 7 2 9 13" xfId="16942" xr:uid="{00000000-0005-0000-0000-00003A390000}"/>
    <cellStyle name="쉼표 [0] 7 2 9 13 2" xfId="16943" xr:uid="{00000000-0005-0000-0000-00003B390000}"/>
    <cellStyle name="쉼표 [0] 7 2 9 14" xfId="16944" xr:uid="{00000000-0005-0000-0000-00003C390000}"/>
    <cellStyle name="쉼표 [0] 7 2 9 14 2" xfId="16945" xr:uid="{00000000-0005-0000-0000-00003D390000}"/>
    <cellStyle name="쉼표 [0] 7 2 9 15" xfId="16946" xr:uid="{00000000-0005-0000-0000-00003E390000}"/>
    <cellStyle name="쉼표 [0] 7 2 9 2" xfId="16947" xr:uid="{00000000-0005-0000-0000-00003F390000}"/>
    <cellStyle name="쉼표 [0] 7 2 9 2 10" xfId="16948" xr:uid="{00000000-0005-0000-0000-000040390000}"/>
    <cellStyle name="쉼표 [0] 7 2 9 2 10 2" xfId="16949" xr:uid="{00000000-0005-0000-0000-000041390000}"/>
    <cellStyle name="쉼표 [0] 7 2 9 2 11" xfId="16950" xr:uid="{00000000-0005-0000-0000-000042390000}"/>
    <cellStyle name="쉼표 [0] 7 2 9 2 11 2" xfId="16951" xr:uid="{00000000-0005-0000-0000-000043390000}"/>
    <cellStyle name="쉼표 [0] 7 2 9 2 12" xfId="16952" xr:uid="{00000000-0005-0000-0000-000044390000}"/>
    <cellStyle name="쉼표 [0] 7 2 9 2 12 2" xfId="16953" xr:uid="{00000000-0005-0000-0000-000045390000}"/>
    <cellStyle name="쉼표 [0] 7 2 9 2 13" xfId="16954" xr:uid="{00000000-0005-0000-0000-000046390000}"/>
    <cellStyle name="쉼표 [0] 7 2 9 2 13 2" xfId="16955" xr:uid="{00000000-0005-0000-0000-000047390000}"/>
    <cellStyle name="쉼표 [0] 7 2 9 2 14" xfId="16956" xr:uid="{00000000-0005-0000-0000-000048390000}"/>
    <cellStyle name="쉼표 [0] 7 2 9 2 2" xfId="16957" xr:uid="{00000000-0005-0000-0000-000049390000}"/>
    <cellStyle name="쉼표 [0] 7 2 9 2 2 2" xfId="16958" xr:uid="{00000000-0005-0000-0000-00004A390000}"/>
    <cellStyle name="쉼표 [0] 7 2 9 2 3" xfId="16959" xr:uid="{00000000-0005-0000-0000-00004B390000}"/>
    <cellStyle name="쉼표 [0] 7 2 9 2 3 2" xfId="16960" xr:uid="{00000000-0005-0000-0000-00004C390000}"/>
    <cellStyle name="쉼표 [0] 7 2 9 2 4" xfId="16961" xr:uid="{00000000-0005-0000-0000-00004D390000}"/>
    <cellStyle name="쉼표 [0] 7 2 9 2 4 2" xfId="16962" xr:uid="{00000000-0005-0000-0000-00004E390000}"/>
    <cellStyle name="쉼표 [0] 7 2 9 2 5" xfId="16963" xr:uid="{00000000-0005-0000-0000-00004F390000}"/>
    <cellStyle name="쉼표 [0] 7 2 9 2 5 2" xfId="16964" xr:uid="{00000000-0005-0000-0000-000050390000}"/>
    <cellStyle name="쉼표 [0] 7 2 9 2 6" xfId="16965" xr:uid="{00000000-0005-0000-0000-000051390000}"/>
    <cellStyle name="쉼표 [0] 7 2 9 2 6 2" xfId="16966" xr:uid="{00000000-0005-0000-0000-000052390000}"/>
    <cellStyle name="쉼표 [0] 7 2 9 2 7" xfId="16967" xr:uid="{00000000-0005-0000-0000-000053390000}"/>
    <cellStyle name="쉼표 [0] 7 2 9 2 7 2" xfId="16968" xr:uid="{00000000-0005-0000-0000-000054390000}"/>
    <cellStyle name="쉼표 [0] 7 2 9 2 8" xfId="16969" xr:uid="{00000000-0005-0000-0000-000055390000}"/>
    <cellStyle name="쉼표 [0] 7 2 9 2 8 2" xfId="16970" xr:uid="{00000000-0005-0000-0000-000056390000}"/>
    <cellStyle name="쉼표 [0] 7 2 9 2 9" xfId="16971" xr:uid="{00000000-0005-0000-0000-000057390000}"/>
    <cellStyle name="쉼표 [0] 7 2 9 2 9 2" xfId="16972" xr:uid="{00000000-0005-0000-0000-000058390000}"/>
    <cellStyle name="쉼표 [0] 7 2 9 3" xfId="16973" xr:uid="{00000000-0005-0000-0000-000059390000}"/>
    <cellStyle name="쉼표 [0] 7 2 9 3 2" xfId="16974" xr:uid="{00000000-0005-0000-0000-00005A390000}"/>
    <cellStyle name="쉼표 [0] 7 2 9 4" xfId="16975" xr:uid="{00000000-0005-0000-0000-00005B390000}"/>
    <cellStyle name="쉼표 [0] 7 2 9 4 2" xfId="16976" xr:uid="{00000000-0005-0000-0000-00005C390000}"/>
    <cellStyle name="쉼표 [0] 7 2 9 5" xfId="16977" xr:uid="{00000000-0005-0000-0000-00005D390000}"/>
    <cellStyle name="쉼표 [0] 7 2 9 5 2" xfId="16978" xr:uid="{00000000-0005-0000-0000-00005E390000}"/>
    <cellStyle name="쉼표 [0] 7 2 9 6" xfId="16979" xr:uid="{00000000-0005-0000-0000-00005F390000}"/>
    <cellStyle name="쉼표 [0] 7 2 9 6 2" xfId="16980" xr:uid="{00000000-0005-0000-0000-000060390000}"/>
    <cellStyle name="쉼표 [0] 7 2 9 7" xfId="16981" xr:uid="{00000000-0005-0000-0000-000061390000}"/>
    <cellStyle name="쉼표 [0] 7 2 9 7 2" xfId="16982" xr:uid="{00000000-0005-0000-0000-000062390000}"/>
    <cellStyle name="쉼표 [0] 7 2 9 8" xfId="16983" xr:uid="{00000000-0005-0000-0000-000063390000}"/>
    <cellStyle name="쉼표 [0] 7 2 9 8 2" xfId="16984" xr:uid="{00000000-0005-0000-0000-000064390000}"/>
    <cellStyle name="쉼표 [0] 7 2 9 9" xfId="16985" xr:uid="{00000000-0005-0000-0000-000065390000}"/>
    <cellStyle name="쉼표 [0] 7 2 9 9 2" xfId="16986" xr:uid="{00000000-0005-0000-0000-000066390000}"/>
    <cellStyle name="쉼표 [0] 7 20" xfId="16987" xr:uid="{00000000-0005-0000-0000-000067390000}"/>
    <cellStyle name="쉼표 [0] 7 20 10" xfId="16988" xr:uid="{00000000-0005-0000-0000-000068390000}"/>
    <cellStyle name="쉼표 [0] 7 20 10 2" xfId="16989" xr:uid="{00000000-0005-0000-0000-000069390000}"/>
    <cellStyle name="쉼표 [0] 7 20 11" xfId="16990" xr:uid="{00000000-0005-0000-0000-00006A390000}"/>
    <cellStyle name="쉼표 [0] 7 20 11 2" xfId="16991" xr:uid="{00000000-0005-0000-0000-00006B390000}"/>
    <cellStyle name="쉼표 [0] 7 20 12" xfId="16992" xr:uid="{00000000-0005-0000-0000-00006C390000}"/>
    <cellStyle name="쉼표 [0] 7 20 12 2" xfId="16993" xr:uid="{00000000-0005-0000-0000-00006D390000}"/>
    <cellStyle name="쉼표 [0] 7 20 13" xfId="16994" xr:uid="{00000000-0005-0000-0000-00006E390000}"/>
    <cellStyle name="쉼표 [0] 7 20 13 2" xfId="16995" xr:uid="{00000000-0005-0000-0000-00006F390000}"/>
    <cellStyle name="쉼표 [0] 7 20 14" xfId="16996" xr:uid="{00000000-0005-0000-0000-000070390000}"/>
    <cellStyle name="쉼표 [0] 7 20 14 2" xfId="16997" xr:uid="{00000000-0005-0000-0000-000071390000}"/>
    <cellStyle name="쉼표 [0] 7 20 15" xfId="16998" xr:uid="{00000000-0005-0000-0000-000072390000}"/>
    <cellStyle name="쉼표 [0] 7 20 2" xfId="16999" xr:uid="{00000000-0005-0000-0000-000073390000}"/>
    <cellStyle name="쉼표 [0] 7 20 2 10" xfId="17000" xr:uid="{00000000-0005-0000-0000-000074390000}"/>
    <cellStyle name="쉼표 [0] 7 20 2 10 2" xfId="17001" xr:uid="{00000000-0005-0000-0000-000075390000}"/>
    <cellStyle name="쉼표 [0] 7 20 2 11" xfId="17002" xr:uid="{00000000-0005-0000-0000-000076390000}"/>
    <cellStyle name="쉼표 [0] 7 20 2 11 2" xfId="17003" xr:uid="{00000000-0005-0000-0000-000077390000}"/>
    <cellStyle name="쉼표 [0] 7 20 2 12" xfId="17004" xr:uid="{00000000-0005-0000-0000-000078390000}"/>
    <cellStyle name="쉼표 [0] 7 20 2 12 2" xfId="17005" xr:uid="{00000000-0005-0000-0000-000079390000}"/>
    <cellStyle name="쉼표 [0] 7 20 2 13" xfId="17006" xr:uid="{00000000-0005-0000-0000-00007A390000}"/>
    <cellStyle name="쉼표 [0] 7 20 2 13 2" xfId="17007" xr:uid="{00000000-0005-0000-0000-00007B390000}"/>
    <cellStyle name="쉼표 [0] 7 20 2 14" xfId="17008" xr:uid="{00000000-0005-0000-0000-00007C390000}"/>
    <cellStyle name="쉼표 [0] 7 20 2 2" xfId="17009" xr:uid="{00000000-0005-0000-0000-00007D390000}"/>
    <cellStyle name="쉼표 [0] 7 20 2 2 2" xfId="17010" xr:uid="{00000000-0005-0000-0000-00007E390000}"/>
    <cellStyle name="쉼표 [0] 7 20 2 3" xfId="17011" xr:uid="{00000000-0005-0000-0000-00007F390000}"/>
    <cellStyle name="쉼표 [0] 7 20 2 3 2" xfId="17012" xr:uid="{00000000-0005-0000-0000-000080390000}"/>
    <cellStyle name="쉼표 [0] 7 20 2 4" xfId="17013" xr:uid="{00000000-0005-0000-0000-000081390000}"/>
    <cellStyle name="쉼표 [0] 7 20 2 4 2" xfId="17014" xr:uid="{00000000-0005-0000-0000-000082390000}"/>
    <cellStyle name="쉼표 [0] 7 20 2 5" xfId="17015" xr:uid="{00000000-0005-0000-0000-000083390000}"/>
    <cellStyle name="쉼표 [0] 7 20 2 5 2" xfId="17016" xr:uid="{00000000-0005-0000-0000-000084390000}"/>
    <cellStyle name="쉼표 [0] 7 20 2 6" xfId="17017" xr:uid="{00000000-0005-0000-0000-000085390000}"/>
    <cellStyle name="쉼표 [0] 7 20 2 6 2" xfId="17018" xr:uid="{00000000-0005-0000-0000-000086390000}"/>
    <cellStyle name="쉼표 [0] 7 20 2 7" xfId="17019" xr:uid="{00000000-0005-0000-0000-000087390000}"/>
    <cellStyle name="쉼표 [0] 7 20 2 7 2" xfId="17020" xr:uid="{00000000-0005-0000-0000-000088390000}"/>
    <cellStyle name="쉼표 [0] 7 20 2 8" xfId="17021" xr:uid="{00000000-0005-0000-0000-000089390000}"/>
    <cellStyle name="쉼표 [0] 7 20 2 8 2" xfId="17022" xr:uid="{00000000-0005-0000-0000-00008A390000}"/>
    <cellStyle name="쉼표 [0] 7 20 2 9" xfId="17023" xr:uid="{00000000-0005-0000-0000-00008B390000}"/>
    <cellStyle name="쉼표 [0] 7 20 2 9 2" xfId="17024" xr:uid="{00000000-0005-0000-0000-00008C390000}"/>
    <cellStyle name="쉼표 [0] 7 20 3" xfId="17025" xr:uid="{00000000-0005-0000-0000-00008D390000}"/>
    <cellStyle name="쉼표 [0] 7 20 3 2" xfId="17026" xr:uid="{00000000-0005-0000-0000-00008E390000}"/>
    <cellStyle name="쉼표 [0] 7 20 4" xfId="17027" xr:uid="{00000000-0005-0000-0000-00008F390000}"/>
    <cellStyle name="쉼표 [0] 7 20 4 2" xfId="17028" xr:uid="{00000000-0005-0000-0000-000090390000}"/>
    <cellStyle name="쉼표 [0] 7 20 5" xfId="17029" xr:uid="{00000000-0005-0000-0000-000091390000}"/>
    <cellStyle name="쉼표 [0] 7 20 5 2" xfId="17030" xr:uid="{00000000-0005-0000-0000-000092390000}"/>
    <cellStyle name="쉼표 [0] 7 20 6" xfId="17031" xr:uid="{00000000-0005-0000-0000-000093390000}"/>
    <cellStyle name="쉼표 [0] 7 20 6 2" xfId="17032" xr:uid="{00000000-0005-0000-0000-000094390000}"/>
    <cellStyle name="쉼표 [0] 7 20 7" xfId="17033" xr:uid="{00000000-0005-0000-0000-000095390000}"/>
    <cellStyle name="쉼표 [0] 7 20 7 2" xfId="17034" xr:uid="{00000000-0005-0000-0000-000096390000}"/>
    <cellStyle name="쉼표 [0] 7 20 8" xfId="17035" xr:uid="{00000000-0005-0000-0000-000097390000}"/>
    <cellStyle name="쉼표 [0] 7 20 8 2" xfId="17036" xr:uid="{00000000-0005-0000-0000-000098390000}"/>
    <cellStyle name="쉼표 [0] 7 20 9" xfId="17037" xr:uid="{00000000-0005-0000-0000-000099390000}"/>
    <cellStyle name="쉼표 [0] 7 20 9 2" xfId="17038" xr:uid="{00000000-0005-0000-0000-00009A390000}"/>
    <cellStyle name="쉼표 [0] 7 21" xfId="17039" xr:uid="{00000000-0005-0000-0000-00009B390000}"/>
    <cellStyle name="쉼표 [0] 7 21 10" xfId="17040" xr:uid="{00000000-0005-0000-0000-00009C390000}"/>
    <cellStyle name="쉼표 [0] 7 21 10 2" xfId="17041" xr:uid="{00000000-0005-0000-0000-00009D390000}"/>
    <cellStyle name="쉼표 [0] 7 21 11" xfId="17042" xr:uid="{00000000-0005-0000-0000-00009E390000}"/>
    <cellStyle name="쉼표 [0] 7 21 11 2" xfId="17043" xr:uid="{00000000-0005-0000-0000-00009F390000}"/>
    <cellStyle name="쉼표 [0] 7 21 12" xfId="17044" xr:uid="{00000000-0005-0000-0000-0000A0390000}"/>
    <cellStyle name="쉼표 [0] 7 21 12 2" xfId="17045" xr:uid="{00000000-0005-0000-0000-0000A1390000}"/>
    <cellStyle name="쉼표 [0] 7 21 13" xfId="17046" xr:uid="{00000000-0005-0000-0000-0000A2390000}"/>
    <cellStyle name="쉼표 [0] 7 21 13 2" xfId="17047" xr:uid="{00000000-0005-0000-0000-0000A3390000}"/>
    <cellStyle name="쉼표 [0] 7 21 14" xfId="17048" xr:uid="{00000000-0005-0000-0000-0000A4390000}"/>
    <cellStyle name="쉼표 [0] 7 21 14 2" xfId="17049" xr:uid="{00000000-0005-0000-0000-0000A5390000}"/>
    <cellStyle name="쉼표 [0] 7 21 15" xfId="17050" xr:uid="{00000000-0005-0000-0000-0000A6390000}"/>
    <cellStyle name="쉼표 [0] 7 21 2" xfId="17051" xr:uid="{00000000-0005-0000-0000-0000A7390000}"/>
    <cellStyle name="쉼표 [0] 7 21 2 10" xfId="17052" xr:uid="{00000000-0005-0000-0000-0000A8390000}"/>
    <cellStyle name="쉼표 [0] 7 21 2 10 2" xfId="17053" xr:uid="{00000000-0005-0000-0000-0000A9390000}"/>
    <cellStyle name="쉼표 [0] 7 21 2 11" xfId="17054" xr:uid="{00000000-0005-0000-0000-0000AA390000}"/>
    <cellStyle name="쉼표 [0] 7 21 2 11 2" xfId="17055" xr:uid="{00000000-0005-0000-0000-0000AB390000}"/>
    <cellStyle name="쉼표 [0] 7 21 2 12" xfId="17056" xr:uid="{00000000-0005-0000-0000-0000AC390000}"/>
    <cellStyle name="쉼표 [0] 7 21 2 12 2" xfId="17057" xr:uid="{00000000-0005-0000-0000-0000AD390000}"/>
    <cellStyle name="쉼표 [0] 7 21 2 13" xfId="17058" xr:uid="{00000000-0005-0000-0000-0000AE390000}"/>
    <cellStyle name="쉼표 [0] 7 21 2 13 2" xfId="17059" xr:uid="{00000000-0005-0000-0000-0000AF390000}"/>
    <cellStyle name="쉼표 [0] 7 21 2 14" xfId="17060" xr:uid="{00000000-0005-0000-0000-0000B0390000}"/>
    <cellStyle name="쉼표 [0] 7 21 2 2" xfId="17061" xr:uid="{00000000-0005-0000-0000-0000B1390000}"/>
    <cellStyle name="쉼표 [0] 7 21 2 2 2" xfId="17062" xr:uid="{00000000-0005-0000-0000-0000B2390000}"/>
    <cellStyle name="쉼표 [0] 7 21 2 3" xfId="17063" xr:uid="{00000000-0005-0000-0000-0000B3390000}"/>
    <cellStyle name="쉼표 [0] 7 21 2 3 2" xfId="17064" xr:uid="{00000000-0005-0000-0000-0000B4390000}"/>
    <cellStyle name="쉼표 [0] 7 21 2 4" xfId="17065" xr:uid="{00000000-0005-0000-0000-0000B5390000}"/>
    <cellStyle name="쉼표 [0] 7 21 2 4 2" xfId="17066" xr:uid="{00000000-0005-0000-0000-0000B6390000}"/>
    <cellStyle name="쉼표 [0] 7 21 2 5" xfId="17067" xr:uid="{00000000-0005-0000-0000-0000B7390000}"/>
    <cellStyle name="쉼표 [0] 7 21 2 5 2" xfId="17068" xr:uid="{00000000-0005-0000-0000-0000B8390000}"/>
    <cellStyle name="쉼표 [0] 7 21 2 6" xfId="17069" xr:uid="{00000000-0005-0000-0000-0000B9390000}"/>
    <cellStyle name="쉼표 [0] 7 21 2 6 2" xfId="17070" xr:uid="{00000000-0005-0000-0000-0000BA390000}"/>
    <cellStyle name="쉼표 [0] 7 21 2 7" xfId="17071" xr:uid="{00000000-0005-0000-0000-0000BB390000}"/>
    <cellStyle name="쉼표 [0] 7 21 2 7 2" xfId="17072" xr:uid="{00000000-0005-0000-0000-0000BC390000}"/>
    <cellStyle name="쉼표 [0] 7 21 2 8" xfId="17073" xr:uid="{00000000-0005-0000-0000-0000BD390000}"/>
    <cellStyle name="쉼표 [0] 7 21 2 8 2" xfId="17074" xr:uid="{00000000-0005-0000-0000-0000BE390000}"/>
    <cellStyle name="쉼표 [0] 7 21 2 9" xfId="17075" xr:uid="{00000000-0005-0000-0000-0000BF390000}"/>
    <cellStyle name="쉼표 [0] 7 21 2 9 2" xfId="17076" xr:uid="{00000000-0005-0000-0000-0000C0390000}"/>
    <cellStyle name="쉼표 [0] 7 21 3" xfId="17077" xr:uid="{00000000-0005-0000-0000-0000C1390000}"/>
    <cellStyle name="쉼표 [0] 7 21 3 2" xfId="17078" xr:uid="{00000000-0005-0000-0000-0000C2390000}"/>
    <cellStyle name="쉼표 [0] 7 21 4" xfId="17079" xr:uid="{00000000-0005-0000-0000-0000C3390000}"/>
    <cellStyle name="쉼표 [0] 7 21 4 2" xfId="17080" xr:uid="{00000000-0005-0000-0000-0000C4390000}"/>
    <cellStyle name="쉼표 [0] 7 21 5" xfId="17081" xr:uid="{00000000-0005-0000-0000-0000C5390000}"/>
    <cellStyle name="쉼표 [0] 7 21 5 2" xfId="17082" xr:uid="{00000000-0005-0000-0000-0000C6390000}"/>
    <cellStyle name="쉼표 [0] 7 21 6" xfId="17083" xr:uid="{00000000-0005-0000-0000-0000C7390000}"/>
    <cellStyle name="쉼표 [0] 7 21 6 2" xfId="17084" xr:uid="{00000000-0005-0000-0000-0000C8390000}"/>
    <cellStyle name="쉼표 [0] 7 21 7" xfId="17085" xr:uid="{00000000-0005-0000-0000-0000C9390000}"/>
    <cellStyle name="쉼표 [0] 7 21 7 2" xfId="17086" xr:uid="{00000000-0005-0000-0000-0000CA390000}"/>
    <cellStyle name="쉼표 [0] 7 21 8" xfId="17087" xr:uid="{00000000-0005-0000-0000-0000CB390000}"/>
    <cellStyle name="쉼표 [0] 7 21 8 2" xfId="17088" xr:uid="{00000000-0005-0000-0000-0000CC390000}"/>
    <cellStyle name="쉼표 [0] 7 21 9" xfId="17089" xr:uid="{00000000-0005-0000-0000-0000CD390000}"/>
    <cellStyle name="쉼표 [0] 7 21 9 2" xfId="17090" xr:uid="{00000000-0005-0000-0000-0000CE390000}"/>
    <cellStyle name="쉼표 [0] 7 22" xfId="17091" xr:uid="{00000000-0005-0000-0000-0000CF390000}"/>
    <cellStyle name="쉼표 [0] 7 22 10" xfId="17092" xr:uid="{00000000-0005-0000-0000-0000D0390000}"/>
    <cellStyle name="쉼표 [0] 7 22 10 2" xfId="17093" xr:uid="{00000000-0005-0000-0000-0000D1390000}"/>
    <cellStyle name="쉼표 [0] 7 22 11" xfId="17094" xr:uid="{00000000-0005-0000-0000-0000D2390000}"/>
    <cellStyle name="쉼표 [0] 7 22 11 2" xfId="17095" xr:uid="{00000000-0005-0000-0000-0000D3390000}"/>
    <cellStyle name="쉼표 [0] 7 22 12" xfId="17096" xr:uid="{00000000-0005-0000-0000-0000D4390000}"/>
    <cellStyle name="쉼표 [0] 7 22 12 2" xfId="17097" xr:uid="{00000000-0005-0000-0000-0000D5390000}"/>
    <cellStyle name="쉼표 [0] 7 22 13" xfId="17098" xr:uid="{00000000-0005-0000-0000-0000D6390000}"/>
    <cellStyle name="쉼표 [0] 7 22 13 2" xfId="17099" xr:uid="{00000000-0005-0000-0000-0000D7390000}"/>
    <cellStyle name="쉼표 [0] 7 22 14" xfId="17100" xr:uid="{00000000-0005-0000-0000-0000D8390000}"/>
    <cellStyle name="쉼표 [0] 7 22 14 2" xfId="17101" xr:uid="{00000000-0005-0000-0000-0000D9390000}"/>
    <cellStyle name="쉼표 [0] 7 22 15" xfId="17102" xr:uid="{00000000-0005-0000-0000-0000DA390000}"/>
    <cellStyle name="쉼표 [0] 7 22 2" xfId="17103" xr:uid="{00000000-0005-0000-0000-0000DB390000}"/>
    <cellStyle name="쉼표 [0] 7 22 2 10" xfId="17104" xr:uid="{00000000-0005-0000-0000-0000DC390000}"/>
    <cellStyle name="쉼표 [0] 7 22 2 10 2" xfId="17105" xr:uid="{00000000-0005-0000-0000-0000DD390000}"/>
    <cellStyle name="쉼표 [0] 7 22 2 11" xfId="17106" xr:uid="{00000000-0005-0000-0000-0000DE390000}"/>
    <cellStyle name="쉼표 [0] 7 22 2 11 2" xfId="17107" xr:uid="{00000000-0005-0000-0000-0000DF390000}"/>
    <cellStyle name="쉼표 [0] 7 22 2 12" xfId="17108" xr:uid="{00000000-0005-0000-0000-0000E0390000}"/>
    <cellStyle name="쉼표 [0] 7 22 2 12 2" xfId="17109" xr:uid="{00000000-0005-0000-0000-0000E1390000}"/>
    <cellStyle name="쉼표 [0] 7 22 2 13" xfId="17110" xr:uid="{00000000-0005-0000-0000-0000E2390000}"/>
    <cellStyle name="쉼표 [0] 7 22 2 13 2" xfId="17111" xr:uid="{00000000-0005-0000-0000-0000E3390000}"/>
    <cellStyle name="쉼표 [0] 7 22 2 14" xfId="17112" xr:uid="{00000000-0005-0000-0000-0000E4390000}"/>
    <cellStyle name="쉼표 [0] 7 22 2 2" xfId="17113" xr:uid="{00000000-0005-0000-0000-0000E5390000}"/>
    <cellStyle name="쉼표 [0] 7 22 2 2 2" xfId="17114" xr:uid="{00000000-0005-0000-0000-0000E6390000}"/>
    <cellStyle name="쉼표 [0] 7 22 2 3" xfId="17115" xr:uid="{00000000-0005-0000-0000-0000E7390000}"/>
    <cellStyle name="쉼표 [0] 7 22 2 3 2" xfId="17116" xr:uid="{00000000-0005-0000-0000-0000E8390000}"/>
    <cellStyle name="쉼표 [0] 7 22 2 4" xfId="17117" xr:uid="{00000000-0005-0000-0000-0000E9390000}"/>
    <cellStyle name="쉼표 [0] 7 22 2 4 2" xfId="17118" xr:uid="{00000000-0005-0000-0000-0000EA390000}"/>
    <cellStyle name="쉼표 [0] 7 22 2 5" xfId="17119" xr:uid="{00000000-0005-0000-0000-0000EB390000}"/>
    <cellStyle name="쉼표 [0] 7 22 2 5 2" xfId="17120" xr:uid="{00000000-0005-0000-0000-0000EC390000}"/>
    <cellStyle name="쉼표 [0] 7 22 2 6" xfId="17121" xr:uid="{00000000-0005-0000-0000-0000ED390000}"/>
    <cellStyle name="쉼표 [0] 7 22 2 6 2" xfId="17122" xr:uid="{00000000-0005-0000-0000-0000EE390000}"/>
    <cellStyle name="쉼표 [0] 7 22 2 7" xfId="17123" xr:uid="{00000000-0005-0000-0000-0000EF390000}"/>
    <cellStyle name="쉼표 [0] 7 22 2 7 2" xfId="17124" xr:uid="{00000000-0005-0000-0000-0000F0390000}"/>
    <cellStyle name="쉼표 [0] 7 22 2 8" xfId="17125" xr:uid="{00000000-0005-0000-0000-0000F1390000}"/>
    <cellStyle name="쉼표 [0] 7 22 2 8 2" xfId="17126" xr:uid="{00000000-0005-0000-0000-0000F2390000}"/>
    <cellStyle name="쉼표 [0] 7 22 2 9" xfId="17127" xr:uid="{00000000-0005-0000-0000-0000F3390000}"/>
    <cellStyle name="쉼표 [0] 7 22 2 9 2" xfId="17128" xr:uid="{00000000-0005-0000-0000-0000F4390000}"/>
    <cellStyle name="쉼표 [0] 7 22 3" xfId="17129" xr:uid="{00000000-0005-0000-0000-0000F5390000}"/>
    <cellStyle name="쉼표 [0] 7 22 3 2" xfId="17130" xr:uid="{00000000-0005-0000-0000-0000F6390000}"/>
    <cellStyle name="쉼표 [0] 7 22 4" xfId="17131" xr:uid="{00000000-0005-0000-0000-0000F7390000}"/>
    <cellStyle name="쉼표 [0] 7 22 4 2" xfId="17132" xr:uid="{00000000-0005-0000-0000-0000F8390000}"/>
    <cellStyle name="쉼표 [0] 7 22 5" xfId="17133" xr:uid="{00000000-0005-0000-0000-0000F9390000}"/>
    <cellStyle name="쉼표 [0] 7 22 5 2" xfId="17134" xr:uid="{00000000-0005-0000-0000-0000FA390000}"/>
    <cellStyle name="쉼표 [0] 7 22 6" xfId="17135" xr:uid="{00000000-0005-0000-0000-0000FB390000}"/>
    <cellStyle name="쉼표 [0] 7 22 6 2" xfId="17136" xr:uid="{00000000-0005-0000-0000-0000FC390000}"/>
    <cellStyle name="쉼표 [0] 7 22 7" xfId="17137" xr:uid="{00000000-0005-0000-0000-0000FD390000}"/>
    <cellStyle name="쉼표 [0] 7 22 7 2" xfId="17138" xr:uid="{00000000-0005-0000-0000-0000FE390000}"/>
    <cellStyle name="쉼표 [0] 7 22 8" xfId="17139" xr:uid="{00000000-0005-0000-0000-0000FF390000}"/>
    <cellStyle name="쉼표 [0] 7 22 8 2" xfId="17140" xr:uid="{00000000-0005-0000-0000-0000003A0000}"/>
    <cellStyle name="쉼표 [0] 7 22 9" xfId="17141" xr:uid="{00000000-0005-0000-0000-0000013A0000}"/>
    <cellStyle name="쉼표 [0] 7 22 9 2" xfId="17142" xr:uid="{00000000-0005-0000-0000-0000023A0000}"/>
    <cellStyle name="쉼표 [0] 7 23" xfId="17143" xr:uid="{00000000-0005-0000-0000-0000033A0000}"/>
    <cellStyle name="쉼표 [0] 7 23 10" xfId="17144" xr:uid="{00000000-0005-0000-0000-0000043A0000}"/>
    <cellStyle name="쉼표 [0] 7 23 10 2" xfId="17145" xr:uid="{00000000-0005-0000-0000-0000053A0000}"/>
    <cellStyle name="쉼표 [0] 7 23 11" xfId="17146" xr:uid="{00000000-0005-0000-0000-0000063A0000}"/>
    <cellStyle name="쉼표 [0] 7 23 11 2" xfId="17147" xr:uid="{00000000-0005-0000-0000-0000073A0000}"/>
    <cellStyle name="쉼표 [0] 7 23 12" xfId="17148" xr:uid="{00000000-0005-0000-0000-0000083A0000}"/>
    <cellStyle name="쉼표 [0] 7 23 12 2" xfId="17149" xr:uid="{00000000-0005-0000-0000-0000093A0000}"/>
    <cellStyle name="쉼표 [0] 7 23 13" xfId="17150" xr:uid="{00000000-0005-0000-0000-00000A3A0000}"/>
    <cellStyle name="쉼표 [0] 7 23 13 2" xfId="17151" xr:uid="{00000000-0005-0000-0000-00000B3A0000}"/>
    <cellStyle name="쉼표 [0] 7 23 14" xfId="17152" xr:uid="{00000000-0005-0000-0000-00000C3A0000}"/>
    <cellStyle name="쉼표 [0] 7 23 14 2" xfId="17153" xr:uid="{00000000-0005-0000-0000-00000D3A0000}"/>
    <cellStyle name="쉼표 [0] 7 23 15" xfId="17154" xr:uid="{00000000-0005-0000-0000-00000E3A0000}"/>
    <cellStyle name="쉼표 [0] 7 23 2" xfId="17155" xr:uid="{00000000-0005-0000-0000-00000F3A0000}"/>
    <cellStyle name="쉼표 [0] 7 23 2 10" xfId="17156" xr:uid="{00000000-0005-0000-0000-0000103A0000}"/>
    <cellStyle name="쉼표 [0] 7 23 2 10 2" xfId="17157" xr:uid="{00000000-0005-0000-0000-0000113A0000}"/>
    <cellStyle name="쉼표 [0] 7 23 2 11" xfId="17158" xr:uid="{00000000-0005-0000-0000-0000123A0000}"/>
    <cellStyle name="쉼표 [0] 7 23 2 11 2" xfId="17159" xr:uid="{00000000-0005-0000-0000-0000133A0000}"/>
    <cellStyle name="쉼표 [0] 7 23 2 12" xfId="17160" xr:uid="{00000000-0005-0000-0000-0000143A0000}"/>
    <cellStyle name="쉼표 [0] 7 23 2 12 2" xfId="17161" xr:uid="{00000000-0005-0000-0000-0000153A0000}"/>
    <cellStyle name="쉼표 [0] 7 23 2 13" xfId="17162" xr:uid="{00000000-0005-0000-0000-0000163A0000}"/>
    <cellStyle name="쉼표 [0] 7 23 2 13 2" xfId="17163" xr:uid="{00000000-0005-0000-0000-0000173A0000}"/>
    <cellStyle name="쉼표 [0] 7 23 2 14" xfId="17164" xr:uid="{00000000-0005-0000-0000-0000183A0000}"/>
    <cellStyle name="쉼표 [0] 7 23 2 2" xfId="17165" xr:uid="{00000000-0005-0000-0000-0000193A0000}"/>
    <cellStyle name="쉼표 [0] 7 23 2 2 2" xfId="17166" xr:uid="{00000000-0005-0000-0000-00001A3A0000}"/>
    <cellStyle name="쉼표 [0] 7 23 2 3" xfId="17167" xr:uid="{00000000-0005-0000-0000-00001B3A0000}"/>
    <cellStyle name="쉼표 [0] 7 23 2 3 2" xfId="17168" xr:uid="{00000000-0005-0000-0000-00001C3A0000}"/>
    <cellStyle name="쉼표 [0] 7 23 2 4" xfId="17169" xr:uid="{00000000-0005-0000-0000-00001D3A0000}"/>
    <cellStyle name="쉼표 [0] 7 23 2 4 2" xfId="17170" xr:uid="{00000000-0005-0000-0000-00001E3A0000}"/>
    <cellStyle name="쉼표 [0] 7 23 2 5" xfId="17171" xr:uid="{00000000-0005-0000-0000-00001F3A0000}"/>
    <cellStyle name="쉼표 [0] 7 23 2 5 2" xfId="17172" xr:uid="{00000000-0005-0000-0000-0000203A0000}"/>
    <cellStyle name="쉼표 [0] 7 23 2 6" xfId="17173" xr:uid="{00000000-0005-0000-0000-0000213A0000}"/>
    <cellStyle name="쉼표 [0] 7 23 2 6 2" xfId="17174" xr:uid="{00000000-0005-0000-0000-0000223A0000}"/>
    <cellStyle name="쉼표 [0] 7 23 2 7" xfId="17175" xr:uid="{00000000-0005-0000-0000-0000233A0000}"/>
    <cellStyle name="쉼표 [0] 7 23 2 7 2" xfId="17176" xr:uid="{00000000-0005-0000-0000-0000243A0000}"/>
    <cellStyle name="쉼표 [0] 7 23 2 8" xfId="17177" xr:uid="{00000000-0005-0000-0000-0000253A0000}"/>
    <cellStyle name="쉼표 [0] 7 23 2 8 2" xfId="17178" xr:uid="{00000000-0005-0000-0000-0000263A0000}"/>
    <cellStyle name="쉼표 [0] 7 23 2 9" xfId="17179" xr:uid="{00000000-0005-0000-0000-0000273A0000}"/>
    <cellStyle name="쉼표 [0] 7 23 2 9 2" xfId="17180" xr:uid="{00000000-0005-0000-0000-0000283A0000}"/>
    <cellStyle name="쉼표 [0] 7 23 3" xfId="17181" xr:uid="{00000000-0005-0000-0000-0000293A0000}"/>
    <cellStyle name="쉼표 [0] 7 23 3 2" xfId="17182" xr:uid="{00000000-0005-0000-0000-00002A3A0000}"/>
    <cellStyle name="쉼표 [0] 7 23 4" xfId="17183" xr:uid="{00000000-0005-0000-0000-00002B3A0000}"/>
    <cellStyle name="쉼표 [0] 7 23 4 2" xfId="17184" xr:uid="{00000000-0005-0000-0000-00002C3A0000}"/>
    <cellStyle name="쉼표 [0] 7 23 5" xfId="17185" xr:uid="{00000000-0005-0000-0000-00002D3A0000}"/>
    <cellStyle name="쉼표 [0] 7 23 5 2" xfId="17186" xr:uid="{00000000-0005-0000-0000-00002E3A0000}"/>
    <cellStyle name="쉼표 [0] 7 23 6" xfId="17187" xr:uid="{00000000-0005-0000-0000-00002F3A0000}"/>
    <cellStyle name="쉼표 [0] 7 23 6 2" xfId="17188" xr:uid="{00000000-0005-0000-0000-0000303A0000}"/>
    <cellStyle name="쉼표 [0] 7 23 7" xfId="17189" xr:uid="{00000000-0005-0000-0000-0000313A0000}"/>
    <cellStyle name="쉼표 [0] 7 23 7 2" xfId="17190" xr:uid="{00000000-0005-0000-0000-0000323A0000}"/>
    <cellStyle name="쉼표 [0] 7 23 8" xfId="17191" xr:uid="{00000000-0005-0000-0000-0000333A0000}"/>
    <cellStyle name="쉼표 [0] 7 23 8 2" xfId="17192" xr:uid="{00000000-0005-0000-0000-0000343A0000}"/>
    <cellStyle name="쉼표 [0] 7 23 9" xfId="17193" xr:uid="{00000000-0005-0000-0000-0000353A0000}"/>
    <cellStyle name="쉼표 [0] 7 23 9 2" xfId="17194" xr:uid="{00000000-0005-0000-0000-0000363A0000}"/>
    <cellStyle name="쉼표 [0] 7 24" xfId="17195" xr:uid="{00000000-0005-0000-0000-0000373A0000}"/>
    <cellStyle name="쉼표 [0] 7 24 10" xfId="17196" xr:uid="{00000000-0005-0000-0000-0000383A0000}"/>
    <cellStyle name="쉼표 [0] 7 24 10 2" xfId="17197" xr:uid="{00000000-0005-0000-0000-0000393A0000}"/>
    <cellStyle name="쉼표 [0] 7 24 11" xfId="17198" xr:uid="{00000000-0005-0000-0000-00003A3A0000}"/>
    <cellStyle name="쉼표 [0] 7 24 11 2" xfId="17199" xr:uid="{00000000-0005-0000-0000-00003B3A0000}"/>
    <cellStyle name="쉼표 [0] 7 24 12" xfId="17200" xr:uid="{00000000-0005-0000-0000-00003C3A0000}"/>
    <cellStyle name="쉼표 [0] 7 24 12 2" xfId="17201" xr:uid="{00000000-0005-0000-0000-00003D3A0000}"/>
    <cellStyle name="쉼표 [0] 7 24 13" xfId="17202" xr:uid="{00000000-0005-0000-0000-00003E3A0000}"/>
    <cellStyle name="쉼표 [0] 7 24 13 2" xfId="17203" xr:uid="{00000000-0005-0000-0000-00003F3A0000}"/>
    <cellStyle name="쉼표 [0] 7 24 14" xfId="17204" xr:uid="{00000000-0005-0000-0000-0000403A0000}"/>
    <cellStyle name="쉼표 [0] 7 24 14 2" xfId="17205" xr:uid="{00000000-0005-0000-0000-0000413A0000}"/>
    <cellStyle name="쉼표 [0] 7 24 15" xfId="17206" xr:uid="{00000000-0005-0000-0000-0000423A0000}"/>
    <cellStyle name="쉼표 [0] 7 24 2" xfId="17207" xr:uid="{00000000-0005-0000-0000-0000433A0000}"/>
    <cellStyle name="쉼표 [0] 7 24 2 10" xfId="17208" xr:uid="{00000000-0005-0000-0000-0000443A0000}"/>
    <cellStyle name="쉼표 [0] 7 24 2 10 2" xfId="17209" xr:uid="{00000000-0005-0000-0000-0000453A0000}"/>
    <cellStyle name="쉼표 [0] 7 24 2 11" xfId="17210" xr:uid="{00000000-0005-0000-0000-0000463A0000}"/>
    <cellStyle name="쉼표 [0] 7 24 2 11 2" xfId="17211" xr:uid="{00000000-0005-0000-0000-0000473A0000}"/>
    <cellStyle name="쉼표 [0] 7 24 2 12" xfId="17212" xr:uid="{00000000-0005-0000-0000-0000483A0000}"/>
    <cellStyle name="쉼표 [0] 7 24 2 12 2" xfId="17213" xr:uid="{00000000-0005-0000-0000-0000493A0000}"/>
    <cellStyle name="쉼표 [0] 7 24 2 13" xfId="17214" xr:uid="{00000000-0005-0000-0000-00004A3A0000}"/>
    <cellStyle name="쉼표 [0] 7 24 2 13 2" xfId="17215" xr:uid="{00000000-0005-0000-0000-00004B3A0000}"/>
    <cellStyle name="쉼표 [0] 7 24 2 14" xfId="17216" xr:uid="{00000000-0005-0000-0000-00004C3A0000}"/>
    <cellStyle name="쉼표 [0] 7 24 2 2" xfId="17217" xr:uid="{00000000-0005-0000-0000-00004D3A0000}"/>
    <cellStyle name="쉼표 [0] 7 24 2 2 2" xfId="17218" xr:uid="{00000000-0005-0000-0000-00004E3A0000}"/>
    <cellStyle name="쉼표 [0] 7 24 2 3" xfId="17219" xr:uid="{00000000-0005-0000-0000-00004F3A0000}"/>
    <cellStyle name="쉼표 [0] 7 24 2 3 2" xfId="17220" xr:uid="{00000000-0005-0000-0000-0000503A0000}"/>
    <cellStyle name="쉼표 [0] 7 24 2 4" xfId="17221" xr:uid="{00000000-0005-0000-0000-0000513A0000}"/>
    <cellStyle name="쉼표 [0] 7 24 2 4 2" xfId="17222" xr:uid="{00000000-0005-0000-0000-0000523A0000}"/>
    <cellStyle name="쉼표 [0] 7 24 2 5" xfId="17223" xr:uid="{00000000-0005-0000-0000-0000533A0000}"/>
    <cellStyle name="쉼표 [0] 7 24 2 5 2" xfId="17224" xr:uid="{00000000-0005-0000-0000-0000543A0000}"/>
    <cellStyle name="쉼표 [0] 7 24 2 6" xfId="17225" xr:uid="{00000000-0005-0000-0000-0000553A0000}"/>
    <cellStyle name="쉼표 [0] 7 24 2 6 2" xfId="17226" xr:uid="{00000000-0005-0000-0000-0000563A0000}"/>
    <cellStyle name="쉼표 [0] 7 24 2 7" xfId="17227" xr:uid="{00000000-0005-0000-0000-0000573A0000}"/>
    <cellStyle name="쉼표 [0] 7 24 2 7 2" xfId="17228" xr:uid="{00000000-0005-0000-0000-0000583A0000}"/>
    <cellStyle name="쉼표 [0] 7 24 2 8" xfId="17229" xr:uid="{00000000-0005-0000-0000-0000593A0000}"/>
    <cellStyle name="쉼표 [0] 7 24 2 8 2" xfId="17230" xr:uid="{00000000-0005-0000-0000-00005A3A0000}"/>
    <cellStyle name="쉼표 [0] 7 24 2 9" xfId="17231" xr:uid="{00000000-0005-0000-0000-00005B3A0000}"/>
    <cellStyle name="쉼표 [0] 7 24 2 9 2" xfId="17232" xr:uid="{00000000-0005-0000-0000-00005C3A0000}"/>
    <cellStyle name="쉼표 [0] 7 24 3" xfId="17233" xr:uid="{00000000-0005-0000-0000-00005D3A0000}"/>
    <cellStyle name="쉼표 [0] 7 24 3 2" xfId="17234" xr:uid="{00000000-0005-0000-0000-00005E3A0000}"/>
    <cellStyle name="쉼표 [0] 7 24 4" xfId="17235" xr:uid="{00000000-0005-0000-0000-00005F3A0000}"/>
    <cellStyle name="쉼표 [0] 7 24 4 2" xfId="17236" xr:uid="{00000000-0005-0000-0000-0000603A0000}"/>
    <cellStyle name="쉼표 [0] 7 24 5" xfId="17237" xr:uid="{00000000-0005-0000-0000-0000613A0000}"/>
    <cellStyle name="쉼표 [0] 7 24 5 2" xfId="17238" xr:uid="{00000000-0005-0000-0000-0000623A0000}"/>
    <cellStyle name="쉼표 [0] 7 24 6" xfId="17239" xr:uid="{00000000-0005-0000-0000-0000633A0000}"/>
    <cellStyle name="쉼표 [0] 7 24 6 2" xfId="17240" xr:uid="{00000000-0005-0000-0000-0000643A0000}"/>
    <cellStyle name="쉼표 [0] 7 24 7" xfId="17241" xr:uid="{00000000-0005-0000-0000-0000653A0000}"/>
    <cellStyle name="쉼표 [0] 7 24 7 2" xfId="17242" xr:uid="{00000000-0005-0000-0000-0000663A0000}"/>
    <cellStyle name="쉼표 [0] 7 24 8" xfId="17243" xr:uid="{00000000-0005-0000-0000-0000673A0000}"/>
    <cellStyle name="쉼표 [0] 7 24 8 2" xfId="17244" xr:uid="{00000000-0005-0000-0000-0000683A0000}"/>
    <cellStyle name="쉼표 [0] 7 24 9" xfId="17245" xr:uid="{00000000-0005-0000-0000-0000693A0000}"/>
    <cellStyle name="쉼표 [0] 7 24 9 2" xfId="17246" xr:uid="{00000000-0005-0000-0000-00006A3A0000}"/>
    <cellStyle name="쉼표 [0] 7 25" xfId="17247" xr:uid="{00000000-0005-0000-0000-00006B3A0000}"/>
    <cellStyle name="쉼표 [0] 7 25 10" xfId="17248" xr:uid="{00000000-0005-0000-0000-00006C3A0000}"/>
    <cellStyle name="쉼표 [0] 7 25 10 2" xfId="17249" xr:uid="{00000000-0005-0000-0000-00006D3A0000}"/>
    <cellStyle name="쉼표 [0] 7 25 11" xfId="17250" xr:uid="{00000000-0005-0000-0000-00006E3A0000}"/>
    <cellStyle name="쉼표 [0] 7 25 11 2" xfId="17251" xr:uid="{00000000-0005-0000-0000-00006F3A0000}"/>
    <cellStyle name="쉼표 [0] 7 25 12" xfId="17252" xr:uid="{00000000-0005-0000-0000-0000703A0000}"/>
    <cellStyle name="쉼표 [0] 7 25 12 2" xfId="17253" xr:uid="{00000000-0005-0000-0000-0000713A0000}"/>
    <cellStyle name="쉼표 [0] 7 25 13" xfId="17254" xr:uid="{00000000-0005-0000-0000-0000723A0000}"/>
    <cellStyle name="쉼표 [0] 7 25 13 2" xfId="17255" xr:uid="{00000000-0005-0000-0000-0000733A0000}"/>
    <cellStyle name="쉼표 [0] 7 25 14" xfId="17256" xr:uid="{00000000-0005-0000-0000-0000743A0000}"/>
    <cellStyle name="쉼표 [0] 7 25 14 2" xfId="17257" xr:uid="{00000000-0005-0000-0000-0000753A0000}"/>
    <cellStyle name="쉼표 [0] 7 25 15" xfId="17258" xr:uid="{00000000-0005-0000-0000-0000763A0000}"/>
    <cellStyle name="쉼표 [0] 7 25 2" xfId="17259" xr:uid="{00000000-0005-0000-0000-0000773A0000}"/>
    <cellStyle name="쉼표 [0] 7 25 2 10" xfId="17260" xr:uid="{00000000-0005-0000-0000-0000783A0000}"/>
    <cellStyle name="쉼표 [0] 7 25 2 10 2" xfId="17261" xr:uid="{00000000-0005-0000-0000-0000793A0000}"/>
    <cellStyle name="쉼표 [0] 7 25 2 11" xfId="17262" xr:uid="{00000000-0005-0000-0000-00007A3A0000}"/>
    <cellStyle name="쉼표 [0] 7 25 2 11 2" xfId="17263" xr:uid="{00000000-0005-0000-0000-00007B3A0000}"/>
    <cellStyle name="쉼표 [0] 7 25 2 12" xfId="17264" xr:uid="{00000000-0005-0000-0000-00007C3A0000}"/>
    <cellStyle name="쉼표 [0] 7 25 2 12 2" xfId="17265" xr:uid="{00000000-0005-0000-0000-00007D3A0000}"/>
    <cellStyle name="쉼표 [0] 7 25 2 13" xfId="17266" xr:uid="{00000000-0005-0000-0000-00007E3A0000}"/>
    <cellStyle name="쉼표 [0] 7 25 2 13 2" xfId="17267" xr:uid="{00000000-0005-0000-0000-00007F3A0000}"/>
    <cellStyle name="쉼표 [0] 7 25 2 14" xfId="17268" xr:uid="{00000000-0005-0000-0000-0000803A0000}"/>
    <cellStyle name="쉼표 [0] 7 25 2 2" xfId="17269" xr:uid="{00000000-0005-0000-0000-0000813A0000}"/>
    <cellStyle name="쉼표 [0] 7 25 2 2 2" xfId="17270" xr:uid="{00000000-0005-0000-0000-0000823A0000}"/>
    <cellStyle name="쉼표 [0] 7 25 2 3" xfId="17271" xr:uid="{00000000-0005-0000-0000-0000833A0000}"/>
    <cellStyle name="쉼표 [0] 7 25 2 3 2" xfId="17272" xr:uid="{00000000-0005-0000-0000-0000843A0000}"/>
    <cellStyle name="쉼표 [0] 7 25 2 4" xfId="17273" xr:uid="{00000000-0005-0000-0000-0000853A0000}"/>
    <cellStyle name="쉼표 [0] 7 25 2 4 2" xfId="17274" xr:uid="{00000000-0005-0000-0000-0000863A0000}"/>
    <cellStyle name="쉼표 [0] 7 25 2 5" xfId="17275" xr:uid="{00000000-0005-0000-0000-0000873A0000}"/>
    <cellStyle name="쉼표 [0] 7 25 2 5 2" xfId="17276" xr:uid="{00000000-0005-0000-0000-0000883A0000}"/>
    <cellStyle name="쉼표 [0] 7 25 2 6" xfId="17277" xr:uid="{00000000-0005-0000-0000-0000893A0000}"/>
    <cellStyle name="쉼표 [0] 7 25 2 6 2" xfId="17278" xr:uid="{00000000-0005-0000-0000-00008A3A0000}"/>
    <cellStyle name="쉼표 [0] 7 25 2 7" xfId="17279" xr:uid="{00000000-0005-0000-0000-00008B3A0000}"/>
    <cellStyle name="쉼표 [0] 7 25 2 7 2" xfId="17280" xr:uid="{00000000-0005-0000-0000-00008C3A0000}"/>
    <cellStyle name="쉼표 [0] 7 25 2 8" xfId="17281" xr:uid="{00000000-0005-0000-0000-00008D3A0000}"/>
    <cellStyle name="쉼표 [0] 7 25 2 8 2" xfId="17282" xr:uid="{00000000-0005-0000-0000-00008E3A0000}"/>
    <cellStyle name="쉼표 [0] 7 25 2 9" xfId="17283" xr:uid="{00000000-0005-0000-0000-00008F3A0000}"/>
    <cellStyle name="쉼표 [0] 7 25 2 9 2" xfId="17284" xr:uid="{00000000-0005-0000-0000-0000903A0000}"/>
    <cellStyle name="쉼표 [0] 7 25 3" xfId="17285" xr:uid="{00000000-0005-0000-0000-0000913A0000}"/>
    <cellStyle name="쉼표 [0] 7 25 3 2" xfId="17286" xr:uid="{00000000-0005-0000-0000-0000923A0000}"/>
    <cellStyle name="쉼표 [0] 7 25 4" xfId="17287" xr:uid="{00000000-0005-0000-0000-0000933A0000}"/>
    <cellStyle name="쉼표 [0] 7 25 4 2" xfId="17288" xr:uid="{00000000-0005-0000-0000-0000943A0000}"/>
    <cellStyle name="쉼표 [0] 7 25 5" xfId="17289" xr:uid="{00000000-0005-0000-0000-0000953A0000}"/>
    <cellStyle name="쉼표 [0] 7 25 5 2" xfId="17290" xr:uid="{00000000-0005-0000-0000-0000963A0000}"/>
    <cellStyle name="쉼표 [0] 7 25 6" xfId="17291" xr:uid="{00000000-0005-0000-0000-0000973A0000}"/>
    <cellStyle name="쉼표 [0] 7 25 6 2" xfId="17292" xr:uid="{00000000-0005-0000-0000-0000983A0000}"/>
    <cellStyle name="쉼표 [0] 7 25 7" xfId="17293" xr:uid="{00000000-0005-0000-0000-0000993A0000}"/>
    <cellStyle name="쉼표 [0] 7 25 7 2" xfId="17294" xr:uid="{00000000-0005-0000-0000-00009A3A0000}"/>
    <cellStyle name="쉼표 [0] 7 25 8" xfId="17295" xr:uid="{00000000-0005-0000-0000-00009B3A0000}"/>
    <cellStyle name="쉼표 [0] 7 25 8 2" xfId="17296" xr:uid="{00000000-0005-0000-0000-00009C3A0000}"/>
    <cellStyle name="쉼표 [0] 7 25 9" xfId="17297" xr:uid="{00000000-0005-0000-0000-00009D3A0000}"/>
    <cellStyle name="쉼표 [0] 7 25 9 2" xfId="17298" xr:uid="{00000000-0005-0000-0000-00009E3A0000}"/>
    <cellStyle name="쉼표 [0] 7 26" xfId="17299" xr:uid="{00000000-0005-0000-0000-00009F3A0000}"/>
    <cellStyle name="쉼표 [0] 7 26 10" xfId="17300" xr:uid="{00000000-0005-0000-0000-0000A03A0000}"/>
    <cellStyle name="쉼표 [0] 7 26 10 2" xfId="17301" xr:uid="{00000000-0005-0000-0000-0000A13A0000}"/>
    <cellStyle name="쉼표 [0] 7 26 11" xfId="17302" xr:uid="{00000000-0005-0000-0000-0000A23A0000}"/>
    <cellStyle name="쉼표 [0] 7 26 11 2" xfId="17303" xr:uid="{00000000-0005-0000-0000-0000A33A0000}"/>
    <cellStyle name="쉼표 [0] 7 26 12" xfId="17304" xr:uid="{00000000-0005-0000-0000-0000A43A0000}"/>
    <cellStyle name="쉼표 [0] 7 26 12 2" xfId="17305" xr:uid="{00000000-0005-0000-0000-0000A53A0000}"/>
    <cellStyle name="쉼표 [0] 7 26 13" xfId="17306" xr:uid="{00000000-0005-0000-0000-0000A63A0000}"/>
    <cellStyle name="쉼표 [0] 7 26 13 2" xfId="17307" xr:uid="{00000000-0005-0000-0000-0000A73A0000}"/>
    <cellStyle name="쉼표 [0] 7 26 14" xfId="17308" xr:uid="{00000000-0005-0000-0000-0000A83A0000}"/>
    <cellStyle name="쉼표 [0] 7 26 14 2" xfId="17309" xr:uid="{00000000-0005-0000-0000-0000A93A0000}"/>
    <cellStyle name="쉼표 [0] 7 26 15" xfId="17310" xr:uid="{00000000-0005-0000-0000-0000AA3A0000}"/>
    <cellStyle name="쉼표 [0] 7 26 2" xfId="17311" xr:uid="{00000000-0005-0000-0000-0000AB3A0000}"/>
    <cellStyle name="쉼표 [0] 7 26 2 10" xfId="17312" xr:uid="{00000000-0005-0000-0000-0000AC3A0000}"/>
    <cellStyle name="쉼표 [0] 7 26 2 10 2" xfId="17313" xr:uid="{00000000-0005-0000-0000-0000AD3A0000}"/>
    <cellStyle name="쉼표 [0] 7 26 2 11" xfId="17314" xr:uid="{00000000-0005-0000-0000-0000AE3A0000}"/>
    <cellStyle name="쉼표 [0] 7 26 2 11 2" xfId="17315" xr:uid="{00000000-0005-0000-0000-0000AF3A0000}"/>
    <cellStyle name="쉼표 [0] 7 26 2 12" xfId="17316" xr:uid="{00000000-0005-0000-0000-0000B03A0000}"/>
    <cellStyle name="쉼표 [0] 7 26 2 12 2" xfId="17317" xr:uid="{00000000-0005-0000-0000-0000B13A0000}"/>
    <cellStyle name="쉼표 [0] 7 26 2 13" xfId="17318" xr:uid="{00000000-0005-0000-0000-0000B23A0000}"/>
    <cellStyle name="쉼표 [0] 7 26 2 13 2" xfId="17319" xr:uid="{00000000-0005-0000-0000-0000B33A0000}"/>
    <cellStyle name="쉼표 [0] 7 26 2 14" xfId="17320" xr:uid="{00000000-0005-0000-0000-0000B43A0000}"/>
    <cellStyle name="쉼표 [0] 7 26 2 2" xfId="17321" xr:uid="{00000000-0005-0000-0000-0000B53A0000}"/>
    <cellStyle name="쉼표 [0] 7 26 2 2 2" xfId="17322" xr:uid="{00000000-0005-0000-0000-0000B63A0000}"/>
    <cellStyle name="쉼표 [0] 7 26 2 3" xfId="17323" xr:uid="{00000000-0005-0000-0000-0000B73A0000}"/>
    <cellStyle name="쉼표 [0] 7 26 2 3 2" xfId="17324" xr:uid="{00000000-0005-0000-0000-0000B83A0000}"/>
    <cellStyle name="쉼표 [0] 7 26 2 4" xfId="17325" xr:uid="{00000000-0005-0000-0000-0000B93A0000}"/>
    <cellStyle name="쉼표 [0] 7 26 2 4 2" xfId="17326" xr:uid="{00000000-0005-0000-0000-0000BA3A0000}"/>
    <cellStyle name="쉼표 [0] 7 26 2 5" xfId="17327" xr:uid="{00000000-0005-0000-0000-0000BB3A0000}"/>
    <cellStyle name="쉼표 [0] 7 26 2 5 2" xfId="17328" xr:uid="{00000000-0005-0000-0000-0000BC3A0000}"/>
    <cellStyle name="쉼표 [0] 7 26 2 6" xfId="17329" xr:uid="{00000000-0005-0000-0000-0000BD3A0000}"/>
    <cellStyle name="쉼표 [0] 7 26 2 6 2" xfId="17330" xr:uid="{00000000-0005-0000-0000-0000BE3A0000}"/>
    <cellStyle name="쉼표 [0] 7 26 2 7" xfId="17331" xr:uid="{00000000-0005-0000-0000-0000BF3A0000}"/>
    <cellStyle name="쉼표 [0] 7 26 2 7 2" xfId="17332" xr:uid="{00000000-0005-0000-0000-0000C03A0000}"/>
    <cellStyle name="쉼표 [0] 7 26 2 8" xfId="17333" xr:uid="{00000000-0005-0000-0000-0000C13A0000}"/>
    <cellStyle name="쉼표 [0] 7 26 2 8 2" xfId="17334" xr:uid="{00000000-0005-0000-0000-0000C23A0000}"/>
    <cellStyle name="쉼표 [0] 7 26 2 9" xfId="17335" xr:uid="{00000000-0005-0000-0000-0000C33A0000}"/>
    <cellStyle name="쉼표 [0] 7 26 2 9 2" xfId="17336" xr:uid="{00000000-0005-0000-0000-0000C43A0000}"/>
    <cellStyle name="쉼표 [0] 7 26 3" xfId="17337" xr:uid="{00000000-0005-0000-0000-0000C53A0000}"/>
    <cellStyle name="쉼표 [0] 7 26 3 2" xfId="17338" xr:uid="{00000000-0005-0000-0000-0000C63A0000}"/>
    <cellStyle name="쉼표 [0] 7 26 4" xfId="17339" xr:uid="{00000000-0005-0000-0000-0000C73A0000}"/>
    <cellStyle name="쉼표 [0] 7 26 4 2" xfId="17340" xr:uid="{00000000-0005-0000-0000-0000C83A0000}"/>
    <cellStyle name="쉼표 [0] 7 26 5" xfId="17341" xr:uid="{00000000-0005-0000-0000-0000C93A0000}"/>
    <cellStyle name="쉼표 [0] 7 26 5 2" xfId="17342" xr:uid="{00000000-0005-0000-0000-0000CA3A0000}"/>
    <cellStyle name="쉼표 [0] 7 26 6" xfId="17343" xr:uid="{00000000-0005-0000-0000-0000CB3A0000}"/>
    <cellStyle name="쉼표 [0] 7 26 6 2" xfId="17344" xr:uid="{00000000-0005-0000-0000-0000CC3A0000}"/>
    <cellStyle name="쉼표 [0] 7 26 7" xfId="17345" xr:uid="{00000000-0005-0000-0000-0000CD3A0000}"/>
    <cellStyle name="쉼표 [0] 7 26 7 2" xfId="17346" xr:uid="{00000000-0005-0000-0000-0000CE3A0000}"/>
    <cellStyle name="쉼표 [0] 7 26 8" xfId="17347" xr:uid="{00000000-0005-0000-0000-0000CF3A0000}"/>
    <cellStyle name="쉼표 [0] 7 26 8 2" xfId="17348" xr:uid="{00000000-0005-0000-0000-0000D03A0000}"/>
    <cellStyle name="쉼표 [0] 7 26 9" xfId="17349" xr:uid="{00000000-0005-0000-0000-0000D13A0000}"/>
    <cellStyle name="쉼표 [0] 7 26 9 2" xfId="17350" xr:uid="{00000000-0005-0000-0000-0000D23A0000}"/>
    <cellStyle name="쉼표 [0] 7 27" xfId="17351" xr:uid="{00000000-0005-0000-0000-0000D33A0000}"/>
    <cellStyle name="쉼표 [0] 7 27 10" xfId="17352" xr:uid="{00000000-0005-0000-0000-0000D43A0000}"/>
    <cellStyle name="쉼표 [0] 7 27 10 2" xfId="17353" xr:uid="{00000000-0005-0000-0000-0000D53A0000}"/>
    <cellStyle name="쉼표 [0] 7 27 11" xfId="17354" xr:uid="{00000000-0005-0000-0000-0000D63A0000}"/>
    <cellStyle name="쉼표 [0] 7 27 11 2" xfId="17355" xr:uid="{00000000-0005-0000-0000-0000D73A0000}"/>
    <cellStyle name="쉼표 [0] 7 27 12" xfId="17356" xr:uid="{00000000-0005-0000-0000-0000D83A0000}"/>
    <cellStyle name="쉼표 [0] 7 27 12 2" xfId="17357" xr:uid="{00000000-0005-0000-0000-0000D93A0000}"/>
    <cellStyle name="쉼표 [0] 7 27 13" xfId="17358" xr:uid="{00000000-0005-0000-0000-0000DA3A0000}"/>
    <cellStyle name="쉼표 [0] 7 27 13 2" xfId="17359" xr:uid="{00000000-0005-0000-0000-0000DB3A0000}"/>
    <cellStyle name="쉼표 [0] 7 27 14" xfId="17360" xr:uid="{00000000-0005-0000-0000-0000DC3A0000}"/>
    <cellStyle name="쉼표 [0] 7 27 14 2" xfId="17361" xr:uid="{00000000-0005-0000-0000-0000DD3A0000}"/>
    <cellStyle name="쉼표 [0] 7 27 15" xfId="17362" xr:uid="{00000000-0005-0000-0000-0000DE3A0000}"/>
    <cellStyle name="쉼표 [0] 7 27 2" xfId="17363" xr:uid="{00000000-0005-0000-0000-0000DF3A0000}"/>
    <cellStyle name="쉼표 [0] 7 27 2 10" xfId="17364" xr:uid="{00000000-0005-0000-0000-0000E03A0000}"/>
    <cellStyle name="쉼표 [0] 7 27 2 10 2" xfId="17365" xr:uid="{00000000-0005-0000-0000-0000E13A0000}"/>
    <cellStyle name="쉼표 [0] 7 27 2 11" xfId="17366" xr:uid="{00000000-0005-0000-0000-0000E23A0000}"/>
    <cellStyle name="쉼표 [0] 7 27 2 11 2" xfId="17367" xr:uid="{00000000-0005-0000-0000-0000E33A0000}"/>
    <cellStyle name="쉼표 [0] 7 27 2 12" xfId="17368" xr:uid="{00000000-0005-0000-0000-0000E43A0000}"/>
    <cellStyle name="쉼표 [0] 7 27 2 12 2" xfId="17369" xr:uid="{00000000-0005-0000-0000-0000E53A0000}"/>
    <cellStyle name="쉼표 [0] 7 27 2 13" xfId="17370" xr:uid="{00000000-0005-0000-0000-0000E63A0000}"/>
    <cellStyle name="쉼표 [0] 7 27 2 13 2" xfId="17371" xr:uid="{00000000-0005-0000-0000-0000E73A0000}"/>
    <cellStyle name="쉼표 [0] 7 27 2 14" xfId="17372" xr:uid="{00000000-0005-0000-0000-0000E83A0000}"/>
    <cellStyle name="쉼표 [0] 7 27 2 2" xfId="17373" xr:uid="{00000000-0005-0000-0000-0000E93A0000}"/>
    <cellStyle name="쉼표 [0] 7 27 2 2 2" xfId="17374" xr:uid="{00000000-0005-0000-0000-0000EA3A0000}"/>
    <cellStyle name="쉼표 [0] 7 27 2 3" xfId="17375" xr:uid="{00000000-0005-0000-0000-0000EB3A0000}"/>
    <cellStyle name="쉼표 [0] 7 27 2 3 2" xfId="17376" xr:uid="{00000000-0005-0000-0000-0000EC3A0000}"/>
    <cellStyle name="쉼표 [0] 7 27 2 4" xfId="17377" xr:uid="{00000000-0005-0000-0000-0000ED3A0000}"/>
    <cellStyle name="쉼표 [0] 7 27 2 4 2" xfId="17378" xr:uid="{00000000-0005-0000-0000-0000EE3A0000}"/>
    <cellStyle name="쉼표 [0] 7 27 2 5" xfId="17379" xr:uid="{00000000-0005-0000-0000-0000EF3A0000}"/>
    <cellStyle name="쉼표 [0] 7 27 2 5 2" xfId="17380" xr:uid="{00000000-0005-0000-0000-0000F03A0000}"/>
    <cellStyle name="쉼표 [0] 7 27 2 6" xfId="17381" xr:uid="{00000000-0005-0000-0000-0000F13A0000}"/>
    <cellStyle name="쉼표 [0] 7 27 2 6 2" xfId="17382" xr:uid="{00000000-0005-0000-0000-0000F23A0000}"/>
    <cellStyle name="쉼표 [0] 7 27 2 7" xfId="17383" xr:uid="{00000000-0005-0000-0000-0000F33A0000}"/>
    <cellStyle name="쉼표 [0] 7 27 2 7 2" xfId="17384" xr:uid="{00000000-0005-0000-0000-0000F43A0000}"/>
    <cellStyle name="쉼표 [0] 7 27 2 8" xfId="17385" xr:uid="{00000000-0005-0000-0000-0000F53A0000}"/>
    <cellStyle name="쉼표 [0] 7 27 2 8 2" xfId="17386" xr:uid="{00000000-0005-0000-0000-0000F63A0000}"/>
    <cellStyle name="쉼표 [0] 7 27 2 9" xfId="17387" xr:uid="{00000000-0005-0000-0000-0000F73A0000}"/>
    <cellStyle name="쉼표 [0] 7 27 2 9 2" xfId="17388" xr:uid="{00000000-0005-0000-0000-0000F83A0000}"/>
    <cellStyle name="쉼표 [0] 7 27 3" xfId="17389" xr:uid="{00000000-0005-0000-0000-0000F93A0000}"/>
    <cellStyle name="쉼표 [0] 7 27 3 2" xfId="17390" xr:uid="{00000000-0005-0000-0000-0000FA3A0000}"/>
    <cellStyle name="쉼표 [0] 7 27 4" xfId="17391" xr:uid="{00000000-0005-0000-0000-0000FB3A0000}"/>
    <cellStyle name="쉼표 [0] 7 27 4 2" xfId="17392" xr:uid="{00000000-0005-0000-0000-0000FC3A0000}"/>
    <cellStyle name="쉼표 [0] 7 27 5" xfId="17393" xr:uid="{00000000-0005-0000-0000-0000FD3A0000}"/>
    <cellStyle name="쉼표 [0] 7 27 5 2" xfId="17394" xr:uid="{00000000-0005-0000-0000-0000FE3A0000}"/>
    <cellStyle name="쉼표 [0] 7 27 6" xfId="17395" xr:uid="{00000000-0005-0000-0000-0000FF3A0000}"/>
    <cellStyle name="쉼표 [0] 7 27 6 2" xfId="17396" xr:uid="{00000000-0005-0000-0000-0000003B0000}"/>
    <cellStyle name="쉼표 [0] 7 27 7" xfId="17397" xr:uid="{00000000-0005-0000-0000-0000013B0000}"/>
    <cellStyle name="쉼표 [0] 7 27 7 2" xfId="17398" xr:uid="{00000000-0005-0000-0000-0000023B0000}"/>
    <cellStyle name="쉼표 [0] 7 27 8" xfId="17399" xr:uid="{00000000-0005-0000-0000-0000033B0000}"/>
    <cellStyle name="쉼표 [0] 7 27 8 2" xfId="17400" xr:uid="{00000000-0005-0000-0000-0000043B0000}"/>
    <cellStyle name="쉼표 [0] 7 27 9" xfId="17401" xr:uid="{00000000-0005-0000-0000-0000053B0000}"/>
    <cellStyle name="쉼표 [0] 7 27 9 2" xfId="17402" xr:uid="{00000000-0005-0000-0000-0000063B0000}"/>
    <cellStyle name="쉼표 [0] 7 28" xfId="17403" xr:uid="{00000000-0005-0000-0000-0000073B0000}"/>
    <cellStyle name="쉼표 [0] 7 28 10" xfId="17404" xr:uid="{00000000-0005-0000-0000-0000083B0000}"/>
    <cellStyle name="쉼표 [0] 7 28 10 2" xfId="17405" xr:uid="{00000000-0005-0000-0000-0000093B0000}"/>
    <cellStyle name="쉼표 [0] 7 28 11" xfId="17406" xr:uid="{00000000-0005-0000-0000-00000A3B0000}"/>
    <cellStyle name="쉼표 [0] 7 28 11 2" xfId="17407" xr:uid="{00000000-0005-0000-0000-00000B3B0000}"/>
    <cellStyle name="쉼표 [0] 7 28 12" xfId="17408" xr:uid="{00000000-0005-0000-0000-00000C3B0000}"/>
    <cellStyle name="쉼표 [0] 7 28 12 2" xfId="17409" xr:uid="{00000000-0005-0000-0000-00000D3B0000}"/>
    <cellStyle name="쉼표 [0] 7 28 13" xfId="17410" xr:uid="{00000000-0005-0000-0000-00000E3B0000}"/>
    <cellStyle name="쉼표 [0] 7 28 13 2" xfId="17411" xr:uid="{00000000-0005-0000-0000-00000F3B0000}"/>
    <cellStyle name="쉼표 [0] 7 28 14" xfId="17412" xr:uid="{00000000-0005-0000-0000-0000103B0000}"/>
    <cellStyle name="쉼표 [0] 7 28 14 2" xfId="17413" xr:uid="{00000000-0005-0000-0000-0000113B0000}"/>
    <cellStyle name="쉼표 [0] 7 28 15" xfId="17414" xr:uid="{00000000-0005-0000-0000-0000123B0000}"/>
    <cellStyle name="쉼표 [0] 7 28 2" xfId="17415" xr:uid="{00000000-0005-0000-0000-0000133B0000}"/>
    <cellStyle name="쉼표 [0] 7 28 2 10" xfId="17416" xr:uid="{00000000-0005-0000-0000-0000143B0000}"/>
    <cellStyle name="쉼표 [0] 7 28 2 10 2" xfId="17417" xr:uid="{00000000-0005-0000-0000-0000153B0000}"/>
    <cellStyle name="쉼표 [0] 7 28 2 11" xfId="17418" xr:uid="{00000000-0005-0000-0000-0000163B0000}"/>
    <cellStyle name="쉼표 [0] 7 28 2 11 2" xfId="17419" xr:uid="{00000000-0005-0000-0000-0000173B0000}"/>
    <cellStyle name="쉼표 [0] 7 28 2 12" xfId="17420" xr:uid="{00000000-0005-0000-0000-0000183B0000}"/>
    <cellStyle name="쉼표 [0] 7 28 2 12 2" xfId="17421" xr:uid="{00000000-0005-0000-0000-0000193B0000}"/>
    <cellStyle name="쉼표 [0] 7 28 2 13" xfId="17422" xr:uid="{00000000-0005-0000-0000-00001A3B0000}"/>
    <cellStyle name="쉼표 [0] 7 28 2 13 2" xfId="17423" xr:uid="{00000000-0005-0000-0000-00001B3B0000}"/>
    <cellStyle name="쉼표 [0] 7 28 2 14" xfId="17424" xr:uid="{00000000-0005-0000-0000-00001C3B0000}"/>
    <cellStyle name="쉼표 [0] 7 28 2 2" xfId="17425" xr:uid="{00000000-0005-0000-0000-00001D3B0000}"/>
    <cellStyle name="쉼표 [0] 7 28 2 2 2" xfId="17426" xr:uid="{00000000-0005-0000-0000-00001E3B0000}"/>
    <cellStyle name="쉼표 [0] 7 28 2 3" xfId="17427" xr:uid="{00000000-0005-0000-0000-00001F3B0000}"/>
    <cellStyle name="쉼표 [0] 7 28 2 3 2" xfId="17428" xr:uid="{00000000-0005-0000-0000-0000203B0000}"/>
    <cellStyle name="쉼표 [0] 7 28 2 4" xfId="17429" xr:uid="{00000000-0005-0000-0000-0000213B0000}"/>
    <cellStyle name="쉼표 [0] 7 28 2 4 2" xfId="17430" xr:uid="{00000000-0005-0000-0000-0000223B0000}"/>
    <cellStyle name="쉼표 [0] 7 28 2 5" xfId="17431" xr:uid="{00000000-0005-0000-0000-0000233B0000}"/>
    <cellStyle name="쉼표 [0] 7 28 2 5 2" xfId="17432" xr:uid="{00000000-0005-0000-0000-0000243B0000}"/>
    <cellStyle name="쉼표 [0] 7 28 2 6" xfId="17433" xr:uid="{00000000-0005-0000-0000-0000253B0000}"/>
    <cellStyle name="쉼표 [0] 7 28 2 6 2" xfId="17434" xr:uid="{00000000-0005-0000-0000-0000263B0000}"/>
    <cellStyle name="쉼표 [0] 7 28 2 7" xfId="17435" xr:uid="{00000000-0005-0000-0000-0000273B0000}"/>
    <cellStyle name="쉼표 [0] 7 28 2 7 2" xfId="17436" xr:uid="{00000000-0005-0000-0000-0000283B0000}"/>
    <cellStyle name="쉼표 [0] 7 28 2 8" xfId="17437" xr:uid="{00000000-0005-0000-0000-0000293B0000}"/>
    <cellStyle name="쉼표 [0] 7 28 2 8 2" xfId="17438" xr:uid="{00000000-0005-0000-0000-00002A3B0000}"/>
    <cellStyle name="쉼표 [0] 7 28 2 9" xfId="17439" xr:uid="{00000000-0005-0000-0000-00002B3B0000}"/>
    <cellStyle name="쉼표 [0] 7 28 2 9 2" xfId="17440" xr:uid="{00000000-0005-0000-0000-00002C3B0000}"/>
    <cellStyle name="쉼표 [0] 7 28 3" xfId="17441" xr:uid="{00000000-0005-0000-0000-00002D3B0000}"/>
    <cellStyle name="쉼표 [0] 7 28 3 2" xfId="17442" xr:uid="{00000000-0005-0000-0000-00002E3B0000}"/>
    <cellStyle name="쉼표 [0] 7 28 4" xfId="17443" xr:uid="{00000000-0005-0000-0000-00002F3B0000}"/>
    <cellStyle name="쉼표 [0] 7 28 4 2" xfId="17444" xr:uid="{00000000-0005-0000-0000-0000303B0000}"/>
    <cellStyle name="쉼표 [0] 7 28 5" xfId="17445" xr:uid="{00000000-0005-0000-0000-0000313B0000}"/>
    <cellStyle name="쉼표 [0] 7 28 5 2" xfId="17446" xr:uid="{00000000-0005-0000-0000-0000323B0000}"/>
    <cellStyle name="쉼표 [0] 7 28 6" xfId="17447" xr:uid="{00000000-0005-0000-0000-0000333B0000}"/>
    <cellStyle name="쉼표 [0] 7 28 6 2" xfId="17448" xr:uid="{00000000-0005-0000-0000-0000343B0000}"/>
    <cellStyle name="쉼표 [0] 7 28 7" xfId="17449" xr:uid="{00000000-0005-0000-0000-0000353B0000}"/>
    <cellStyle name="쉼표 [0] 7 28 7 2" xfId="17450" xr:uid="{00000000-0005-0000-0000-0000363B0000}"/>
    <cellStyle name="쉼표 [0] 7 28 8" xfId="17451" xr:uid="{00000000-0005-0000-0000-0000373B0000}"/>
    <cellStyle name="쉼표 [0] 7 28 8 2" xfId="17452" xr:uid="{00000000-0005-0000-0000-0000383B0000}"/>
    <cellStyle name="쉼표 [0] 7 28 9" xfId="17453" xr:uid="{00000000-0005-0000-0000-0000393B0000}"/>
    <cellStyle name="쉼표 [0] 7 28 9 2" xfId="17454" xr:uid="{00000000-0005-0000-0000-00003A3B0000}"/>
    <cellStyle name="쉼표 [0] 7 29" xfId="17455" xr:uid="{00000000-0005-0000-0000-00003B3B0000}"/>
    <cellStyle name="쉼표 [0] 7 29 10" xfId="17456" xr:uid="{00000000-0005-0000-0000-00003C3B0000}"/>
    <cellStyle name="쉼표 [0] 7 29 10 2" xfId="17457" xr:uid="{00000000-0005-0000-0000-00003D3B0000}"/>
    <cellStyle name="쉼표 [0] 7 29 11" xfId="17458" xr:uid="{00000000-0005-0000-0000-00003E3B0000}"/>
    <cellStyle name="쉼표 [0] 7 29 11 2" xfId="17459" xr:uid="{00000000-0005-0000-0000-00003F3B0000}"/>
    <cellStyle name="쉼표 [0] 7 29 12" xfId="17460" xr:uid="{00000000-0005-0000-0000-0000403B0000}"/>
    <cellStyle name="쉼표 [0] 7 29 12 2" xfId="17461" xr:uid="{00000000-0005-0000-0000-0000413B0000}"/>
    <cellStyle name="쉼표 [0] 7 29 13" xfId="17462" xr:uid="{00000000-0005-0000-0000-0000423B0000}"/>
    <cellStyle name="쉼표 [0] 7 29 13 2" xfId="17463" xr:uid="{00000000-0005-0000-0000-0000433B0000}"/>
    <cellStyle name="쉼표 [0] 7 29 14" xfId="17464" xr:uid="{00000000-0005-0000-0000-0000443B0000}"/>
    <cellStyle name="쉼표 [0] 7 29 14 2" xfId="17465" xr:uid="{00000000-0005-0000-0000-0000453B0000}"/>
    <cellStyle name="쉼표 [0] 7 29 15" xfId="17466" xr:uid="{00000000-0005-0000-0000-0000463B0000}"/>
    <cellStyle name="쉼표 [0] 7 29 2" xfId="17467" xr:uid="{00000000-0005-0000-0000-0000473B0000}"/>
    <cellStyle name="쉼표 [0] 7 29 2 10" xfId="17468" xr:uid="{00000000-0005-0000-0000-0000483B0000}"/>
    <cellStyle name="쉼표 [0] 7 29 2 10 2" xfId="17469" xr:uid="{00000000-0005-0000-0000-0000493B0000}"/>
    <cellStyle name="쉼표 [0] 7 29 2 11" xfId="17470" xr:uid="{00000000-0005-0000-0000-00004A3B0000}"/>
    <cellStyle name="쉼표 [0] 7 29 2 11 2" xfId="17471" xr:uid="{00000000-0005-0000-0000-00004B3B0000}"/>
    <cellStyle name="쉼표 [0] 7 29 2 12" xfId="17472" xr:uid="{00000000-0005-0000-0000-00004C3B0000}"/>
    <cellStyle name="쉼표 [0] 7 29 2 12 2" xfId="17473" xr:uid="{00000000-0005-0000-0000-00004D3B0000}"/>
    <cellStyle name="쉼표 [0] 7 29 2 13" xfId="17474" xr:uid="{00000000-0005-0000-0000-00004E3B0000}"/>
    <cellStyle name="쉼표 [0] 7 29 2 13 2" xfId="17475" xr:uid="{00000000-0005-0000-0000-00004F3B0000}"/>
    <cellStyle name="쉼표 [0] 7 29 2 14" xfId="17476" xr:uid="{00000000-0005-0000-0000-0000503B0000}"/>
    <cellStyle name="쉼표 [0] 7 29 2 2" xfId="17477" xr:uid="{00000000-0005-0000-0000-0000513B0000}"/>
    <cellStyle name="쉼표 [0] 7 29 2 2 2" xfId="17478" xr:uid="{00000000-0005-0000-0000-0000523B0000}"/>
    <cellStyle name="쉼표 [0] 7 29 2 3" xfId="17479" xr:uid="{00000000-0005-0000-0000-0000533B0000}"/>
    <cellStyle name="쉼표 [0] 7 29 2 3 2" xfId="17480" xr:uid="{00000000-0005-0000-0000-0000543B0000}"/>
    <cellStyle name="쉼표 [0] 7 29 2 4" xfId="17481" xr:uid="{00000000-0005-0000-0000-0000553B0000}"/>
    <cellStyle name="쉼표 [0] 7 29 2 4 2" xfId="17482" xr:uid="{00000000-0005-0000-0000-0000563B0000}"/>
    <cellStyle name="쉼표 [0] 7 29 2 5" xfId="17483" xr:uid="{00000000-0005-0000-0000-0000573B0000}"/>
    <cellStyle name="쉼표 [0] 7 29 2 5 2" xfId="17484" xr:uid="{00000000-0005-0000-0000-0000583B0000}"/>
    <cellStyle name="쉼표 [0] 7 29 2 6" xfId="17485" xr:uid="{00000000-0005-0000-0000-0000593B0000}"/>
    <cellStyle name="쉼표 [0] 7 29 2 6 2" xfId="17486" xr:uid="{00000000-0005-0000-0000-00005A3B0000}"/>
    <cellStyle name="쉼표 [0] 7 29 2 7" xfId="17487" xr:uid="{00000000-0005-0000-0000-00005B3B0000}"/>
    <cellStyle name="쉼표 [0] 7 29 2 7 2" xfId="17488" xr:uid="{00000000-0005-0000-0000-00005C3B0000}"/>
    <cellStyle name="쉼표 [0] 7 29 2 8" xfId="17489" xr:uid="{00000000-0005-0000-0000-00005D3B0000}"/>
    <cellStyle name="쉼표 [0] 7 29 2 8 2" xfId="17490" xr:uid="{00000000-0005-0000-0000-00005E3B0000}"/>
    <cellStyle name="쉼표 [0] 7 29 2 9" xfId="17491" xr:uid="{00000000-0005-0000-0000-00005F3B0000}"/>
    <cellStyle name="쉼표 [0] 7 29 2 9 2" xfId="17492" xr:uid="{00000000-0005-0000-0000-0000603B0000}"/>
    <cellStyle name="쉼표 [0] 7 29 3" xfId="17493" xr:uid="{00000000-0005-0000-0000-0000613B0000}"/>
    <cellStyle name="쉼표 [0] 7 29 3 2" xfId="17494" xr:uid="{00000000-0005-0000-0000-0000623B0000}"/>
    <cellStyle name="쉼표 [0] 7 29 4" xfId="17495" xr:uid="{00000000-0005-0000-0000-0000633B0000}"/>
    <cellStyle name="쉼표 [0] 7 29 4 2" xfId="17496" xr:uid="{00000000-0005-0000-0000-0000643B0000}"/>
    <cellStyle name="쉼표 [0] 7 29 5" xfId="17497" xr:uid="{00000000-0005-0000-0000-0000653B0000}"/>
    <cellStyle name="쉼표 [0] 7 29 5 2" xfId="17498" xr:uid="{00000000-0005-0000-0000-0000663B0000}"/>
    <cellStyle name="쉼표 [0] 7 29 6" xfId="17499" xr:uid="{00000000-0005-0000-0000-0000673B0000}"/>
    <cellStyle name="쉼표 [0] 7 29 6 2" xfId="17500" xr:uid="{00000000-0005-0000-0000-0000683B0000}"/>
    <cellStyle name="쉼표 [0] 7 29 7" xfId="17501" xr:uid="{00000000-0005-0000-0000-0000693B0000}"/>
    <cellStyle name="쉼표 [0] 7 29 7 2" xfId="17502" xr:uid="{00000000-0005-0000-0000-00006A3B0000}"/>
    <cellStyle name="쉼표 [0] 7 29 8" xfId="17503" xr:uid="{00000000-0005-0000-0000-00006B3B0000}"/>
    <cellStyle name="쉼표 [0] 7 29 8 2" xfId="17504" xr:uid="{00000000-0005-0000-0000-00006C3B0000}"/>
    <cellStyle name="쉼표 [0] 7 29 9" xfId="17505" xr:uid="{00000000-0005-0000-0000-00006D3B0000}"/>
    <cellStyle name="쉼표 [0] 7 29 9 2" xfId="17506" xr:uid="{00000000-0005-0000-0000-00006E3B0000}"/>
    <cellStyle name="쉼표 [0] 7 3" xfId="10832" xr:uid="{00000000-0005-0000-0000-00006F3B0000}"/>
    <cellStyle name="쉼표 [0] 7 3 10" xfId="17508" xr:uid="{00000000-0005-0000-0000-0000703B0000}"/>
    <cellStyle name="쉼표 [0] 7 3 10 10" xfId="17509" xr:uid="{00000000-0005-0000-0000-0000713B0000}"/>
    <cellStyle name="쉼표 [0] 7 3 10 10 2" xfId="17510" xr:uid="{00000000-0005-0000-0000-0000723B0000}"/>
    <cellStyle name="쉼표 [0] 7 3 10 11" xfId="17511" xr:uid="{00000000-0005-0000-0000-0000733B0000}"/>
    <cellStyle name="쉼표 [0] 7 3 10 11 2" xfId="17512" xr:uid="{00000000-0005-0000-0000-0000743B0000}"/>
    <cellStyle name="쉼표 [0] 7 3 10 12" xfId="17513" xr:uid="{00000000-0005-0000-0000-0000753B0000}"/>
    <cellStyle name="쉼표 [0] 7 3 10 12 2" xfId="17514" xr:uid="{00000000-0005-0000-0000-0000763B0000}"/>
    <cellStyle name="쉼표 [0] 7 3 10 13" xfId="17515" xr:uid="{00000000-0005-0000-0000-0000773B0000}"/>
    <cellStyle name="쉼표 [0] 7 3 10 13 2" xfId="17516" xr:uid="{00000000-0005-0000-0000-0000783B0000}"/>
    <cellStyle name="쉼표 [0] 7 3 10 14" xfId="17517" xr:uid="{00000000-0005-0000-0000-0000793B0000}"/>
    <cellStyle name="쉼표 [0] 7 3 10 14 2" xfId="17518" xr:uid="{00000000-0005-0000-0000-00007A3B0000}"/>
    <cellStyle name="쉼표 [0] 7 3 10 15" xfId="17519" xr:uid="{00000000-0005-0000-0000-00007B3B0000}"/>
    <cellStyle name="쉼표 [0] 7 3 10 2" xfId="17520" xr:uid="{00000000-0005-0000-0000-00007C3B0000}"/>
    <cellStyle name="쉼표 [0] 7 3 10 2 10" xfId="17521" xr:uid="{00000000-0005-0000-0000-00007D3B0000}"/>
    <cellStyle name="쉼표 [0] 7 3 10 2 10 2" xfId="17522" xr:uid="{00000000-0005-0000-0000-00007E3B0000}"/>
    <cellStyle name="쉼표 [0] 7 3 10 2 11" xfId="17523" xr:uid="{00000000-0005-0000-0000-00007F3B0000}"/>
    <cellStyle name="쉼표 [0] 7 3 10 2 11 2" xfId="17524" xr:uid="{00000000-0005-0000-0000-0000803B0000}"/>
    <cellStyle name="쉼표 [0] 7 3 10 2 12" xfId="17525" xr:uid="{00000000-0005-0000-0000-0000813B0000}"/>
    <cellStyle name="쉼표 [0] 7 3 10 2 12 2" xfId="17526" xr:uid="{00000000-0005-0000-0000-0000823B0000}"/>
    <cellStyle name="쉼표 [0] 7 3 10 2 13" xfId="17527" xr:uid="{00000000-0005-0000-0000-0000833B0000}"/>
    <cellStyle name="쉼표 [0] 7 3 10 2 13 2" xfId="17528" xr:uid="{00000000-0005-0000-0000-0000843B0000}"/>
    <cellStyle name="쉼표 [0] 7 3 10 2 14" xfId="17529" xr:uid="{00000000-0005-0000-0000-0000853B0000}"/>
    <cellStyle name="쉼표 [0] 7 3 10 2 2" xfId="17530" xr:uid="{00000000-0005-0000-0000-0000863B0000}"/>
    <cellStyle name="쉼표 [0] 7 3 10 2 2 2" xfId="17531" xr:uid="{00000000-0005-0000-0000-0000873B0000}"/>
    <cellStyle name="쉼표 [0] 7 3 10 2 3" xfId="17532" xr:uid="{00000000-0005-0000-0000-0000883B0000}"/>
    <cellStyle name="쉼표 [0] 7 3 10 2 3 2" xfId="17533" xr:uid="{00000000-0005-0000-0000-0000893B0000}"/>
    <cellStyle name="쉼표 [0] 7 3 10 2 4" xfId="17534" xr:uid="{00000000-0005-0000-0000-00008A3B0000}"/>
    <cellStyle name="쉼표 [0] 7 3 10 2 4 2" xfId="17535" xr:uid="{00000000-0005-0000-0000-00008B3B0000}"/>
    <cellStyle name="쉼표 [0] 7 3 10 2 5" xfId="17536" xr:uid="{00000000-0005-0000-0000-00008C3B0000}"/>
    <cellStyle name="쉼표 [0] 7 3 10 2 5 2" xfId="17537" xr:uid="{00000000-0005-0000-0000-00008D3B0000}"/>
    <cellStyle name="쉼표 [0] 7 3 10 2 6" xfId="17538" xr:uid="{00000000-0005-0000-0000-00008E3B0000}"/>
    <cellStyle name="쉼표 [0] 7 3 10 2 6 2" xfId="17539" xr:uid="{00000000-0005-0000-0000-00008F3B0000}"/>
    <cellStyle name="쉼표 [0] 7 3 10 2 7" xfId="17540" xr:uid="{00000000-0005-0000-0000-0000903B0000}"/>
    <cellStyle name="쉼표 [0] 7 3 10 2 7 2" xfId="17541" xr:uid="{00000000-0005-0000-0000-0000913B0000}"/>
    <cellStyle name="쉼표 [0] 7 3 10 2 8" xfId="17542" xr:uid="{00000000-0005-0000-0000-0000923B0000}"/>
    <cellStyle name="쉼표 [0] 7 3 10 2 8 2" xfId="17543" xr:uid="{00000000-0005-0000-0000-0000933B0000}"/>
    <cellStyle name="쉼표 [0] 7 3 10 2 9" xfId="17544" xr:uid="{00000000-0005-0000-0000-0000943B0000}"/>
    <cellStyle name="쉼표 [0] 7 3 10 2 9 2" xfId="17545" xr:uid="{00000000-0005-0000-0000-0000953B0000}"/>
    <cellStyle name="쉼표 [0] 7 3 10 3" xfId="17546" xr:uid="{00000000-0005-0000-0000-0000963B0000}"/>
    <cellStyle name="쉼표 [0] 7 3 10 3 2" xfId="17547" xr:uid="{00000000-0005-0000-0000-0000973B0000}"/>
    <cellStyle name="쉼표 [0] 7 3 10 4" xfId="17548" xr:uid="{00000000-0005-0000-0000-0000983B0000}"/>
    <cellStyle name="쉼표 [0] 7 3 10 4 2" xfId="17549" xr:uid="{00000000-0005-0000-0000-0000993B0000}"/>
    <cellStyle name="쉼표 [0] 7 3 10 5" xfId="17550" xr:uid="{00000000-0005-0000-0000-00009A3B0000}"/>
    <cellStyle name="쉼표 [0] 7 3 10 5 2" xfId="17551" xr:uid="{00000000-0005-0000-0000-00009B3B0000}"/>
    <cellStyle name="쉼표 [0] 7 3 10 6" xfId="17552" xr:uid="{00000000-0005-0000-0000-00009C3B0000}"/>
    <cellStyle name="쉼표 [0] 7 3 10 6 2" xfId="17553" xr:uid="{00000000-0005-0000-0000-00009D3B0000}"/>
    <cellStyle name="쉼표 [0] 7 3 10 7" xfId="17554" xr:uid="{00000000-0005-0000-0000-00009E3B0000}"/>
    <cellStyle name="쉼표 [0] 7 3 10 7 2" xfId="17555" xr:uid="{00000000-0005-0000-0000-00009F3B0000}"/>
    <cellStyle name="쉼표 [0] 7 3 10 8" xfId="17556" xr:uid="{00000000-0005-0000-0000-0000A03B0000}"/>
    <cellStyle name="쉼표 [0] 7 3 10 8 2" xfId="17557" xr:uid="{00000000-0005-0000-0000-0000A13B0000}"/>
    <cellStyle name="쉼표 [0] 7 3 10 9" xfId="17558" xr:uid="{00000000-0005-0000-0000-0000A23B0000}"/>
    <cellStyle name="쉼표 [0] 7 3 10 9 2" xfId="17559" xr:uid="{00000000-0005-0000-0000-0000A33B0000}"/>
    <cellStyle name="쉼표 [0] 7 3 11" xfId="17560" xr:uid="{00000000-0005-0000-0000-0000A43B0000}"/>
    <cellStyle name="쉼표 [0] 7 3 11 10" xfId="17561" xr:uid="{00000000-0005-0000-0000-0000A53B0000}"/>
    <cellStyle name="쉼표 [0] 7 3 11 10 2" xfId="17562" xr:uid="{00000000-0005-0000-0000-0000A63B0000}"/>
    <cellStyle name="쉼표 [0] 7 3 11 11" xfId="17563" xr:uid="{00000000-0005-0000-0000-0000A73B0000}"/>
    <cellStyle name="쉼표 [0] 7 3 11 11 2" xfId="17564" xr:uid="{00000000-0005-0000-0000-0000A83B0000}"/>
    <cellStyle name="쉼표 [0] 7 3 11 12" xfId="17565" xr:uid="{00000000-0005-0000-0000-0000A93B0000}"/>
    <cellStyle name="쉼표 [0] 7 3 11 12 2" xfId="17566" xr:uid="{00000000-0005-0000-0000-0000AA3B0000}"/>
    <cellStyle name="쉼표 [0] 7 3 11 13" xfId="17567" xr:uid="{00000000-0005-0000-0000-0000AB3B0000}"/>
    <cellStyle name="쉼표 [0] 7 3 11 13 2" xfId="17568" xr:uid="{00000000-0005-0000-0000-0000AC3B0000}"/>
    <cellStyle name="쉼표 [0] 7 3 11 14" xfId="17569" xr:uid="{00000000-0005-0000-0000-0000AD3B0000}"/>
    <cellStyle name="쉼표 [0] 7 3 11 14 2" xfId="17570" xr:uid="{00000000-0005-0000-0000-0000AE3B0000}"/>
    <cellStyle name="쉼표 [0] 7 3 11 15" xfId="17571" xr:uid="{00000000-0005-0000-0000-0000AF3B0000}"/>
    <cellStyle name="쉼표 [0] 7 3 11 2" xfId="17572" xr:uid="{00000000-0005-0000-0000-0000B03B0000}"/>
    <cellStyle name="쉼표 [0] 7 3 11 2 10" xfId="17573" xr:uid="{00000000-0005-0000-0000-0000B13B0000}"/>
    <cellStyle name="쉼표 [0] 7 3 11 2 10 2" xfId="17574" xr:uid="{00000000-0005-0000-0000-0000B23B0000}"/>
    <cellStyle name="쉼표 [0] 7 3 11 2 11" xfId="17575" xr:uid="{00000000-0005-0000-0000-0000B33B0000}"/>
    <cellStyle name="쉼표 [0] 7 3 11 2 11 2" xfId="17576" xr:uid="{00000000-0005-0000-0000-0000B43B0000}"/>
    <cellStyle name="쉼표 [0] 7 3 11 2 12" xfId="17577" xr:uid="{00000000-0005-0000-0000-0000B53B0000}"/>
    <cellStyle name="쉼표 [0] 7 3 11 2 12 2" xfId="17578" xr:uid="{00000000-0005-0000-0000-0000B63B0000}"/>
    <cellStyle name="쉼표 [0] 7 3 11 2 13" xfId="17579" xr:uid="{00000000-0005-0000-0000-0000B73B0000}"/>
    <cellStyle name="쉼표 [0] 7 3 11 2 13 2" xfId="17580" xr:uid="{00000000-0005-0000-0000-0000B83B0000}"/>
    <cellStyle name="쉼표 [0] 7 3 11 2 14" xfId="17581" xr:uid="{00000000-0005-0000-0000-0000B93B0000}"/>
    <cellStyle name="쉼표 [0] 7 3 11 2 2" xfId="17582" xr:uid="{00000000-0005-0000-0000-0000BA3B0000}"/>
    <cellStyle name="쉼표 [0] 7 3 11 2 2 2" xfId="17583" xr:uid="{00000000-0005-0000-0000-0000BB3B0000}"/>
    <cellStyle name="쉼표 [0] 7 3 11 2 3" xfId="17584" xr:uid="{00000000-0005-0000-0000-0000BC3B0000}"/>
    <cellStyle name="쉼표 [0] 7 3 11 2 3 2" xfId="17585" xr:uid="{00000000-0005-0000-0000-0000BD3B0000}"/>
    <cellStyle name="쉼표 [0] 7 3 11 2 4" xfId="17586" xr:uid="{00000000-0005-0000-0000-0000BE3B0000}"/>
    <cellStyle name="쉼표 [0] 7 3 11 2 4 2" xfId="17587" xr:uid="{00000000-0005-0000-0000-0000BF3B0000}"/>
    <cellStyle name="쉼표 [0] 7 3 11 2 5" xfId="17588" xr:uid="{00000000-0005-0000-0000-0000C03B0000}"/>
    <cellStyle name="쉼표 [0] 7 3 11 2 5 2" xfId="17589" xr:uid="{00000000-0005-0000-0000-0000C13B0000}"/>
    <cellStyle name="쉼표 [0] 7 3 11 2 6" xfId="17590" xr:uid="{00000000-0005-0000-0000-0000C23B0000}"/>
    <cellStyle name="쉼표 [0] 7 3 11 2 6 2" xfId="17591" xr:uid="{00000000-0005-0000-0000-0000C33B0000}"/>
    <cellStyle name="쉼표 [0] 7 3 11 2 7" xfId="17592" xr:uid="{00000000-0005-0000-0000-0000C43B0000}"/>
    <cellStyle name="쉼표 [0] 7 3 11 2 7 2" xfId="17593" xr:uid="{00000000-0005-0000-0000-0000C53B0000}"/>
    <cellStyle name="쉼표 [0] 7 3 11 2 8" xfId="17594" xr:uid="{00000000-0005-0000-0000-0000C63B0000}"/>
    <cellStyle name="쉼표 [0] 7 3 11 2 8 2" xfId="17595" xr:uid="{00000000-0005-0000-0000-0000C73B0000}"/>
    <cellStyle name="쉼표 [0] 7 3 11 2 9" xfId="17596" xr:uid="{00000000-0005-0000-0000-0000C83B0000}"/>
    <cellStyle name="쉼표 [0] 7 3 11 2 9 2" xfId="17597" xr:uid="{00000000-0005-0000-0000-0000C93B0000}"/>
    <cellStyle name="쉼표 [0] 7 3 11 3" xfId="17598" xr:uid="{00000000-0005-0000-0000-0000CA3B0000}"/>
    <cellStyle name="쉼표 [0] 7 3 11 3 2" xfId="17599" xr:uid="{00000000-0005-0000-0000-0000CB3B0000}"/>
    <cellStyle name="쉼표 [0] 7 3 11 4" xfId="17600" xr:uid="{00000000-0005-0000-0000-0000CC3B0000}"/>
    <cellStyle name="쉼표 [0] 7 3 11 4 2" xfId="17601" xr:uid="{00000000-0005-0000-0000-0000CD3B0000}"/>
    <cellStyle name="쉼표 [0] 7 3 11 5" xfId="17602" xr:uid="{00000000-0005-0000-0000-0000CE3B0000}"/>
    <cellStyle name="쉼표 [0] 7 3 11 5 2" xfId="17603" xr:uid="{00000000-0005-0000-0000-0000CF3B0000}"/>
    <cellStyle name="쉼표 [0] 7 3 11 6" xfId="17604" xr:uid="{00000000-0005-0000-0000-0000D03B0000}"/>
    <cellStyle name="쉼표 [0] 7 3 11 6 2" xfId="17605" xr:uid="{00000000-0005-0000-0000-0000D13B0000}"/>
    <cellStyle name="쉼표 [0] 7 3 11 7" xfId="17606" xr:uid="{00000000-0005-0000-0000-0000D23B0000}"/>
    <cellStyle name="쉼표 [0] 7 3 11 7 2" xfId="17607" xr:uid="{00000000-0005-0000-0000-0000D33B0000}"/>
    <cellStyle name="쉼표 [0] 7 3 11 8" xfId="17608" xr:uid="{00000000-0005-0000-0000-0000D43B0000}"/>
    <cellStyle name="쉼표 [0] 7 3 11 8 2" xfId="17609" xr:uid="{00000000-0005-0000-0000-0000D53B0000}"/>
    <cellStyle name="쉼표 [0] 7 3 11 9" xfId="17610" xr:uid="{00000000-0005-0000-0000-0000D63B0000}"/>
    <cellStyle name="쉼표 [0] 7 3 11 9 2" xfId="17611" xr:uid="{00000000-0005-0000-0000-0000D73B0000}"/>
    <cellStyle name="쉼표 [0] 7 3 12" xfId="17612" xr:uid="{00000000-0005-0000-0000-0000D83B0000}"/>
    <cellStyle name="쉼표 [0] 7 3 12 10" xfId="17613" xr:uid="{00000000-0005-0000-0000-0000D93B0000}"/>
    <cellStyle name="쉼표 [0] 7 3 12 10 2" xfId="17614" xr:uid="{00000000-0005-0000-0000-0000DA3B0000}"/>
    <cellStyle name="쉼표 [0] 7 3 12 11" xfId="17615" xr:uid="{00000000-0005-0000-0000-0000DB3B0000}"/>
    <cellStyle name="쉼표 [0] 7 3 12 11 2" xfId="17616" xr:uid="{00000000-0005-0000-0000-0000DC3B0000}"/>
    <cellStyle name="쉼표 [0] 7 3 12 12" xfId="17617" xr:uid="{00000000-0005-0000-0000-0000DD3B0000}"/>
    <cellStyle name="쉼표 [0] 7 3 12 12 2" xfId="17618" xr:uid="{00000000-0005-0000-0000-0000DE3B0000}"/>
    <cellStyle name="쉼표 [0] 7 3 12 13" xfId="17619" xr:uid="{00000000-0005-0000-0000-0000DF3B0000}"/>
    <cellStyle name="쉼표 [0] 7 3 12 13 2" xfId="17620" xr:uid="{00000000-0005-0000-0000-0000E03B0000}"/>
    <cellStyle name="쉼표 [0] 7 3 12 14" xfId="17621" xr:uid="{00000000-0005-0000-0000-0000E13B0000}"/>
    <cellStyle name="쉼표 [0] 7 3 12 14 2" xfId="17622" xr:uid="{00000000-0005-0000-0000-0000E23B0000}"/>
    <cellStyle name="쉼표 [0] 7 3 12 15" xfId="17623" xr:uid="{00000000-0005-0000-0000-0000E33B0000}"/>
    <cellStyle name="쉼표 [0] 7 3 12 2" xfId="17624" xr:uid="{00000000-0005-0000-0000-0000E43B0000}"/>
    <cellStyle name="쉼표 [0] 7 3 12 2 10" xfId="17625" xr:uid="{00000000-0005-0000-0000-0000E53B0000}"/>
    <cellStyle name="쉼표 [0] 7 3 12 2 10 2" xfId="17626" xr:uid="{00000000-0005-0000-0000-0000E63B0000}"/>
    <cellStyle name="쉼표 [0] 7 3 12 2 11" xfId="17627" xr:uid="{00000000-0005-0000-0000-0000E73B0000}"/>
    <cellStyle name="쉼표 [0] 7 3 12 2 11 2" xfId="17628" xr:uid="{00000000-0005-0000-0000-0000E83B0000}"/>
    <cellStyle name="쉼표 [0] 7 3 12 2 12" xfId="17629" xr:uid="{00000000-0005-0000-0000-0000E93B0000}"/>
    <cellStyle name="쉼표 [0] 7 3 12 2 12 2" xfId="17630" xr:uid="{00000000-0005-0000-0000-0000EA3B0000}"/>
    <cellStyle name="쉼표 [0] 7 3 12 2 13" xfId="17631" xr:uid="{00000000-0005-0000-0000-0000EB3B0000}"/>
    <cellStyle name="쉼표 [0] 7 3 12 2 13 2" xfId="17632" xr:uid="{00000000-0005-0000-0000-0000EC3B0000}"/>
    <cellStyle name="쉼표 [0] 7 3 12 2 14" xfId="17633" xr:uid="{00000000-0005-0000-0000-0000ED3B0000}"/>
    <cellStyle name="쉼표 [0] 7 3 12 2 2" xfId="17634" xr:uid="{00000000-0005-0000-0000-0000EE3B0000}"/>
    <cellStyle name="쉼표 [0] 7 3 12 2 2 2" xfId="17635" xr:uid="{00000000-0005-0000-0000-0000EF3B0000}"/>
    <cellStyle name="쉼표 [0] 7 3 12 2 3" xfId="17636" xr:uid="{00000000-0005-0000-0000-0000F03B0000}"/>
    <cellStyle name="쉼표 [0] 7 3 12 2 3 2" xfId="17637" xr:uid="{00000000-0005-0000-0000-0000F13B0000}"/>
    <cellStyle name="쉼표 [0] 7 3 12 2 4" xfId="17638" xr:uid="{00000000-0005-0000-0000-0000F23B0000}"/>
    <cellStyle name="쉼표 [0] 7 3 12 2 4 2" xfId="17639" xr:uid="{00000000-0005-0000-0000-0000F33B0000}"/>
    <cellStyle name="쉼표 [0] 7 3 12 2 5" xfId="17640" xr:uid="{00000000-0005-0000-0000-0000F43B0000}"/>
    <cellStyle name="쉼표 [0] 7 3 12 2 5 2" xfId="17641" xr:uid="{00000000-0005-0000-0000-0000F53B0000}"/>
    <cellStyle name="쉼표 [0] 7 3 12 2 6" xfId="17642" xr:uid="{00000000-0005-0000-0000-0000F63B0000}"/>
    <cellStyle name="쉼표 [0] 7 3 12 2 6 2" xfId="17643" xr:uid="{00000000-0005-0000-0000-0000F73B0000}"/>
    <cellStyle name="쉼표 [0] 7 3 12 2 7" xfId="17644" xr:uid="{00000000-0005-0000-0000-0000F83B0000}"/>
    <cellStyle name="쉼표 [0] 7 3 12 2 7 2" xfId="17645" xr:uid="{00000000-0005-0000-0000-0000F93B0000}"/>
    <cellStyle name="쉼표 [0] 7 3 12 2 8" xfId="17646" xr:uid="{00000000-0005-0000-0000-0000FA3B0000}"/>
    <cellStyle name="쉼표 [0] 7 3 12 2 8 2" xfId="17647" xr:uid="{00000000-0005-0000-0000-0000FB3B0000}"/>
    <cellStyle name="쉼표 [0] 7 3 12 2 9" xfId="17648" xr:uid="{00000000-0005-0000-0000-0000FC3B0000}"/>
    <cellStyle name="쉼표 [0] 7 3 12 2 9 2" xfId="17649" xr:uid="{00000000-0005-0000-0000-0000FD3B0000}"/>
    <cellStyle name="쉼표 [0] 7 3 12 3" xfId="17650" xr:uid="{00000000-0005-0000-0000-0000FE3B0000}"/>
    <cellStyle name="쉼표 [0] 7 3 12 3 2" xfId="17651" xr:uid="{00000000-0005-0000-0000-0000FF3B0000}"/>
    <cellStyle name="쉼표 [0] 7 3 12 4" xfId="17652" xr:uid="{00000000-0005-0000-0000-0000003C0000}"/>
    <cellStyle name="쉼표 [0] 7 3 12 4 2" xfId="17653" xr:uid="{00000000-0005-0000-0000-0000013C0000}"/>
    <cellStyle name="쉼표 [0] 7 3 12 5" xfId="17654" xr:uid="{00000000-0005-0000-0000-0000023C0000}"/>
    <cellStyle name="쉼표 [0] 7 3 12 5 2" xfId="17655" xr:uid="{00000000-0005-0000-0000-0000033C0000}"/>
    <cellStyle name="쉼표 [0] 7 3 12 6" xfId="17656" xr:uid="{00000000-0005-0000-0000-0000043C0000}"/>
    <cellStyle name="쉼표 [0] 7 3 12 6 2" xfId="17657" xr:uid="{00000000-0005-0000-0000-0000053C0000}"/>
    <cellStyle name="쉼표 [0] 7 3 12 7" xfId="17658" xr:uid="{00000000-0005-0000-0000-0000063C0000}"/>
    <cellStyle name="쉼표 [0] 7 3 12 7 2" xfId="17659" xr:uid="{00000000-0005-0000-0000-0000073C0000}"/>
    <cellStyle name="쉼표 [0] 7 3 12 8" xfId="17660" xr:uid="{00000000-0005-0000-0000-0000083C0000}"/>
    <cellStyle name="쉼표 [0] 7 3 12 8 2" xfId="17661" xr:uid="{00000000-0005-0000-0000-0000093C0000}"/>
    <cellStyle name="쉼표 [0] 7 3 12 9" xfId="17662" xr:uid="{00000000-0005-0000-0000-00000A3C0000}"/>
    <cellStyle name="쉼표 [0] 7 3 12 9 2" xfId="17663" xr:uid="{00000000-0005-0000-0000-00000B3C0000}"/>
    <cellStyle name="쉼표 [0] 7 3 13" xfId="17664" xr:uid="{00000000-0005-0000-0000-00000C3C0000}"/>
    <cellStyle name="쉼표 [0] 7 3 13 10" xfId="17665" xr:uid="{00000000-0005-0000-0000-00000D3C0000}"/>
    <cellStyle name="쉼표 [0] 7 3 13 10 2" xfId="17666" xr:uid="{00000000-0005-0000-0000-00000E3C0000}"/>
    <cellStyle name="쉼표 [0] 7 3 13 11" xfId="17667" xr:uid="{00000000-0005-0000-0000-00000F3C0000}"/>
    <cellStyle name="쉼표 [0] 7 3 13 11 2" xfId="17668" xr:uid="{00000000-0005-0000-0000-0000103C0000}"/>
    <cellStyle name="쉼표 [0] 7 3 13 12" xfId="17669" xr:uid="{00000000-0005-0000-0000-0000113C0000}"/>
    <cellStyle name="쉼표 [0] 7 3 13 12 2" xfId="17670" xr:uid="{00000000-0005-0000-0000-0000123C0000}"/>
    <cellStyle name="쉼표 [0] 7 3 13 13" xfId="17671" xr:uid="{00000000-0005-0000-0000-0000133C0000}"/>
    <cellStyle name="쉼표 [0] 7 3 13 13 2" xfId="17672" xr:uid="{00000000-0005-0000-0000-0000143C0000}"/>
    <cellStyle name="쉼표 [0] 7 3 13 14" xfId="17673" xr:uid="{00000000-0005-0000-0000-0000153C0000}"/>
    <cellStyle name="쉼표 [0] 7 3 13 14 2" xfId="17674" xr:uid="{00000000-0005-0000-0000-0000163C0000}"/>
    <cellStyle name="쉼표 [0] 7 3 13 15" xfId="17675" xr:uid="{00000000-0005-0000-0000-0000173C0000}"/>
    <cellStyle name="쉼표 [0] 7 3 13 2" xfId="17676" xr:uid="{00000000-0005-0000-0000-0000183C0000}"/>
    <cellStyle name="쉼표 [0] 7 3 13 2 10" xfId="17677" xr:uid="{00000000-0005-0000-0000-0000193C0000}"/>
    <cellStyle name="쉼표 [0] 7 3 13 2 10 2" xfId="17678" xr:uid="{00000000-0005-0000-0000-00001A3C0000}"/>
    <cellStyle name="쉼표 [0] 7 3 13 2 11" xfId="17679" xr:uid="{00000000-0005-0000-0000-00001B3C0000}"/>
    <cellStyle name="쉼표 [0] 7 3 13 2 11 2" xfId="17680" xr:uid="{00000000-0005-0000-0000-00001C3C0000}"/>
    <cellStyle name="쉼표 [0] 7 3 13 2 12" xfId="17681" xr:uid="{00000000-0005-0000-0000-00001D3C0000}"/>
    <cellStyle name="쉼표 [0] 7 3 13 2 12 2" xfId="17682" xr:uid="{00000000-0005-0000-0000-00001E3C0000}"/>
    <cellStyle name="쉼표 [0] 7 3 13 2 13" xfId="17683" xr:uid="{00000000-0005-0000-0000-00001F3C0000}"/>
    <cellStyle name="쉼표 [0] 7 3 13 2 13 2" xfId="17684" xr:uid="{00000000-0005-0000-0000-0000203C0000}"/>
    <cellStyle name="쉼표 [0] 7 3 13 2 14" xfId="17685" xr:uid="{00000000-0005-0000-0000-0000213C0000}"/>
    <cellStyle name="쉼표 [0] 7 3 13 2 2" xfId="17686" xr:uid="{00000000-0005-0000-0000-0000223C0000}"/>
    <cellStyle name="쉼표 [0] 7 3 13 2 2 2" xfId="17687" xr:uid="{00000000-0005-0000-0000-0000233C0000}"/>
    <cellStyle name="쉼표 [0] 7 3 13 2 3" xfId="17688" xr:uid="{00000000-0005-0000-0000-0000243C0000}"/>
    <cellStyle name="쉼표 [0] 7 3 13 2 3 2" xfId="17689" xr:uid="{00000000-0005-0000-0000-0000253C0000}"/>
    <cellStyle name="쉼표 [0] 7 3 13 2 4" xfId="17690" xr:uid="{00000000-0005-0000-0000-0000263C0000}"/>
    <cellStyle name="쉼표 [0] 7 3 13 2 4 2" xfId="17691" xr:uid="{00000000-0005-0000-0000-0000273C0000}"/>
    <cellStyle name="쉼표 [0] 7 3 13 2 5" xfId="17692" xr:uid="{00000000-0005-0000-0000-0000283C0000}"/>
    <cellStyle name="쉼표 [0] 7 3 13 2 5 2" xfId="17693" xr:uid="{00000000-0005-0000-0000-0000293C0000}"/>
    <cellStyle name="쉼표 [0] 7 3 13 2 6" xfId="17694" xr:uid="{00000000-0005-0000-0000-00002A3C0000}"/>
    <cellStyle name="쉼표 [0] 7 3 13 2 6 2" xfId="17695" xr:uid="{00000000-0005-0000-0000-00002B3C0000}"/>
    <cellStyle name="쉼표 [0] 7 3 13 2 7" xfId="17696" xr:uid="{00000000-0005-0000-0000-00002C3C0000}"/>
    <cellStyle name="쉼표 [0] 7 3 13 2 7 2" xfId="17697" xr:uid="{00000000-0005-0000-0000-00002D3C0000}"/>
    <cellStyle name="쉼표 [0] 7 3 13 2 8" xfId="17698" xr:uid="{00000000-0005-0000-0000-00002E3C0000}"/>
    <cellStyle name="쉼표 [0] 7 3 13 2 8 2" xfId="17699" xr:uid="{00000000-0005-0000-0000-00002F3C0000}"/>
    <cellStyle name="쉼표 [0] 7 3 13 2 9" xfId="17700" xr:uid="{00000000-0005-0000-0000-0000303C0000}"/>
    <cellStyle name="쉼표 [0] 7 3 13 2 9 2" xfId="17701" xr:uid="{00000000-0005-0000-0000-0000313C0000}"/>
    <cellStyle name="쉼표 [0] 7 3 13 3" xfId="17702" xr:uid="{00000000-0005-0000-0000-0000323C0000}"/>
    <cellStyle name="쉼표 [0] 7 3 13 3 2" xfId="17703" xr:uid="{00000000-0005-0000-0000-0000333C0000}"/>
    <cellStyle name="쉼표 [0] 7 3 13 4" xfId="17704" xr:uid="{00000000-0005-0000-0000-0000343C0000}"/>
    <cellStyle name="쉼표 [0] 7 3 13 4 2" xfId="17705" xr:uid="{00000000-0005-0000-0000-0000353C0000}"/>
    <cellStyle name="쉼표 [0] 7 3 13 5" xfId="17706" xr:uid="{00000000-0005-0000-0000-0000363C0000}"/>
    <cellStyle name="쉼표 [0] 7 3 13 5 2" xfId="17707" xr:uid="{00000000-0005-0000-0000-0000373C0000}"/>
    <cellStyle name="쉼표 [0] 7 3 13 6" xfId="17708" xr:uid="{00000000-0005-0000-0000-0000383C0000}"/>
    <cellStyle name="쉼표 [0] 7 3 13 6 2" xfId="17709" xr:uid="{00000000-0005-0000-0000-0000393C0000}"/>
    <cellStyle name="쉼표 [0] 7 3 13 7" xfId="17710" xr:uid="{00000000-0005-0000-0000-00003A3C0000}"/>
    <cellStyle name="쉼표 [0] 7 3 13 7 2" xfId="17711" xr:uid="{00000000-0005-0000-0000-00003B3C0000}"/>
    <cellStyle name="쉼표 [0] 7 3 13 8" xfId="17712" xr:uid="{00000000-0005-0000-0000-00003C3C0000}"/>
    <cellStyle name="쉼표 [0] 7 3 13 8 2" xfId="17713" xr:uid="{00000000-0005-0000-0000-00003D3C0000}"/>
    <cellStyle name="쉼표 [0] 7 3 13 9" xfId="17714" xr:uid="{00000000-0005-0000-0000-00003E3C0000}"/>
    <cellStyle name="쉼표 [0] 7 3 13 9 2" xfId="17715" xr:uid="{00000000-0005-0000-0000-00003F3C0000}"/>
    <cellStyle name="쉼표 [0] 7 3 14" xfId="17716" xr:uid="{00000000-0005-0000-0000-0000403C0000}"/>
    <cellStyle name="쉼표 [0] 7 3 14 10" xfId="17717" xr:uid="{00000000-0005-0000-0000-0000413C0000}"/>
    <cellStyle name="쉼표 [0] 7 3 14 10 2" xfId="17718" xr:uid="{00000000-0005-0000-0000-0000423C0000}"/>
    <cellStyle name="쉼표 [0] 7 3 14 11" xfId="17719" xr:uid="{00000000-0005-0000-0000-0000433C0000}"/>
    <cellStyle name="쉼표 [0] 7 3 14 11 2" xfId="17720" xr:uid="{00000000-0005-0000-0000-0000443C0000}"/>
    <cellStyle name="쉼표 [0] 7 3 14 12" xfId="17721" xr:uid="{00000000-0005-0000-0000-0000453C0000}"/>
    <cellStyle name="쉼표 [0] 7 3 14 12 2" xfId="17722" xr:uid="{00000000-0005-0000-0000-0000463C0000}"/>
    <cellStyle name="쉼표 [0] 7 3 14 13" xfId="17723" xr:uid="{00000000-0005-0000-0000-0000473C0000}"/>
    <cellStyle name="쉼표 [0] 7 3 14 13 2" xfId="17724" xr:uid="{00000000-0005-0000-0000-0000483C0000}"/>
    <cellStyle name="쉼표 [0] 7 3 14 14" xfId="17725" xr:uid="{00000000-0005-0000-0000-0000493C0000}"/>
    <cellStyle name="쉼표 [0] 7 3 14 14 2" xfId="17726" xr:uid="{00000000-0005-0000-0000-00004A3C0000}"/>
    <cellStyle name="쉼표 [0] 7 3 14 15" xfId="17727" xr:uid="{00000000-0005-0000-0000-00004B3C0000}"/>
    <cellStyle name="쉼표 [0] 7 3 14 2" xfId="17728" xr:uid="{00000000-0005-0000-0000-00004C3C0000}"/>
    <cellStyle name="쉼표 [0] 7 3 14 2 10" xfId="17729" xr:uid="{00000000-0005-0000-0000-00004D3C0000}"/>
    <cellStyle name="쉼표 [0] 7 3 14 2 10 2" xfId="17730" xr:uid="{00000000-0005-0000-0000-00004E3C0000}"/>
    <cellStyle name="쉼표 [0] 7 3 14 2 11" xfId="17731" xr:uid="{00000000-0005-0000-0000-00004F3C0000}"/>
    <cellStyle name="쉼표 [0] 7 3 14 2 11 2" xfId="17732" xr:uid="{00000000-0005-0000-0000-0000503C0000}"/>
    <cellStyle name="쉼표 [0] 7 3 14 2 12" xfId="17733" xr:uid="{00000000-0005-0000-0000-0000513C0000}"/>
    <cellStyle name="쉼표 [0] 7 3 14 2 12 2" xfId="17734" xr:uid="{00000000-0005-0000-0000-0000523C0000}"/>
    <cellStyle name="쉼표 [0] 7 3 14 2 13" xfId="17735" xr:uid="{00000000-0005-0000-0000-0000533C0000}"/>
    <cellStyle name="쉼표 [0] 7 3 14 2 13 2" xfId="17736" xr:uid="{00000000-0005-0000-0000-0000543C0000}"/>
    <cellStyle name="쉼표 [0] 7 3 14 2 14" xfId="17737" xr:uid="{00000000-0005-0000-0000-0000553C0000}"/>
    <cellStyle name="쉼표 [0] 7 3 14 2 2" xfId="17738" xr:uid="{00000000-0005-0000-0000-0000563C0000}"/>
    <cellStyle name="쉼표 [0] 7 3 14 2 2 2" xfId="17739" xr:uid="{00000000-0005-0000-0000-0000573C0000}"/>
    <cellStyle name="쉼표 [0] 7 3 14 2 3" xfId="17740" xr:uid="{00000000-0005-0000-0000-0000583C0000}"/>
    <cellStyle name="쉼표 [0] 7 3 14 2 3 2" xfId="17741" xr:uid="{00000000-0005-0000-0000-0000593C0000}"/>
    <cellStyle name="쉼표 [0] 7 3 14 2 4" xfId="17742" xr:uid="{00000000-0005-0000-0000-00005A3C0000}"/>
    <cellStyle name="쉼표 [0] 7 3 14 2 4 2" xfId="17743" xr:uid="{00000000-0005-0000-0000-00005B3C0000}"/>
    <cellStyle name="쉼표 [0] 7 3 14 2 5" xfId="17744" xr:uid="{00000000-0005-0000-0000-00005C3C0000}"/>
    <cellStyle name="쉼표 [0] 7 3 14 2 5 2" xfId="17745" xr:uid="{00000000-0005-0000-0000-00005D3C0000}"/>
    <cellStyle name="쉼표 [0] 7 3 14 2 6" xfId="17746" xr:uid="{00000000-0005-0000-0000-00005E3C0000}"/>
    <cellStyle name="쉼표 [0] 7 3 14 2 6 2" xfId="17747" xr:uid="{00000000-0005-0000-0000-00005F3C0000}"/>
    <cellStyle name="쉼표 [0] 7 3 14 2 7" xfId="17748" xr:uid="{00000000-0005-0000-0000-0000603C0000}"/>
    <cellStyle name="쉼표 [0] 7 3 14 2 7 2" xfId="17749" xr:uid="{00000000-0005-0000-0000-0000613C0000}"/>
    <cellStyle name="쉼표 [0] 7 3 14 2 8" xfId="17750" xr:uid="{00000000-0005-0000-0000-0000623C0000}"/>
    <cellStyle name="쉼표 [0] 7 3 14 2 8 2" xfId="17751" xr:uid="{00000000-0005-0000-0000-0000633C0000}"/>
    <cellStyle name="쉼표 [0] 7 3 14 2 9" xfId="17752" xr:uid="{00000000-0005-0000-0000-0000643C0000}"/>
    <cellStyle name="쉼표 [0] 7 3 14 2 9 2" xfId="17753" xr:uid="{00000000-0005-0000-0000-0000653C0000}"/>
    <cellStyle name="쉼표 [0] 7 3 14 3" xfId="17754" xr:uid="{00000000-0005-0000-0000-0000663C0000}"/>
    <cellStyle name="쉼표 [0] 7 3 14 3 2" xfId="17755" xr:uid="{00000000-0005-0000-0000-0000673C0000}"/>
    <cellStyle name="쉼표 [0] 7 3 14 4" xfId="17756" xr:uid="{00000000-0005-0000-0000-0000683C0000}"/>
    <cellStyle name="쉼표 [0] 7 3 14 4 2" xfId="17757" xr:uid="{00000000-0005-0000-0000-0000693C0000}"/>
    <cellStyle name="쉼표 [0] 7 3 14 5" xfId="17758" xr:uid="{00000000-0005-0000-0000-00006A3C0000}"/>
    <cellStyle name="쉼표 [0] 7 3 14 5 2" xfId="17759" xr:uid="{00000000-0005-0000-0000-00006B3C0000}"/>
    <cellStyle name="쉼표 [0] 7 3 14 6" xfId="17760" xr:uid="{00000000-0005-0000-0000-00006C3C0000}"/>
    <cellStyle name="쉼표 [0] 7 3 14 6 2" xfId="17761" xr:uid="{00000000-0005-0000-0000-00006D3C0000}"/>
    <cellStyle name="쉼표 [0] 7 3 14 7" xfId="17762" xr:uid="{00000000-0005-0000-0000-00006E3C0000}"/>
    <cellStyle name="쉼표 [0] 7 3 14 7 2" xfId="17763" xr:uid="{00000000-0005-0000-0000-00006F3C0000}"/>
    <cellStyle name="쉼표 [0] 7 3 14 8" xfId="17764" xr:uid="{00000000-0005-0000-0000-0000703C0000}"/>
    <cellStyle name="쉼표 [0] 7 3 14 8 2" xfId="17765" xr:uid="{00000000-0005-0000-0000-0000713C0000}"/>
    <cellStyle name="쉼표 [0] 7 3 14 9" xfId="17766" xr:uid="{00000000-0005-0000-0000-0000723C0000}"/>
    <cellStyle name="쉼표 [0] 7 3 14 9 2" xfId="17767" xr:uid="{00000000-0005-0000-0000-0000733C0000}"/>
    <cellStyle name="쉼표 [0] 7 3 15" xfId="17768" xr:uid="{00000000-0005-0000-0000-0000743C0000}"/>
    <cellStyle name="쉼표 [0] 7 3 15 10" xfId="17769" xr:uid="{00000000-0005-0000-0000-0000753C0000}"/>
    <cellStyle name="쉼표 [0] 7 3 15 10 2" xfId="17770" xr:uid="{00000000-0005-0000-0000-0000763C0000}"/>
    <cellStyle name="쉼표 [0] 7 3 15 11" xfId="17771" xr:uid="{00000000-0005-0000-0000-0000773C0000}"/>
    <cellStyle name="쉼표 [0] 7 3 15 11 2" xfId="17772" xr:uid="{00000000-0005-0000-0000-0000783C0000}"/>
    <cellStyle name="쉼표 [0] 7 3 15 12" xfId="17773" xr:uid="{00000000-0005-0000-0000-0000793C0000}"/>
    <cellStyle name="쉼표 [0] 7 3 15 12 2" xfId="17774" xr:uid="{00000000-0005-0000-0000-00007A3C0000}"/>
    <cellStyle name="쉼표 [0] 7 3 15 13" xfId="17775" xr:uid="{00000000-0005-0000-0000-00007B3C0000}"/>
    <cellStyle name="쉼표 [0] 7 3 15 13 2" xfId="17776" xr:uid="{00000000-0005-0000-0000-00007C3C0000}"/>
    <cellStyle name="쉼표 [0] 7 3 15 14" xfId="17777" xr:uid="{00000000-0005-0000-0000-00007D3C0000}"/>
    <cellStyle name="쉼표 [0] 7 3 15 14 2" xfId="17778" xr:uid="{00000000-0005-0000-0000-00007E3C0000}"/>
    <cellStyle name="쉼표 [0] 7 3 15 15" xfId="17779" xr:uid="{00000000-0005-0000-0000-00007F3C0000}"/>
    <cellStyle name="쉼표 [0] 7 3 15 2" xfId="17780" xr:uid="{00000000-0005-0000-0000-0000803C0000}"/>
    <cellStyle name="쉼표 [0] 7 3 15 2 10" xfId="17781" xr:uid="{00000000-0005-0000-0000-0000813C0000}"/>
    <cellStyle name="쉼표 [0] 7 3 15 2 10 2" xfId="17782" xr:uid="{00000000-0005-0000-0000-0000823C0000}"/>
    <cellStyle name="쉼표 [0] 7 3 15 2 11" xfId="17783" xr:uid="{00000000-0005-0000-0000-0000833C0000}"/>
    <cellStyle name="쉼표 [0] 7 3 15 2 11 2" xfId="17784" xr:uid="{00000000-0005-0000-0000-0000843C0000}"/>
    <cellStyle name="쉼표 [0] 7 3 15 2 12" xfId="17785" xr:uid="{00000000-0005-0000-0000-0000853C0000}"/>
    <cellStyle name="쉼표 [0] 7 3 15 2 12 2" xfId="17786" xr:uid="{00000000-0005-0000-0000-0000863C0000}"/>
    <cellStyle name="쉼표 [0] 7 3 15 2 13" xfId="17787" xr:uid="{00000000-0005-0000-0000-0000873C0000}"/>
    <cellStyle name="쉼표 [0] 7 3 15 2 13 2" xfId="17788" xr:uid="{00000000-0005-0000-0000-0000883C0000}"/>
    <cellStyle name="쉼표 [0] 7 3 15 2 14" xfId="17789" xr:uid="{00000000-0005-0000-0000-0000893C0000}"/>
    <cellStyle name="쉼표 [0] 7 3 15 2 2" xfId="17790" xr:uid="{00000000-0005-0000-0000-00008A3C0000}"/>
    <cellStyle name="쉼표 [0] 7 3 15 2 2 2" xfId="17791" xr:uid="{00000000-0005-0000-0000-00008B3C0000}"/>
    <cellStyle name="쉼표 [0] 7 3 15 2 3" xfId="17792" xr:uid="{00000000-0005-0000-0000-00008C3C0000}"/>
    <cellStyle name="쉼표 [0] 7 3 15 2 3 2" xfId="17793" xr:uid="{00000000-0005-0000-0000-00008D3C0000}"/>
    <cellStyle name="쉼표 [0] 7 3 15 2 4" xfId="17794" xr:uid="{00000000-0005-0000-0000-00008E3C0000}"/>
    <cellStyle name="쉼표 [0] 7 3 15 2 4 2" xfId="17795" xr:uid="{00000000-0005-0000-0000-00008F3C0000}"/>
    <cellStyle name="쉼표 [0] 7 3 15 2 5" xfId="17796" xr:uid="{00000000-0005-0000-0000-0000903C0000}"/>
    <cellStyle name="쉼표 [0] 7 3 15 2 5 2" xfId="17797" xr:uid="{00000000-0005-0000-0000-0000913C0000}"/>
    <cellStyle name="쉼표 [0] 7 3 15 2 6" xfId="17798" xr:uid="{00000000-0005-0000-0000-0000923C0000}"/>
    <cellStyle name="쉼표 [0] 7 3 15 2 6 2" xfId="17799" xr:uid="{00000000-0005-0000-0000-0000933C0000}"/>
    <cellStyle name="쉼표 [0] 7 3 15 2 7" xfId="17800" xr:uid="{00000000-0005-0000-0000-0000943C0000}"/>
    <cellStyle name="쉼표 [0] 7 3 15 2 7 2" xfId="17801" xr:uid="{00000000-0005-0000-0000-0000953C0000}"/>
    <cellStyle name="쉼표 [0] 7 3 15 2 8" xfId="17802" xr:uid="{00000000-0005-0000-0000-0000963C0000}"/>
    <cellStyle name="쉼표 [0] 7 3 15 2 8 2" xfId="17803" xr:uid="{00000000-0005-0000-0000-0000973C0000}"/>
    <cellStyle name="쉼표 [0] 7 3 15 2 9" xfId="17804" xr:uid="{00000000-0005-0000-0000-0000983C0000}"/>
    <cellStyle name="쉼표 [0] 7 3 15 2 9 2" xfId="17805" xr:uid="{00000000-0005-0000-0000-0000993C0000}"/>
    <cellStyle name="쉼표 [0] 7 3 15 3" xfId="17806" xr:uid="{00000000-0005-0000-0000-00009A3C0000}"/>
    <cellStyle name="쉼표 [0] 7 3 15 3 2" xfId="17807" xr:uid="{00000000-0005-0000-0000-00009B3C0000}"/>
    <cellStyle name="쉼표 [0] 7 3 15 4" xfId="17808" xr:uid="{00000000-0005-0000-0000-00009C3C0000}"/>
    <cellStyle name="쉼표 [0] 7 3 15 4 2" xfId="17809" xr:uid="{00000000-0005-0000-0000-00009D3C0000}"/>
    <cellStyle name="쉼표 [0] 7 3 15 5" xfId="17810" xr:uid="{00000000-0005-0000-0000-00009E3C0000}"/>
    <cellStyle name="쉼표 [0] 7 3 15 5 2" xfId="17811" xr:uid="{00000000-0005-0000-0000-00009F3C0000}"/>
    <cellStyle name="쉼표 [0] 7 3 15 6" xfId="17812" xr:uid="{00000000-0005-0000-0000-0000A03C0000}"/>
    <cellStyle name="쉼표 [0] 7 3 15 6 2" xfId="17813" xr:uid="{00000000-0005-0000-0000-0000A13C0000}"/>
    <cellStyle name="쉼표 [0] 7 3 15 7" xfId="17814" xr:uid="{00000000-0005-0000-0000-0000A23C0000}"/>
    <cellStyle name="쉼표 [0] 7 3 15 7 2" xfId="17815" xr:uid="{00000000-0005-0000-0000-0000A33C0000}"/>
    <cellStyle name="쉼표 [0] 7 3 15 8" xfId="17816" xr:uid="{00000000-0005-0000-0000-0000A43C0000}"/>
    <cellStyle name="쉼표 [0] 7 3 15 8 2" xfId="17817" xr:uid="{00000000-0005-0000-0000-0000A53C0000}"/>
    <cellStyle name="쉼표 [0] 7 3 15 9" xfId="17818" xr:uid="{00000000-0005-0000-0000-0000A63C0000}"/>
    <cellStyle name="쉼표 [0] 7 3 15 9 2" xfId="17819" xr:uid="{00000000-0005-0000-0000-0000A73C0000}"/>
    <cellStyle name="쉼표 [0] 7 3 16" xfId="17820" xr:uid="{00000000-0005-0000-0000-0000A83C0000}"/>
    <cellStyle name="쉼표 [0] 7 3 16 10" xfId="17821" xr:uid="{00000000-0005-0000-0000-0000A93C0000}"/>
    <cellStyle name="쉼표 [0] 7 3 16 10 2" xfId="17822" xr:uid="{00000000-0005-0000-0000-0000AA3C0000}"/>
    <cellStyle name="쉼표 [0] 7 3 16 11" xfId="17823" xr:uid="{00000000-0005-0000-0000-0000AB3C0000}"/>
    <cellStyle name="쉼표 [0] 7 3 16 11 2" xfId="17824" xr:uid="{00000000-0005-0000-0000-0000AC3C0000}"/>
    <cellStyle name="쉼표 [0] 7 3 16 12" xfId="17825" xr:uid="{00000000-0005-0000-0000-0000AD3C0000}"/>
    <cellStyle name="쉼표 [0] 7 3 16 12 2" xfId="17826" xr:uid="{00000000-0005-0000-0000-0000AE3C0000}"/>
    <cellStyle name="쉼표 [0] 7 3 16 13" xfId="17827" xr:uid="{00000000-0005-0000-0000-0000AF3C0000}"/>
    <cellStyle name="쉼표 [0] 7 3 16 13 2" xfId="17828" xr:uid="{00000000-0005-0000-0000-0000B03C0000}"/>
    <cellStyle name="쉼표 [0] 7 3 16 14" xfId="17829" xr:uid="{00000000-0005-0000-0000-0000B13C0000}"/>
    <cellStyle name="쉼표 [0] 7 3 16 14 2" xfId="17830" xr:uid="{00000000-0005-0000-0000-0000B23C0000}"/>
    <cellStyle name="쉼표 [0] 7 3 16 15" xfId="17831" xr:uid="{00000000-0005-0000-0000-0000B33C0000}"/>
    <cellStyle name="쉼표 [0] 7 3 16 2" xfId="17832" xr:uid="{00000000-0005-0000-0000-0000B43C0000}"/>
    <cellStyle name="쉼표 [0] 7 3 16 2 10" xfId="17833" xr:uid="{00000000-0005-0000-0000-0000B53C0000}"/>
    <cellStyle name="쉼표 [0] 7 3 16 2 10 2" xfId="17834" xr:uid="{00000000-0005-0000-0000-0000B63C0000}"/>
    <cellStyle name="쉼표 [0] 7 3 16 2 11" xfId="17835" xr:uid="{00000000-0005-0000-0000-0000B73C0000}"/>
    <cellStyle name="쉼표 [0] 7 3 16 2 11 2" xfId="17836" xr:uid="{00000000-0005-0000-0000-0000B83C0000}"/>
    <cellStyle name="쉼표 [0] 7 3 16 2 12" xfId="17837" xr:uid="{00000000-0005-0000-0000-0000B93C0000}"/>
    <cellStyle name="쉼표 [0] 7 3 16 2 12 2" xfId="17838" xr:uid="{00000000-0005-0000-0000-0000BA3C0000}"/>
    <cellStyle name="쉼표 [0] 7 3 16 2 13" xfId="17839" xr:uid="{00000000-0005-0000-0000-0000BB3C0000}"/>
    <cellStyle name="쉼표 [0] 7 3 16 2 13 2" xfId="17840" xr:uid="{00000000-0005-0000-0000-0000BC3C0000}"/>
    <cellStyle name="쉼표 [0] 7 3 16 2 14" xfId="17841" xr:uid="{00000000-0005-0000-0000-0000BD3C0000}"/>
    <cellStyle name="쉼표 [0] 7 3 16 2 2" xfId="17842" xr:uid="{00000000-0005-0000-0000-0000BE3C0000}"/>
    <cellStyle name="쉼표 [0] 7 3 16 2 2 2" xfId="17843" xr:uid="{00000000-0005-0000-0000-0000BF3C0000}"/>
    <cellStyle name="쉼표 [0] 7 3 16 2 3" xfId="17844" xr:uid="{00000000-0005-0000-0000-0000C03C0000}"/>
    <cellStyle name="쉼표 [0] 7 3 16 2 3 2" xfId="17845" xr:uid="{00000000-0005-0000-0000-0000C13C0000}"/>
    <cellStyle name="쉼표 [0] 7 3 16 2 4" xfId="17846" xr:uid="{00000000-0005-0000-0000-0000C23C0000}"/>
    <cellStyle name="쉼표 [0] 7 3 16 2 4 2" xfId="17847" xr:uid="{00000000-0005-0000-0000-0000C33C0000}"/>
    <cellStyle name="쉼표 [0] 7 3 16 2 5" xfId="17848" xr:uid="{00000000-0005-0000-0000-0000C43C0000}"/>
    <cellStyle name="쉼표 [0] 7 3 16 2 5 2" xfId="17849" xr:uid="{00000000-0005-0000-0000-0000C53C0000}"/>
    <cellStyle name="쉼표 [0] 7 3 16 2 6" xfId="17850" xr:uid="{00000000-0005-0000-0000-0000C63C0000}"/>
    <cellStyle name="쉼표 [0] 7 3 16 2 6 2" xfId="17851" xr:uid="{00000000-0005-0000-0000-0000C73C0000}"/>
    <cellStyle name="쉼표 [0] 7 3 16 2 7" xfId="17852" xr:uid="{00000000-0005-0000-0000-0000C83C0000}"/>
    <cellStyle name="쉼표 [0] 7 3 16 2 7 2" xfId="17853" xr:uid="{00000000-0005-0000-0000-0000C93C0000}"/>
    <cellStyle name="쉼표 [0] 7 3 16 2 8" xfId="17854" xr:uid="{00000000-0005-0000-0000-0000CA3C0000}"/>
    <cellStyle name="쉼표 [0] 7 3 16 2 8 2" xfId="17855" xr:uid="{00000000-0005-0000-0000-0000CB3C0000}"/>
    <cellStyle name="쉼표 [0] 7 3 16 2 9" xfId="17856" xr:uid="{00000000-0005-0000-0000-0000CC3C0000}"/>
    <cellStyle name="쉼표 [0] 7 3 16 2 9 2" xfId="17857" xr:uid="{00000000-0005-0000-0000-0000CD3C0000}"/>
    <cellStyle name="쉼표 [0] 7 3 16 3" xfId="17858" xr:uid="{00000000-0005-0000-0000-0000CE3C0000}"/>
    <cellStyle name="쉼표 [0] 7 3 16 3 2" xfId="17859" xr:uid="{00000000-0005-0000-0000-0000CF3C0000}"/>
    <cellStyle name="쉼표 [0] 7 3 16 4" xfId="17860" xr:uid="{00000000-0005-0000-0000-0000D03C0000}"/>
    <cellStyle name="쉼표 [0] 7 3 16 4 2" xfId="17861" xr:uid="{00000000-0005-0000-0000-0000D13C0000}"/>
    <cellStyle name="쉼표 [0] 7 3 16 5" xfId="17862" xr:uid="{00000000-0005-0000-0000-0000D23C0000}"/>
    <cellStyle name="쉼표 [0] 7 3 16 5 2" xfId="17863" xr:uid="{00000000-0005-0000-0000-0000D33C0000}"/>
    <cellStyle name="쉼표 [0] 7 3 16 6" xfId="17864" xr:uid="{00000000-0005-0000-0000-0000D43C0000}"/>
    <cellStyle name="쉼표 [0] 7 3 16 6 2" xfId="17865" xr:uid="{00000000-0005-0000-0000-0000D53C0000}"/>
    <cellStyle name="쉼표 [0] 7 3 16 7" xfId="17866" xr:uid="{00000000-0005-0000-0000-0000D63C0000}"/>
    <cellStyle name="쉼표 [0] 7 3 16 7 2" xfId="17867" xr:uid="{00000000-0005-0000-0000-0000D73C0000}"/>
    <cellStyle name="쉼표 [0] 7 3 16 8" xfId="17868" xr:uid="{00000000-0005-0000-0000-0000D83C0000}"/>
    <cellStyle name="쉼표 [0] 7 3 16 8 2" xfId="17869" xr:uid="{00000000-0005-0000-0000-0000D93C0000}"/>
    <cellStyle name="쉼표 [0] 7 3 16 9" xfId="17870" xr:uid="{00000000-0005-0000-0000-0000DA3C0000}"/>
    <cellStyle name="쉼표 [0] 7 3 16 9 2" xfId="17871" xr:uid="{00000000-0005-0000-0000-0000DB3C0000}"/>
    <cellStyle name="쉼표 [0] 7 3 17" xfId="17872" xr:uid="{00000000-0005-0000-0000-0000DC3C0000}"/>
    <cellStyle name="쉼표 [0] 7 3 17 10" xfId="17873" xr:uid="{00000000-0005-0000-0000-0000DD3C0000}"/>
    <cellStyle name="쉼표 [0] 7 3 17 10 2" xfId="17874" xr:uid="{00000000-0005-0000-0000-0000DE3C0000}"/>
    <cellStyle name="쉼표 [0] 7 3 17 11" xfId="17875" xr:uid="{00000000-0005-0000-0000-0000DF3C0000}"/>
    <cellStyle name="쉼표 [0] 7 3 17 11 2" xfId="17876" xr:uid="{00000000-0005-0000-0000-0000E03C0000}"/>
    <cellStyle name="쉼표 [0] 7 3 17 12" xfId="17877" xr:uid="{00000000-0005-0000-0000-0000E13C0000}"/>
    <cellStyle name="쉼표 [0] 7 3 17 12 2" xfId="17878" xr:uid="{00000000-0005-0000-0000-0000E23C0000}"/>
    <cellStyle name="쉼표 [0] 7 3 17 13" xfId="17879" xr:uid="{00000000-0005-0000-0000-0000E33C0000}"/>
    <cellStyle name="쉼표 [0] 7 3 17 13 2" xfId="17880" xr:uid="{00000000-0005-0000-0000-0000E43C0000}"/>
    <cellStyle name="쉼표 [0] 7 3 17 14" xfId="17881" xr:uid="{00000000-0005-0000-0000-0000E53C0000}"/>
    <cellStyle name="쉼표 [0] 7 3 17 14 2" xfId="17882" xr:uid="{00000000-0005-0000-0000-0000E63C0000}"/>
    <cellStyle name="쉼표 [0] 7 3 17 15" xfId="17883" xr:uid="{00000000-0005-0000-0000-0000E73C0000}"/>
    <cellStyle name="쉼표 [0] 7 3 17 2" xfId="17884" xr:uid="{00000000-0005-0000-0000-0000E83C0000}"/>
    <cellStyle name="쉼표 [0] 7 3 17 2 10" xfId="17885" xr:uid="{00000000-0005-0000-0000-0000E93C0000}"/>
    <cellStyle name="쉼표 [0] 7 3 17 2 10 2" xfId="17886" xr:uid="{00000000-0005-0000-0000-0000EA3C0000}"/>
    <cellStyle name="쉼표 [0] 7 3 17 2 11" xfId="17887" xr:uid="{00000000-0005-0000-0000-0000EB3C0000}"/>
    <cellStyle name="쉼표 [0] 7 3 17 2 11 2" xfId="17888" xr:uid="{00000000-0005-0000-0000-0000EC3C0000}"/>
    <cellStyle name="쉼표 [0] 7 3 17 2 12" xfId="17889" xr:uid="{00000000-0005-0000-0000-0000ED3C0000}"/>
    <cellStyle name="쉼표 [0] 7 3 17 2 12 2" xfId="17890" xr:uid="{00000000-0005-0000-0000-0000EE3C0000}"/>
    <cellStyle name="쉼표 [0] 7 3 17 2 13" xfId="17891" xr:uid="{00000000-0005-0000-0000-0000EF3C0000}"/>
    <cellStyle name="쉼표 [0] 7 3 17 2 13 2" xfId="17892" xr:uid="{00000000-0005-0000-0000-0000F03C0000}"/>
    <cellStyle name="쉼표 [0] 7 3 17 2 14" xfId="17893" xr:uid="{00000000-0005-0000-0000-0000F13C0000}"/>
    <cellStyle name="쉼표 [0] 7 3 17 2 2" xfId="17894" xr:uid="{00000000-0005-0000-0000-0000F23C0000}"/>
    <cellStyle name="쉼표 [0] 7 3 17 2 2 2" xfId="17895" xr:uid="{00000000-0005-0000-0000-0000F33C0000}"/>
    <cellStyle name="쉼표 [0] 7 3 17 2 3" xfId="17896" xr:uid="{00000000-0005-0000-0000-0000F43C0000}"/>
    <cellStyle name="쉼표 [0] 7 3 17 2 3 2" xfId="17897" xr:uid="{00000000-0005-0000-0000-0000F53C0000}"/>
    <cellStyle name="쉼표 [0] 7 3 17 2 4" xfId="17898" xr:uid="{00000000-0005-0000-0000-0000F63C0000}"/>
    <cellStyle name="쉼표 [0] 7 3 17 2 4 2" xfId="17899" xr:uid="{00000000-0005-0000-0000-0000F73C0000}"/>
    <cellStyle name="쉼표 [0] 7 3 17 2 5" xfId="17900" xr:uid="{00000000-0005-0000-0000-0000F83C0000}"/>
    <cellStyle name="쉼표 [0] 7 3 17 2 5 2" xfId="17901" xr:uid="{00000000-0005-0000-0000-0000F93C0000}"/>
    <cellStyle name="쉼표 [0] 7 3 17 2 6" xfId="17902" xr:uid="{00000000-0005-0000-0000-0000FA3C0000}"/>
    <cellStyle name="쉼표 [0] 7 3 17 2 6 2" xfId="17903" xr:uid="{00000000-0005-0000-0000-0000FB3C0000}"/>
    <cellStyle name="쉼표 [0] 7 3 17 2 7" xfId="17904" xr:uid="{00000000-0005-0000-0000-0000FC3C0000}"/>
    <cellStyle name="쉼표 [0] 7 3 17 2 7 2" xfId="17905" xr:uid="{00000000-0005-0000-0000-0000FD3C0000}"/>
    <cellStyle name="쉼표 [0] 7 3 17 2 8" xfId="17906" xr:uid="{00000000-0005-0000-0000-0000FE3C0000}"/>
    <cellStyle name="쉼표 [0] 7 3 17 2 8 2" xfId="17907" xr:uid="{00000000-0005-0000-0000-0000FF3C0000}"/>
    <cellStyle name="쉼표 [0] 7 3 17 2 9" xfId="17908" xr:uid="{00000000-0005-0000-0000-0000003D0000}"/>
    <cellStyle name="쉼표 [0] 7 3 17 2 9 2" xfId="17909" xr:uid="{00000000-0005-0000-0000-0000013D0000}"/>
    <cellStyle name="쉼표 [0] 7 3 17 3" xfId="17910" xr:uid="{00000000-0005-0000-0000-0000023D0000}"/>
    <cellStyle name="쉼표 [0] 7 3 17 3 2" xfId="17911" xr:uid="{00000000-0005-0000-0000-0000033D0000}"/>
    <cellStyle name="쉼표 [0] 7 3 17 4" xfId="17912" xr:uid="{00000000-0005-0000-0000-0000043D0000}"/>
    <cellStyle name="쉼표 [0] 7 3 17 4 2" xfId="17913" xr:uid="{00000000-0005-0000-0000-0000053D0000}"/>
    <cellStyle name="쉼표 [0] 7 3 17 5" xfId="17914" xr:uid="{00000000-0005-0000-0000-0000063D0000}"/>
    <cellStyle name="쉼표 [0] 7 3 17 5 2" xfId="17915" xr:uid="{00000000-0005-0000-0000-0000073D0000}"/>
    <cellStyle name="쉼표 [0] 7 3 17 6" xfId="17916" xr:uid="{00000000-0005-0000-0000-0000083D0000}"/>
    <cellStyle name="쉼표 [0] 7 3 17 6 2" xfId="17917" xr:uid="{00000000-0005-0000-0000-0000093D0000}"/>
    <cellStyle name="쉼표 [0] 7 3 17 7" xfId="17918" xr:uid="{00000000-0005-0000-0000-00000A3D0000}"/>
    <cellStyle name="쉼표 [0] 7 3 17 7 2" xfId="17919" xr:uid="{00000000-0005-0000-0000-00000B3D0000}"/>
    <cellStyle name="쉼표 [0] 7 3 17 8" xfId="17920" xr:uid="{00000000-0005-0000-0000-00000C3D0000}"/>
    <cellStyle name="쉼표 [0] 7 3 17 8 2" xfId="17921" xr:uid="{00000000-0005-0000-0000-00000D3D0000}"/>
    <cellStyle name="쉼표 [0] 7 3 17 9" xfId="17922" xr:uid="{00000000-0005-0000-0000-00000E3D0000}"/>
    <cellStyle name="쉼표 [0] 7 3 17 9 2" xfId="17923" xr:uid="{00000000-0005-0000-0000-00000F3D0000}"/>
    <cellStyle name="쉼표 [0] 7 3 18" xfId="17924" xr:uid="{00000000-0005-0000-0000-0000103D0000}"/>
    <cellStyle name="쉼표 [0] 7 3 18 10" xfId="17925" xr:uid="{00000000-0005-0000-0000-0000113D0000}"/>
    <cellStyle name="쉼표 [0] 7 3 18 10 2" xfId="17926" xr:uid="{00000000-0005-0000-0000-0000123D0000}"/>
    <cellStyle name="쉼표 [0] 7 3 18 11" xfId="17927" xr:uid="{00000000-0005-0000-0000-0000133D0000}"/>
    <cellStyle name="쉼표 [0] 7 3 18 11 2" xfId="17928" xr:uid="{00000000-0005-0000-0000-0000143D0000}"/>
    <cellStyle name="쉼표 [0] 7 3 18 12" xfId="17929" xr:uid="{00000000-0005-0000-0000-0000153D0000}"/>
    <cellStyle name="쉼표 [0] 7 3 18 12 2" xfId="17930" xr:uid="{00000000-0005-0000-0000-0000163D0000}"/>
    <cellStyle name="쉼표 [0] 7 3 18 13" xfId="17931" xr:uid="{00000000-0005-0000-0000-0000173D0000}"/>
    <cellStyle name="쉼표 [0] 7 3 18 13 2" xfId="17932" xr:uid="{00000000-0005-0000-0000-0000183D0000}"/>
    <cellStyle name="쉼표 [0] 7 3 18 14" xfId="17933" xr:uid="{00000000-0005-0000-0000-0000193D0000}"/>
    <cellStyle name="쉼표 [0] 7 3 18 14 2" xfId="17934" xr:uid="{00000000-0005-0000-0000-00001A3D0000}"/>
    <cellStyle name="쉼표 [0] 7 3 18 15" xfId="17935" xr:uid="{00000000-0005-0000-0000-00001B3D0000}"/>
    <cellStyle name="쉼표 [0] 7 3 18 2" xfId="17936" xr:uid="{00000000-0005-0000-0000-00001C3D0000}"/>
    <cellStyle name="쉼표 [0] 7 3 18 2 10" xfId="17937" xr:uid="{00000000-0005-0000-0000-00001D3D0000}"/>
    <cellStyle name="쉼표 [0] 7 3 18 2 10 2" xfId="17938" xr:uid="{00000000-0005-0000-0000-00001E3D0000}"/>
    <cellStyle name="쉼표 [0] 7 3 18 2 11" xfId="17939" xr:uid="{00000000-0005-0000-0000-00001F3D0000}"/>
    <cellStyle name="쉼표 [0] 7 3 18 2 11 2" xfId="17940" xr:uid="{00000000-0005-0000-0000-0000203D0000}"/>
    <cellStyle name="쉼표 [0] 7 3 18 2 12" xfId="17941" xr:uid="{00000000-0005-0000-0000-0000213D0000}"/>
    <cellStyle name="쉼표 [0] 7 3 18 2 12 2" xfId="17942" xr:uid="{00000000-0005-0000-0000-0000223D0000}"/>
    <cellStyle name="쉼표 [0] 7 3 18 2 13" xfId="17943" xr:uid="{00000000-0005-0000-0000-0000233D0000}"/>
    <cellStyle name="쉼표 [0] 7 3 18 2 13 2" xfId="17944" xr:uid="{00000000-0005-0000-0000-0000243D0000}"/>
    <cellStyle name="쉼표 [0] 7 3 18 2 14" xfId="17945" xr:uid="{00000000-0005-0000-0000-0000253D0000}"/>
    <cellStyle name="쉼표 [0] 7 3 18 2 2" xfId="17946" xr:uid="{00000000-0005-0000-0000-0000263D0000}"/>
    <cellStyle name="쉼표 [0] 7 3 18 2 2 2" xfId="17947" xr:uid="{00000000-0005-0000-0000-0000273D0000}"/>
    <cellStyle name="쉼표 [0] 7 3 18 2 3" xfId="17948" xr:uid="{00000000-0005-0000-0000-0000283D0000}"/>
    <cellStyle name="쉼표 [0] 7 3 18 2 3 2" xfId="17949" xr:uid="{00000000-0005-0000-0000-0000293D0000}"/>
    <cellStyle name="쉼표 [0] 7 3 18 2 4" xfId="17950" xr:uid="{00000000-0005-0000-0000-00002A3D0000}"/>
    <cellStyle name="쉼표 [0] 7 3 18 2 4 2" xfId="17951" xr:uid="{00000000-0005-0000-0000-00002B3D0000}"/>
    <cellStyle name="쉼표 [0] 7 3 18 2 5" xfId="17952" xr:uid="{00000000-0005-0000-0000-00002C3D0000}"/>
    <cellStyle name="쉼표 [0] 7 3 18 2 5 2" xfId="17953" xr:uid="{00000000-0005-0000-0000-00002D3D0000}"/>
    <cellStyle name="쉼표 [0] 7 3 18 2 6" xfId="17954" xr:uid="{00000000-0005-0000-0000-00002E3D0000}"/>
    <cellStyle name="쉼표 [0] 7 3 18 2 6 2" xfId="17955" xr:uid="{00000000-0005-0000-0000-00002F3D0000}"/>
    <cellStyle name="쉼표 [0] 7 3 18 2 7" xfId="17956" xr:uid="{00000000-0005-0000-0000-0000303D0000}"/>
    <cellStyle name="쉼표 [0] 7 3 18 2 7 2" xfId="17957" xr:uid="{00000000-0005-0000-0000-0000313D0000}"/>
    <cellStyle name="쉼표 [0] 7 3 18 2 8" xfId="17958" xr:uid="{00000000-0005-0000-0000-0000323D0000}"/>
    <cellStyle name="쉼표 [0] 7 3 18 2 8 2" xfId="17959" xr:uid="{00000000-0005-0000-0000-0000333D0000}"/>
    <cellStyle name="쉼표 [0] 7 3 18 2 9" xfId="17960" xr:uid="{00000000-0005-0000-0000-0000343D0000}"/>
    <cellStyle name="쉼표 [0] 7 3 18 2 9 2" xfId="17961" xr:uid="{00000000-0005-0000-0000-0000353D0000}"/>
    <cellStyle name="쉼표 [0] 7 3 18 3" xfId="17962" xr:uid="{00000000-0005-0000-0000-0000363D0000}"/>
    <cellStyle name="쉼표 [0] 7 3 18 3 2" xfId="17963" xr:uid="{00000000-0005-0000-0000-0000373D0000}"/>
    <cellStyle name="쉼표 [0] 7 3 18 4" xfId="17964" xr:uid="{00000000-0005-0000-0000-0000383D0000}"/>
    <cellStyle name="쉼표 [0] 7 3 18 4 2" xfId="17965" xr:uid="{00000000-0005-0000-0000-0000393D0000}"/>
    <cellStyle name="쉼표 [0] 7 3 18 5" xfId="17966" xr:uid="{00000000-0005-0000-0000-00003A3D0000}"/>
    <cellStyle name="쉼표 [0] 7 3 18 5 2" xfId="17967" xr:uid="{00000000-0005-0000-0000-00003B3D0000}"/>
    <cellStyle name="쉼표 [0] 7 3 18 6" xfId="17968" xr:uid="{00000000-0005-0000-0000-00003C3D0000}"/>
    <cellStyle name="쉼표 [0] 7 3 18 6 2" xfId="17969" xr:uid="{00000000-0005-0000-0000-00003D3D0000}"/>
    <cellStyle name="쉼표 [0] 7 3 18 7" xfId="17970" xr:uid="{00000000-0005-0000-0000-00003E3D0000}"/>
    <cellStyle name="쉼표 [0] 7 3 18 7 2" xfId="17971" xr:uid="{00000000-0005-0000-0000-00003F3D0000}"/>
    <cellStyle name="쉼표 [0] 7 3 18 8" xfId="17972" xr:uid="{00000000-0005-0000-0000-0000403D0000}"/>
    <cellStyle name="쉼표 [0] 7 3 18 8 2" xfId="17973" xr:uid="{00000000-0005-0000-0000-0000413D0000}"/>
    <cellStyle name="쉼표 [0] 7 3 18 9" xfId="17974" xr:uid="{00000000-0005-0000-0000-0000423D0000}"/>
    <cellStyle name="쉼표 [0] 7 3 18 9 2" xfId="17975" xr:uid="{00000000-0005-0000-0000-0000433D0000}"/>
    <cellStyle name="쉼표 [0] 7 3 19" xfId="17976" xr:uid="{00000000-0005-0000-0000-0000443D0000}"/>
    <cellStyle name="쉼표 [0] 7 3 19 10" xfId="17977" xr:uid="{00000000-0005-0000-0000-0000453D0000}"/>
    <cellStyle name="쉼표 [0] 7 3 19 10 2" xfId="17978" xr:uid="{00000000-0005-0000-0000-0000463D0000}"/>
    <cellStyle name="쉼표 [0] 7 3 19 11" xfId="17979" xr:uid="{00000000-0005-0000-0000-0000473D0000}"/>
    <cellStyle name="쉼표 [0] 7 3 19 11 2" xfId="17980" xr:uid="{00000000-0005-0000-0000-0000483D0000}"/>
    <cellStyle name="쉼표 [0] 7 3 19 12" xfId="17981" xr:uid="{00000000-0005-0000-0000-0000493D0000}"/>
    <cellStyle name="쉼표 [0] 7 3 19 12 2" xfId="17982" xr:uid="{00000000-0005-0000-0000-00004A3D0000}"/>
    <cellStyle name="쉼표 [0] 7 3 19 13" xfId="17983" xr:uid="{00000000-0005-0000-0000-00004B3D0000}"/>
    <cellStyle name="쉼표 [0] 7 3 19 13 2" xfId="17984" xr:uid="{00000000-0005-0000-0000-00004C3D0000}"/>
    <cellStyle name="쉼표 [0] 7 3 19 14" xfId="17985" xr:uid="{00000000-0005-0000-0000-00004D3D0000}"/>
    <cellStyle name="쉼표 [0] 7 3 19 14 2" xfId="17986" xr:uid="{00000000-0005-0000-0000-00004E3D0000}"/>
    <cellStyle name="쉼표 [0] 7 3 19 15" xfId="17987" xr:uid="{00000000-0005-0000-0000-00004F3D0000}"/>
    <cellStyle name="쉼표 [0] 7 3 19 2" xfId="17988" xr:uid="{00000000-0005-0000-0000-0000503D0000}"/>
    <cellStyle name="쉼표 [0] 7 3 19 2 10" xfId="17989" xr:uid="{00000000-0005-0000-0000-0000513D0000}"/>
    <cellStyle name="쉼표 [0] 7 3 19 2 10 2" xfId="17990" xr:uid="{00000000-0005-0000-0000-0000523D0000}"/>
    <cellStyle name="쉼표 [0] 7 3 19 2 11" xfId="17991" xr:uid="{00000000-0005-0000-0000-0000533D0000}"/>
    <cellStyle name="쉼표 [0] 7 3 19 2 11 2" xfId="17992" xr:uid="{00000000-0005-0000-0000-0000543D0000}"/>
    <cellStyle name="쉼표 [0] 7 3 19 2 12" xfId="17993" xr:uid="{00000000-0005-0000-0000-0000553D0000}"/>
    <cellStyle name="쉼표 [0] 7 3 19 2 12 2" xfId="17994" xr:uid="{00000000-0005-0000-0000-0000563D0000}"/>
    <cellStyle name="쉼표 [0] 7 3 19 2 13" xfId="17995" xr:uid="{00000000-0005-0000-0000-0000573D0000}"/>
    <cellStyle name="쉼표 [0] 7 3 19 2 13 2" xfId="17996" xr:uid="{00000000-0005-0000-0000-0000583D0000}"/>
    <cellStyle name="쉼표 [0] 7 3 19 2 14" xfId="17997" xr:uid="{00000000-0005-0000-0000-0000593D0000}"/>
    <cellStyle name="쉼표 [0] 7 3 19 2 2" xfId="17998" xr:uid="{00000000-0005-0000-0000-00005A3D0000}"/>
    <cellStyle name="쉼표 [0] 7 3 19 2 2 2" xfId="17999" xr:uid="{00000000-0005-0000-0000-00005B3D0000}"/>
    <cellStyle name="쉼표 [0] 7 3 19 2 3" xfId="18000" xr:uid="{00000000-0005-0000-0000-00005C3D0000}"/>
    <cellStyle name="쉼표 [0] 7 3 19 2 3 2" xfId="18001" xr:uid="{00000000-0005-0000-0000-00005D3D0000}"/>
    <cellStyle name="쉼표 [0] 7 3 19 2 4" xfId="18002" xr:uid="{00000000-0005-0000-0000-00005E3D0000}"/>
    <cellStyle name="쉼표 [0] 7 3 19 2 4 2" xfId="18003" xr:uid="{00000000-0005-0000-0000-00005F3D0000}"/>
    <cellStyle name="쉼표 [0] 7 3 19 2 5" xfId="18004" xr:uid="{00000000-0005-0000-0000-0000603D0000}"/>
    <cellStyle name="쉼표 [0] 7 3 19 2 5 2" xfId="18005" xr:uid="{00000000-0005-0000-0000-0000613D0000}"/>
    <cellStyle name="쉼표 [0] 7 3 19 2 6" xfId="18006" xr:uid="{00000000-0005-0000-0000-0000623D0000}"/>
    <cellStyle name="쉼표 [0] 7 3 19 2 6 2" xfId="18007" xr:uid="{00000000-0005-0000-0000-0000633D0000}"/>
    <cellStyle name="쉼표 [0] 7 3 19 2 7" xfId="18008" xr:uid="{00000000-0005-0000-0000-0000643D0000}"/>
    <cellStyle name="쉼표 [0] 7 3 19 2 7 2" xfId="18009" xr:uid="{00000000-0005-0000-0000-0000653D0000}"/>
    <cellStyle name="쉼표 [0] 7 3 19 2 8" xfId="18010" xr:uid="{00000000-0005-0000-0000-0000663D0000}"/>
    <cellStyle name="쉼표 [0] 7 3 19 2 8 2" xfId="18011" xr:uid="{00000000-0005-0000-0000-0000673D0000}"/>
    <cellStyle name="쉼표 [0] 7 3 19 2 9" xfId="18012" xr:uid="{00000000-0005-0000-0000-0000683D0000}"/>
    <cellStyle name="쉼표 [0] 7 3 19 2 9 2" xfId="18013" xr:uid="{00000000-0005-0000-0000-0000693D0000}"/>
    <cellStyle name="쉼표 [0] 7 3 19 3" xfId="18014" xr:uid="{00000000-0005-0000-0000-00006A3D0000}"/>
    <cellStyle name="쉼표 [0] 7 3 19 3 2" xfId="18015" xr:uid="{00000000-0005-0000-0000-00006B3D0000}"/>
    <cellStyle name="쉼표 [0] 7 3 19 4" xfId="18016" xr:uid="{00000000-0005-0000-0000-00006C3D0000}"/>
    <cellStyle name="쉼표 [0] 7 3 19 4 2" xfId="18017" xr:uid="{00000000-0005-0000-0000-00006D3D0000}"/>
    <cellStyle name="쉼표 [0] 7 3 19 5" xfId="18018" xr:uid="{00000000-0005-0000-0000-00006E3D0000}"/>
    <cellStyle name="쉼표 [0] 7 3 19 5 2" xfId="18019" xr:uid="{00000000-0005-0000-0000-00006F3D0000}"/>
    <cellStyle name="쉼표 [0] 7 3 19 6" xfId="18020" xr:uid="{00000000-0005-0000-0000-0000703D0000}"/>
    <cellStyle name="쉼표 [0] 7 3 19 6 2" xfId="18021" xr:uid="{00000000-0005-0000-0000-0000713D0000}"/>
    <cellStyle name="쉼표 [0] 7 3 19 7" xfId="18022" xr:uid="{00000000-0005-0000-0000-0000723D0000}"/>
    <cellStyle name="쉼표 [0] 7 3 19 7 2" xfId="18023" xr:uid="{00000000-0005-0000-0000-0000733D0000}"/>
    <cellStyle name="쉼표 [0] 7 3 19 8" xfId="18024" xr:uid="{00000000-0005-0000-0000-0000743D0000}"/>
    <cellStyle name="쉼표 [0] 7 3 19 8 2" xfId="18025" xr:uid="{00000000-0005-0000-0000-0000753D0000}"/>
    <cellStyle name="쉼표 [0] 7 3 19 9" xfId="18026" xr:uid="{00000000-0005-0000-0000-0000763D0000}"/>
    <cellStyle name="쉼표 [0] 7 3 19 9 2" xfId="18027" xr:uid="{00000000-0005-0000-0000-0000773D0000}"/>
    <cellStyle name="쉼표 [0] 7 3 2" xfId="17507" xr:uid="{00000000-0005-0000-0000-0000783D0000}"/>
    <cellStyle name="쉼표 [0] 7 3 2 10" xfId="18028" xr:uid="{00000000-0005-0000-0000-0000793D0000}"/>
    <cellStyle name="쉼표 [0] 7 3 2 10 2" xfId="18029" xr:uid="{00000000-0005-0000-0000-00007A3D0000}"/>
    <cellStyle name="쉼표 [0] 7 3 2 11" xfId="18030" xr:uid="{00000000-0005-0000-0000-00007B3D0000}"/>
    <cellStyle name="쉼표 [0] 7 3 2 11 2" xfId="18031" xr:uid="{00000000-0005-0000-0000-00007C3D0000}"/>
    <cellStyle name="쉼표 [0] 7 3 2 12" xfId="18032" xr:uid="{00000000-0005-0000-0000-00007D3D0000}"/>
    <cellStyle name="쉼표 [0] 7 3 2 12 2" xfId="18033" xr:uid="{00000000-0005-0000-0000-00007E3D0000}"/>
    <cellStyle name="쉼표 [0] 7 3 2 13" xfId="18034" xr:uid="{00000000-0005-0000-0000-00007F3D0000}"/>
    <cellStyle name="쉼표 [0] 7 3 2 13 2" xfId="18035" xr:uid="{00000000-0005-0000-0000-0000803D0000}"/>
    <cellStyle name="쉼표 [0] 7 3 2 14" xfId="18036" xr:uid="{00000000-0005-0000-0000-0000813D0000}"/>
    <cellStyle name="쉼표 [0] 7 3 2 14 2" xfId="18037" xr:uid="{00000000-0005-0000-0000-0000823D0000}"/>
    <cellStyle name="쉼표 [0] 7 3 2 15" xfId="18038" xr:uid="{00000000-0005-0000-0000-0000833D0000}"/>
    <cellStyle name="쉼표 [0] 7 3 2 2" xfId="18039" xr:uid="{00000000-0005-0000-0000-0000843D0000}"/>
    <cellStyle name="쉼표 [0] 7 3 2 2 10" xfId="18040" xr:uid="{00000000-0005-0000-0000-0000853D0000}"/>
    <cellStyle name="쉼표 [0] 7 3 2 2 10 2" xfId="18041" xr:uid="{00000000-0005-0000-0000-0000863D0000}"/>
    <cellStyle name="쉼표 [0] 7 3 2 2 11" xfId="18042" xr:uid="{00000000-0005-0000-0000-0000873D0000}"/>
    <cellStyle name="쉼표 [0] 7 3 2 2 11 2" xfId="18043" xr:uid="{00000000-0005-0000-0000-0000883D0000}"/>
    <cellStyle name="쉼표 [0] 7 3 2 2 12" xfId="18044" xr:uid="{00000000-0005-0000-0000-0000893D0000}"/>
    <cellStyle name="쉼표 [0] 7 3 2 2 12 2" xfId="18045" xr:uid="{00000000-0005-0000-0000-00008A3D0000}"/>
    <cellStyle name="쉼표 [0] 7 3 2 2 13" xfId="18046" xr:uid="{00000000-0005-0000-0000-00008B3D0000}"/>
    <cellStyle name="쉼표 [0] 7 3 2 2 13 2" xfId="18047" xr:uid="{00000000-0005-0000-0000-00008C3D0000}"/>
    <cellStyle name="쉼표 [0] 7 3 2 2 14" xfId="18048" xr:uid="{00000000-0005-0000-0000-00008D3D0000}"/>
    <cellStyle name="쉼표 [0] 7 3 2 2 2" xfId="18049" xr:uid="{00000000-0005-0000-0000-00008E3D0000}"/>
    <cellStyle name="쉼표 [0] 7 3 2 2 2 2" xfId="18050" xr:uid="{00000000-0005-0000-0000-00008F3D0000}"/>
    <cellStyle name="쉼표 [0] 7 3 2 2 3" xfId="18051" xr:uid="{00000000-0005-0000-0000-0000903D0000}"/>
    <cellStyle name="쉼표 [0] 7 3 2 2 3 2" xfId="18052" xr:uid="{00000000-0005-0000-0000-0000913D0000}"/>
    <cellStyle name="쉼표 [0] 7 3 2 2 4" xfId="18053" xr:uid="{00000000-0005-0000-0000-0000923D0000}"/>
    <cellStyle name="쉼표 [0] 7 3 2 2 4 2" xfId="18054" xr:uid="{00000000-0005-0000-0000-0000933D0000}"/>
    <cellStyle name="쉼표 [0] 7 3 2 2 5" xfId="18055" xr:uid="{00000000-0005-0000-0000-0000943D0000}"/>
    <cellStyle name="쉼표 [0] 7 3 2 2 5 2" xfId="18056" xr:uid="{00000000-0005-0000-0000-0000953D0000}"/>
    <cellStyle name="쉼표 [0] 7 3 2 2 6" xfId="18057" xr:uid="{00000000-0005-0000-0000-0000963D0000}"/>
    <cellStyle name="쉼표 [0] 7 3 2 2 6 2" xfId="18058" xr:uid="{00000000-0005-0000-0000-0000973D0000}"/>
    <cellStyle name="쉼표 [0] 7 3 2 2 7" xfId="18059" xr:uid="{00000000-0005-0000-0000-0000983D0000}"/>
    <cellStyle name="쉼표 [0] 7 3 2 2 7 2" xfId="18060" xr:uid="{00000000-0005-0000-0000-0000993D0000}"/>
    <cellStyle name="쉼표 [0] 7 3 2 2 8" xfId="18061" xr:uid="{00000000-0005-0000-0000-00009A3D0000}"/>
    <cellStyle name="쉼표 [0] 7 3 2 2 8 2" xfId="18062" xr:uid="{00000000-0005-0000-0000-00009B3D0000}"/>
    <cellStyle name="쉼표 [0] 7 3 2 2 9" xfId="18063" xr:uid="{00000000-0005-0000-0000-00009C3D0000}"/>
    <cellStyle name="쉼표 [0] 7 3 2 2 9 2" xfId="18064" xr:uid="{00000000-0005-0000-0000-00009D3D0000}"/>
    <cellStyle name="쉼표 [0] 7 3 2 3" xfId="18065" xr:uid="{00000000-0005-0000-0000-00009E3D0000}"/>
    <cellStyle name="쉼표 [0] 7 3 2 3 2" xfId="18066" xr:uid="{00000000-0005-0000-0000-00009F3D0000}"/>
    <cellStyle name="쉼표 [0] 7 3 2 4" xfId="18067" xr:uid="{00000000-0005-0000-0000-0000A03D0000}"/>
    <cellStyle name="쉼표 [0] 7 3 2 4 2" xfId="18068" xr:uid="{00000000-0005-0000-0000-0000A13D0000}"/>
    <cellStyle name="쉼표 [0] 7 3 2 5" xfId="18069" xr:uid="{00000000-0005-0000-0000-0000A23D0000}"/>
    <cellStyle name="쉼표 [0] 7 3 2 5 2" xfId="18070" xr:uid="{00000000-0005-0000-0000-0000A33D0000}"/>
    <cellStyle name="쉼표 [0] 7 3 2 6" xfId="18071" xr:uid="{00000000-0005-0000-0000-0000A43D0000}"/>
    <cellStyle name="쉼표 [0] 7 3 2 6 2" xfId="18072" xr:uid="{00000000-0005-0000-0000-0000A53D0000}"/>
    <cellStyle name="쉼표 [0] 7 3 2 7" xfId="18073" xr:uid="{00000000-0005-0000-0000-0000A63D0000}"/>
    <cellStyle name="쉼표 [0] 7 3 2 7 2" xfId="18074" xr:uid="{00000000-0005-0000-0000-0000A73D0000}"/>
    <cellStyle name="쉼표 [0] 7 3 2 8" xfId="18075" xr:uid="{00000000-0005-0000-0000-0000A83D0000}"/>
    <cellStyle name="쉼표 [0] 7 3 2 8 2" xfId="18076" xr:uid="{00000000-0005-0000-0000-0000A93D0000}"/>
    <cellStyle name="쉼표 [0] 7 3 2 9" xfId="18077" xr:uid="{00000000-0005-0000-0000-0000AA3D0000}"/>
    <cellStyle name="쉼표 [0] 7 3 2 9 2" xfId="18078" xr:uid="{00000000-0005-0000-0000-0000AB3D0000}"/>
    <cellStyle name="쉼표 [0] 7 3 20" xfId="18079" xr:uid="{00000000-0005-0000-0000-0000AC3D0000}"/>
    <cellStyle name="쉼표 [0] 7 3 20 10" xfId="18080" xr:uid="{00000000-0005-0000-0000-0000AD3D0000}"/>
    <cellStyle name="쉼표 [0] 7 3 20 10 2" xfId="18081" xr:uid="{00000000-0005-0000-0000-0000AE3D0000}"/>
    <cellStyle name="쉼표 [0] 7 3 20 11" xfId="18082" xr:uid="{00000000-0005-0000-0000-0000AF3D0000}"/>
    <cellStyle name="쉼표 [0] 7 3 20 11 2" xfId="18083" xr:uid="{00000000-0005-0000-0000-0000B03D0000}"/>
    <cellStyle name="쉼표 [0] 7 3 20 12" xfId="18084" xr:uid="{00000000-0005-0000-0000-0000B13D0000}"/>
    <cellStyle name="쉼표 [0] 7 3 20 12 2" xfId="18085" xr:uid="{00000000-0005-0000-0000-0000B23D0000}"/>
    <cellStyle name="쉼표 [0] 7 3 20 13" xfId="18086" xr:uid="{00000000-0005-0000-0000-0000B33D0000}"/>
    <cellStyle name="쉼표 [0] 7 3 20 13 2" xfId="18087" xr:uid="{00000000-0005-0000-0000-0000B43D0000}"/>
    <cellStyle name="쉼표 [0] 7 3 20 14" xfId="18088" xr:uid="{00000000-0005-0000-0000-0000B53D0000}"/>
    <cellStyle name="쉼표 [0] 7 3 20 14 2" xfId="18089" xr:uid="{00000000-0005-0000-0000-0000B63D0000}"/>
    <cellStyle name="쉼표 [0] 7 3 20 15" xfId="18090" xr:uid="{00000000-0005-0000-0000-0000B73D0000}"/>
    <cellStyle name="쉼표 [0] 7 3 20 2" xfId="18091" xr:uid="{00000000-0005-0000-0000-0000B83D0000}"/>
    <cellStyle name="쉼표 [0] 7 3 20 2 10" xfId="18092" xr:uid="{00000000-0005-0000-0000-0000B93D0000}"/>
    <cellStyle name="쉼표 [0] 7 3 20 2 10 2" xfId="18093" xr:uid="{00000000-0005-0000-0000-0000BA3D0000}"/>
    <cellStyle name="쉼표 [0] 7 3 20 2 11" xfId="18094" xr:uid="{00000000-0005-0000-0000-0000BB3D0000}"/>
    <cellStyle name="쉼표 [0] 7 3 20 2 11 2" xfId="18095" xr:uid="{00000000-0005-0000-0000-0000BC3D0000}"/>
    <cellStyle name="쉼표 [0] 7 3 20 2 12" xfId="18096" xr:uid="{00000000-0005-0000-0000-0000BD3D0000}"/>
    <cellStyle name="쉼표 [0] 7 3 20 2 12 2" xfId="18097" xr:uid="{00000000-0005-0000-0000-0000BE3D0000}"/>
    <cellStyle name="쉼표 [0] 7 3 20 2 13" xfId="18098" xr:uid="{00000000-0005-0000-0000-0000BF3D0000}"/>
    <cellStyle name="쉼표 [0] 7 3 20 2 13 2" xfId="18099" xr:uid="{00000000-0005-0000-0000-0000C03D0000}"/>
    <cellStyle name="쉼표 [0] 7 3 20 2 14" xfId="18100" xr:uid="{00000000-0005-0000-0000-0000C13D0000}"/>
    <cellStyle name="쉼표 [0] 7 3 20 2 2" xfId="18101" xr:uid="{00000000-0005-0000-0000-0000C23D0000}"/>
    <cellStyle name="쉼표 [0] 7 3 20 2 2 2" xfId="18102" xr:uid="{00000000-0005-0000-0000-0000C33D0000}"/>
    <cellStyle name="쉼표 [0] 7 3 20 2 3" xfId="18103" xr:uid="{00000000-0005-0000-0000-0000C43D0000}"/>
    <cellStyle name="쉼표 [0] 7 3 20 2 3 2" xfId="18104" xr:uid="{00000000-0005-0000-0000-0000C53D0000}"/>
    <cellStyle name="쉼표 [0] 7 3 20 2 4" xfId="18105" xr:uid="{00000000-0005-0000-0000-0000C63D0000}"/>
    <cellStyle name="쉼표 [0] 7 3 20 2 4 2" xfId="18106" xr:uid="{00000000-0005-0000-0000-0000C73D0000}"/>
    <cellStyle name="쉼표 [0] 7 3 20 2 5" xfId="18107" xr:uid="{00000000-0005-0000-0000-0000C83D0000}"/>
    <cellStyle name="쉼표 [0] 7 3 20 2 5 2" xfId="18108" xr:uid="{00000000-0005-0000-0000-0000C93D0000}"/>
    <cellStyle name="쉼표 [0] 7 3 20 2 6" xfId="18109" xr:uid="{00000000-0005-0000-0000-0000CA3D0000}"/>
    <cellStyle name="쉼표 [0] 7 3 20 2 6 2" xfId="18110" xr:uid="{00000000-0005-0000-0000-0000CB3D0000}"/>
    <cellStyle name="쉼표 [0] 7 3 20 2 7" xfId="18111" xr:uid="{00000000-0005-0000-0000-0000CC3D0000}"/>
    <cellStyle name="쉼표 [0] 7 3 20 2 7 2" xfId="18112" xr:uid="{00000000-0005-0000-0000-0000CD3D0000}"/>
    <cellStyle name="쉼표 [0] 7 3 20 2 8" xfId="18113" xr:uid="{00000000-0005-0000-0000-0000CE3D0000}"/>
    <cellStyle name="쉼표 [0] 7 3 20 2 8 2" xfId="18114" xr:uid="{00000000-0005-0000-0000-0000CF3D0000}"/>
    <cellStyle name="쉼표 [0] 7 3 20 2 9" xfId="18115" xr:uid="{00000000-0005-0000-0000-0000D03D0000}"/>
    <cellStyle name="쉼표 [0] 7 3 20 2 9 2" xfId="18116" xr:uid="{00000000-0005-0000-0000-0000D13D0000}"/>
    <cellStyle name="쉼표 [0] 7 3 20 3" xfId="18117" xr:uid="{00000000-0005-0000-0000-0000D23D0000}"/>
    <cellStyle name="쉼표 [0] 7 3 20 3 2" xfId="18118" xr:uid="{00000000-0005-0000-0000-0000D33D0000}"/>
    <cellStyle name="쉼표 [0] 7 3 20 4" xfId="18119" xr:uid="{00000000-0005-0000-0000-0000D43D0000}"/>
    <cellStyle name="쉼표 [0] 7 3 20 4 2" xfId="18120" xr:uid="{00000000-0005-0000-0000-0000D53D0000}"/>
    <cellStyle name="쉼표 [0] 7 3 20 5" xfId="18121" xr:uid="{00000000-0005-0000-0000-0000D63D0000}"/>
    <cellStyle name="쉼표 [0] 7 3 20 5 2" xfId="18122" xr:uid="{00000000-0005-0000-0000-0000D73D0000}"/>
    <cellStyle name="쉼표 [0] 7 3 20 6" xfId="18123" xr:uid="{00000000-0005-0000-0000-0000D83D0000}"/>
    <cellStyle name="쉼표 [0] 7 3 20 6 2" xfId="18124" xr:uid="{00000000-0005-0000-0000-0000D93D0000}"/>
    <cellStyle name="쉼표 [0] 7 3 20 7" xfId="18125" xr:uid="{00000000-0005-0000-0000-0000DA3D0000}"/>
    <cellStyle name="쉼표 [0] 7 3 20 7 2" xfId="18126" xr:uid="{00000000-0005-0000-0000-0000DB3D0000}"/>
    <cellStyle name="쉼표 [0] 7 3 20 8" xfId="18127" xr:uid="{00000000-0005-0000-0000-0000DC3D0000}"/>
    <cellStyle name="쉼표 [0] 7 3 20 8 2" xfId="18128" xr:uid="{00000000-0005-0000-0000-0000DD3D0000}"/>
    <cellStyle name="쉼표 [0] 7 3 20 9" xfId="18129" xr:uid="{00000000-0005-0000-0000-0000DE3D0000}"/>
    <cellStyle name="쉼표 [0] 7 3 20 9 2" xfId="18130" xr:uid="{00000000-0005-0000-0000-0000DF3D0000}"/>
    <cellStyle name="쉼표 [0] 7 3 21" xfId="18131" xr:uid="{00000000-0005-0000-0000-0000E03D0000}"/>
    <cellStyle name="쉼표 [0] 7 3 21 10" xfId="18132" xr:uid="{00000000-0005-0000-0000-0000E13D0000}"/>
    <cellStyle name="쉼표 [0] 7 3 21 10 2" xfId="18133" xr:uid="{00000000-0005-0000-0000-0000E23D0000}"/>
    <cellStyle name="쉼표 [0] 7 3 21 11" xfId="18134" xr:uid="{00000000-0005-0000-0000-0000E33D0000}"/>
    <cellStyle name="쉼표 [0] 7 3 21 11 2" xfId="18135" xr:uid="{00000000-0005-0000-0000-0000E43D0000}"/>
    <cellStyle name="쉼표 [0] 7 3 21 12" xfId="18136" xr:uid="{00000000-0005-0000-0000-0000E53D0000}"/>
    <cellStyle name="쉼표 [0] 7 3 21 12 2" xfId="18137" xr:uid="{00000000-0005-0000-0000-0000E63D0000}"/>
    <cellStyle name="쉼표 [0] 7 3 21 13" xfId="18138" xr:uid="{00000000-0005-0000-0000-0000E73D0000}"/>
    <cellStyle name="쉼표 [0] 7 3 21 13 2" xfId="18139" xr:uid="{00000000-0005-0000-0000-0000E83D0000}"/>
    <cellStyle name="쉼표 [0] 7 3 21 14" xfId="18140" xr:uid="{00000000-0005-0000-0000-0000E93D0000}"/>
    <cellStyle name="쉼표 [0] 7 3 21 14 2" xfId="18141" xr:uid="{00000000-0005-0000-0000-0000EA3D0000}"/>
    <cellStyle name="쉼표 [0] 7 3 21 15" xfId="18142" xr:uid="{00000000-0005-0000-0000-0000EB3D0000}"/>
    <cellStyle name="쉼표 [0] 7 3 21 2" xfId="18143" xr:uid="{00000000-0005-0000-0000-0000EC3D0000}"/>
    <cellStyle name="쉼표 [0] 7 3 21 2 10" xfId="18144" xr:uid="{00000000-0005-0000-0000-0000ED3D0000}"/>
    <cellStyle name="쉼표 [0] 7 3 21 2 10 2" xfId="18145" xr:uid="{00000000-0005-0000-0000-0000EE3D0000}"/>
    <cellStyle name="쉼표 [0] 7 3 21 2 11" xfId="18146" xr:uid="{00000000-0005-0000-0000-0000EF3D0000}"/>
    <cellStyle name="쉼표 [0] 7 3 21 2 11 2" xfId="18147" xr:uid="{00000000-0005-0000-0000-0000F03D0000}"/>
    <cellStyle name="쉼표 [0] 7 3 21 2 12" xfId="18148" xr:uid="{00000000-0005-0000-0000-0000F13D0000}"/>
    <cellStyle name="쉼표 [0] 7 3 21 2 12 2" xfId="18149" xr:uid="{00000000-0005-0000-0000-0000F23D0000}"/>
    <cellStyle name="쉼표 [0] 7 3 21 2 13" xfId="18150" xr:uid="{00000000-0005-0000-0000-0000F33D0000}"/>
    <cellStyle name="쉼표 [0] 7 3 21 2 13 2" xfId="18151" xr:uid="{00000000-0005-0000-0000-0000F43D0000}"/>
    <cellStyle name="쉼표 [0] 7 3 21 2 14" xfId="18152" xr:uid="{00000000-0005-0000-0000-0000F53D0000}"/>
    <cellStyle name="쉼표 [0] 7 3 21 2 2" xfId="18153" xr:uid="{00000000-0005-0000-0000-0000F63D0000}"/>
    <cellStyle name="쉼표 [0] 7 3 21 2 2 2" xfId="18154" xr:uid="{00000000-0005-0000-0000-0000F73D0000}"/>
    <cellStyle name="쉼표 [0] 7 3 21 2 3" xfId="18155" xr:uid="{00000000-0005-0000-0000-0000F83D0000}"/>
    <cellStyle name="쉼표 [0] 7 3 21 2 3 2" xfId="18156" xr:uid="{00000000-0005-0000-0000-0000F93D0000}"/>
    <cellStyle name="쉼표 [0] 7 3 21 2 4" xfId="18157" xr:uid="{00000000-0005-0000-0000-0000FA3D0000}"/>
    <cellStyle name="쉼표 [0] 7 3 21 2 4 2" xfId="18158" xr:uid="{00000000-0005-0000-0000-0000FB3D0000}"/>
    <cellStyle name="쉼표 [0] 7 3 21 2 5" xfId="18159" xr:uid="{00000000-0005-0000-0000-0000FC3D0000}"/>
    <cellStyle name="쉼표 [0] 7 3 21 2 5 2" xfId="18160" xr:uid="{00000000-0005-0000-0000-0000FD3D0000}"/>
    <cellStyle name="쉼표 [0] 7 3 21 2 6" xfId="18161" xr:uid="{00000000-0005-0000-0000-0000FE3D0000}"/>
    <cellStyle name="쉼표 [0] 7 3 21 2 6 2" xfId="18162" xr:uid="{00000000-0005-0000-0000-0000FF3D0000}"/>
    <cellStyle name="쉼표 [0] 7 3 21 2 7" xfId="18163" xr:uid="{00000000-0005-0000-0000-0000003E0000}"/>
    <cellStyle name="쉼표 [0] 7 3 21 2 7 2" xfId="18164" xr:uid="{00000000-0005-0000-0000-0000013E0000}"/>
    <cellStyle name="쉼표 [0] 7 3 21 2 8" xfId="18165" xr:uid="{00000000-0005-0000-0000-0000023E0000}"/>
    <cellStyle name="쉼표 [0] 7 3 21 2 8 2" xfId="18166" xr:uid="{00000000-0005-0000-0000-0000033E0000}"/>
    <cellStyle name="쉼표 [0] 7 3 21 2 9" xfId="18167" xr:uid="{00000000-0005-0000-0000-0000043E0000}"/>
    <cellStyle name="쉼표 [0] 7 3 21 2 9 2" xfId="18168" xr:uid="{00000000-0005-0000-0000-0000053E0000}"/>
    <cellStyle name="쉼표 [0] 7 3 21 3" xfId="18169" xr:uid="{00000000-0005-0000-0000-0000063E0000}"/>
    <cellStyle name="쉼표 [0] 7 3 21 3 2" xfId="18170" xr:uid="{00000000-0005-0000-0000-0000073E0000}"/>
    <cellStyle name="쉼표 [0] 7 3 21 4" xfId="18171" xr:uid="{00000000-0005-0000-0000-0000083E0000}"/>
    <cellStyle name="쉼표 [0] 7 3 21 4 2" xfId="18172" xr:uid="{00000000-0005-0000-0000-0000093E0000}"/>
    <cellStyle name="쉼표 [0] 7 3 21 5" xfId="18173" xr:uid="{00000000-0005-0000-0000-00000A3E0000}"/>
    <cellStyle name="쉼표 [0] 7 3 21 5 2" xfId="18174" xr:uid="{00000000-0005-0000-0000-00000B3E0000}"/>
    <cellStyle name="쉼표 [0] 7 3 21 6" xfId="18175" xr:uid="{00000000-0005-0000-0000-00000C3E0000}"/>
    <cellStyle name="쉼표 [0] 7 3 21 6 2" xfId="18176" xr:uid="{00000000-0005-0000-0000-00000D3E0000}"/>
    <cellStyle name="쉼표 [0] 7 3 21 7" xfId="18177" xr:uid="{00000000-0005-0000-0000-00000E3E0000}"/>
    <cellStyle name="쉼표 [0] 7 3 21 7 2" xfId="18178" xr:uid="{00000000-0005-0000-0000-00000F3E0000}"/>
    <cellStyle name="쉼표 [0] 7 3 21 8" xfId="18179" xr:uid="{00000000-0005-0000-0000-0000103E0000}"/>
    <cellStyle name="쉼표 [0] 7 3 21 8 2" xfId="18180" xr:uid="{00000000-0005-0000-0000-0000113E0000}"/>
    <cellStyle name="쉼표 [0] 7 3 21 9" xfId="18181" xr:uid="{00000000-0005-0000-0000-0000123E0000}"/>
    <cellStyle name="쉼표 [0] 7 3 21 9 2" xfId="18182" xr:uid="{00000000-0005-0000-0000-0000133E0000}"/>
    <cellStyle name="쉼표 [0] 7 3 22" xfId="18183" xr:uid="{00000000-0005-0000-0000-0000143E0000}"/>
    <cellStyle name="쉼표 [0] 7 3 22 10" xfId="18184" xr:uid="{00000000-0005-0000-0000-0000153E0000}"/>
    <cellStyle name="쉼표 [0] 7 3 22 10 2" xfId="18185" xr:uid="{00000000-0005-0000-0000-0000163E0000}"/>
    <cellStyle name="쉼표 [0] 7 3 22 11" xfId="18186" xr:uid="{00000000-0005-0000-0000-0000173E0000}"/>
    <cellStyle name="쉼표 [0] 7 3 22 11 2" xfId="18187" xr:uid="{00000000-0005-0000-0000-0000183E0000}"/>
    <cellStyle name="쉼표 [0] 7 3 22 12" xfId="18188" xr:uid="{00000000-0005-0000-0000-0000193E0000}"/>
    <cellStyle name="쉼표 [0] 7 3 22 12 2" xfId="18189" xr:uid="{00000000-0005-0000-0000-00001A3E0000}"/>
    <cellStyle name="쉼표 [0] 7 3 22 13" xfId="18190" xr:uid="{00000000-0005-0000-0000-00001B3E0000}"/>
    <cellStyle name="쉼표 [0] 7 3 22 13 2" xfId="18191" xr:uid="{00000000-0005-0000-0000-00001C3E0000}"/>
    <cellStyle name="쉼표 [0] 7 3 22 14" xfId="18192" xr:uid="{00000000-0005-0000-0000-00001D3E0000}"/>
    <cellStyle name="쉼표 [0] 7 3 22 14 2" xfId="18193" xr:uid="{00000000-0005-0000-0000-00001E3E0000}"/>
    <cellStyle name="쉼표 [0] 7 3 22 15" xfId="18194" xr:uid="{00000000-0005-0000-0000-00001F3E0000}"/>
    <cellStyle name="쉼표 [0] 7 3 22 2" xfId="18195" xr:uid="{00000000-0005-0000-0000-0000203E0000}"/>
    <cellStyle name="쉼표 [0] 7 3 22 2 10" xfId="18196" xr:uid="{00000000-0005-0000-0000-0000213E0000}"/>
    <cellStyle name="쉼표 [0] 7 3 22 2 10 2" xfId="18197" xr:uid="{00000000-0005-0000-0000-0000223E0000}"/>
    <cellStyle name="쉼표 [0] 7 3 22 2 11" xfId="18198" xr:uid="{00000000-0005-0000-0000-0000233E0000}"/>
    <cellStyle name="쉼표 [0] 7 3 22 2 11 2" xfId="18199" xr:uid="{00000000-0005-0000-0000-0000243E0000}"/>
    <cellStyle name="쉼표 [0] 7 3 22 2 12" xfId="18200" xr:uid="{00000000-0005-0000-0000-0000253E0000}"/>
    <cellStyle name="쉼표 [0] 7 3 22 2 12 2" xfId="18201" xr:uid="{00000000-0005-0000-0000-0000263E0000}"/>
    <cellStyle name="쉼표 [0] 7 3 22 2 13" xfId="18202" xr:uid="{00000000-0005-0000-0000-0000273E0000}"/>
    <cellStyle name="쉼표 [0] 7 3 22 2 13 2" xfId="18203" xr:uid="{00000000-0005-0000-0000-0000283E0000}"/>
    <cellStyle name="쉼표 [0] 7 3 22 2 14" xfId="18204" xr:uid="{00000000-0005-0000-0000-0000293E0000}"/>
    <cellStyle name="쉼표 [0] 7 3 22 2 2" xfId="18205" xr:uid="{00000000-0005-0000-0000-00002A3E0000}"/>
    <cellStyle name="쉼표 [0] 7 3 22 2 2 2" xfId="18206" xr:uid="{00000000-0005-0000-0000-00002B3E0000}"/>
    <cellStyle name="쉼표 [0] 7 3 22 2 3" xfId="18207" xr:uid="{00000000-0005-0000-0000-00002C3E0000}"/>
    <cellStyle name="쉼표 [0] 7 3 22 2 3 2" xfId="18208" xr:uid="{00000000-0005-0000-0000-00002D3E0000}"/>
    <cellStyle name="쉼표 [0] 7 3 22 2 4" xfId="18209" xr:uid="{00000000-0005-0000-0000-00002E3E0000}"/>
    <cellStyle name="쉼표 [0] 7 3 22 2 4 2" xfId="18210" xr:uid="{00000000-0005-0000-0000-00002F3E0000}"/>
    <cellStyle name="쉼표 [0] 7 3 22 2 5" xfId="18211" xr:uid="{00000000-0005-0000-0000-0000303E0000}"/>
    <cellStyle name="쉼표 [0] 7 3 22 2 5 2" xfId="18212" xr:uid="{00000000-0005-0000-0000-0000313E0000}"/>
    <cellStyle name="쉼표 [0] 7 3 22 2 6" xfId="18213" xr:uid="{00000000-0005-0000-0000-0000323E0000}"/>
    <cellStyle name="쉼표 [0] 7 3 22 2 6 2" xfId="18214" xr:uid="{00000000-0005-0000-0000-0000333E0000}"/>
    <cellStyle name="쉼표 [0] 7 3 22 2 7" xfId="18215" xr:uid="{00000000-0005-0000-0000-0000343E0000}"/>
    <cellStyle name="쉼표 [0] 7 3 22 2 7 2" xfId="18216" xr:uid="{00000000-0005-0000-0000-0000353E0000}"/>
    <cellStyle name="쉼표 [0] 7 3 22 2 8" xfId="18217" xr:uid="{00000000-0005-0000-0000-0000363E0000}"/>
    <cellStyle name="쉼표 [0] 7 3 22 2 8 2" xfId="18218" xr:uid="{00000000-0005-0000-0000-0000373E0000}"/>
    <cellStyle name="쉼표 [0] 7 3 22 2 9" xfId="18219" xr:uid="{00000000-0005-0000-0000-0000383E0000}"/>
    <cellStyle name="쉼표 [0] 7 3 22 2 9 2" xfId="18220" xr:uid="{00000000-0005-0000-0000-0000393E0000}"/>
    <cellStyle name="쉼표 [0] 7 3 22 3" xfId="18221" xr:uid="{00000000-0005-0000-0000-00003A3E0000}"/>
    <cellStyle name="쉼표 [0] 7 3 22 3 2" xfId="18222" xr:uid="{00000000-0005-0000-0000-00003B3E0000}"/>
    <cellStyle name="쉼표 [0] 7 3 22 4" xfId="18223" xr:uid="{00000000-0005-0000-0000-00003C3E0000}"/>
    <cellStyle name="쉼표 [0] 7 3 22 4 2" xfId="18224" xr:uid="{00000000-0005-0000-0000-00003D3E0000}"/>
    <cellStyle name="쉼표 [0] 7 3 22 5" xfId="18225" xr:uid="{00000000-0005-0000-0000-00003E3E0000}"/>
    <cellStyle name="쉼표 [0] 7 3 22 5 2" xfId="18226" xr:uid="{00000000-0005-0000-0000-00003F3E0000}"/>
    <cellStyle name="쉼표 [0] 7 3 22 6" xfId="18227" xr:uid="{00000000-0005-0000-0000-0000403E0000}"/>
    <cellStyle name="쉼표 [0] 7 3 22 6 2" xfId="18228" xr:uid="{00000000-0005-0000-0000-0000413E0000}"/>
    <cellStyle name="쉼표 [0] 7 3 22 7" xfId="18229" xr:uid="{00000000-0005-0000-0000-0000423E0000}"/>
    <cellStyle name="쉼표 [0] 7 3 22 7 2" xfId="18230" xr:uid="{00000000-0005-0000-0000-0000433E0000}"/>
    <cellStyle name="쉼표 [0] 7 3 22 8" xfId="18231" xr:uid="{00000000-0005-0000-0000-0000443E0000}"/>
    <cellStyle name="쉼표 [0] 7 3 22 8 2" xfId="18232" xr:uid="{00000000-0005-0000-0000-0000453E0000}"/>
    <cellStyle name="쉼표 [0] 7 3 22 9" xfId="18233" xr:uid="{00000000-0005-0000-0000-0000463E0000}"/>
    <cellStyle name="쉼표 [0] 7 3 22 9 2" xfId="18234" xr:uid="{00000000-0005-0000-0000-0000473E0000}"/>
    <cellStyle name="쉼표 [0] 7 3 23" xfId="18235" xr:uid="{00000000-0005-0000-0000-0000483E0000}"/>
    <cellStyle name="쉼표 [0] 7 3 23 10" xfId="18236" xr:uid="{00000000-0005-0000-0000-0000493E0000}"/>
    <cellStyle name="쉼표 [0] 7 3 23 10 2" xfId="18237" xr:uid="{00000000-0005-0000-0000-00004A3E0000}"/>
    <cellStyle name="쉼표 [0] 7 3 23 11" xfId="18238" xr:uid="{00000000-0005-0000-0000-00004B3E0000}"/>
    <cellStyle name="쉼표 [0] 7 3 23 11 2" xfId="18239" xr:uid="{00000000-0005-0000-0000-00004C3E0000}"/>
    <cellStyle name="쉼표 [0] 7 3 23 12" xfId="18240" xr:uid="{00000000-0005-0000-0000-00004D3E0000}"/>
    <cellStyle name="쉼표 [0] 7 3 23 12 2" xfId="18241" xr:uid="{00000000-0005-0000-0000-00004E3E0000}"/>
    <cellStyle name="쉼표 [0] 7 3 23 13" xfId="18242" xr:uid="{00000000-0005-0000-0000-00004F3E0000}"/>
    <cellStyle name="쉼표 [0] 7 3 23 13 2" xfId="18243" xr:uid="{00000000-0005-0000-0000-0000503E0000}"/>
    <cellStyle name="쉼표 [0] 7 3 23 14" xfId="18244" xr:uid="{00000000-0005-0000-0000-0000513E0000}"/>
    <cellStyle name="쉼표 [0] 7 3 23 14 2" xfId="18245" xr:uid="{00000000-0005-0000-0000-0000523E0000}"/>
    <cellStyle name="쉼표 [0] 7 3 23 15" xfId="18246" xr:uid="{00000000-0005-0000-0000-0000533E0000}"/>
    <cellStyle name="쉼표 [0] 7 3 23 2" xfId="18247" xr:uid="{00000000-0005-0000-0000-0000543E0000}"/>
    <cellStyle name="쉼표 [0] 7 3 23 2 10" xfId="18248" xr:uid="{00000000-0005-0000-0000-0000553E0000}"/>
    <cellStyle name="쉼표 [0] 7 3 23 2 10 2" xfId="18249" xr:uid="{00000000-0005-0000-0000-0000563E0000}"/>
    <cellStyle name="쉼표 [0] 7 3 23 2 11" xfId="18250" xr:uid="{00000000-0005-0000-0000-0000573E0000}"/>
    <cellStyle name="쉼표 [0] 7 3 23 2 11 2" xfId="18251" xr:uid="{00000000-0005-0000-0000-0000583E0000}"/>
    <cellStyle name="쉼표 [0] 7 3 23 2 12" xfId="18252" xr:uid="{00000000-0005-0000-0000-0000593E0000}"/>
    <cellStyle name="쉼표 [0] 7 3 23 2 12 2" xfId="18253" xr:uid="{00000000-0005-0000-0000-00005A3E0000}"/>
    <cellStyle name="쉼표 [0] 7 3 23 2 13" xfId="18254" xr:uid="{00000000-0005-0000-0000-00005B3E0000}"/>
    <cellStyle name="쉼표 [0] 7 3 23 2 13 2" xfId="18255" xr:uid="{00000000-0005-0000-0000-00005C3E0000}"/>
    <cellStyle name="쉼표 [0] 7 3 23 2 14" xfId="18256" xr:uid="{00000000-0005-0000-0000-00005D3E0000}"/>
    <cellStyle name="쉼표 [0] 7 3 23 2 2" xfId="18257" xr:uid="{00000000-0005-0000-0000-00005E3E0000}"/>
    <cellStyle name="쉼표 [0] 7 3 23 2 2 2" xfId="18258" xr:uid="{00000000-0005-0000-0000-00005F3E0000}"/>
    <cellStyle name="쉼표 [0] 7 3 23 2 3" xfId="18259" xr:uid="{00000000-0005-0000-0000-0000603E0000}"/>
    <cellStyle name="쉼표 [0] 7 3 23 2 3 2" xfId="18260" xr:uid="{00000000-0005-0000-0000-0000613E0000}"/>
    <cellStyle name="쉼표 [0] 7 3 23 2 4" xfId="18261" xr:uid="{00000000-0005-0000-0000-0000623E0000}"/>
    <cellStyle name="쉼표 [0] 7 3 23 2 4 2" xfId="18262" xr:uid="{00000000-0005-0000-0000-0000633E0000}"/>
    <cellStyle name="쉼표 [0] 7 3 23 2 5" xfId="18263" xr:uid="{00000000-0005-0000-0000-0000643E0000}"/>
    <cellStyle name="쉼표 [0] 7 3 23 2 5 2" xfId="18264" xr:uid="{00000000-0005-0000-0000-0000653E0000}"/>
    <cellStyle name="쉼표 [0] 7 3 23 2 6" xfId="18265" xr:uid="{00000000-0005-0000-0000-0000663E0000}"/>
    <cellStyle name="쉼표 [0] 7 3 23 2 6 2" xfId="18266" xr:uid="{00000000-0005-0000-0000-0000673E0000}"/>
    <cellStyle name="쉼표 [0] 7 3 23 2 7" xfId="18267" xr:uid="{00000000-0005-0000-0000-0000683E0000}"/>
    <cellStyle name="쉼표 [0] 7 3 23 2 7 2" xfId="18268" xr:uid="{00000000-0005-0000-0000-0000693E0000}"/>
    <cellStyle name="쉼표 [0] 7 3 23 2 8" xfId="18269" xr:uid="{00000000-0005-0000-0000-00006A3E0000}"/>
    <cellStyle name="쉼표 [0] 7 3 23 2 8 2" xfId="18270" xr:uid="{00000000-0005-0000-0000-00006B3E0000}"/>
    <cellStyle name="쉼표 [0] 7 3 23 2 9" xfId="18271" xr:uid="{00000000-0005-0000-0000-00006C3E0000}"/>
    <cellStyle name="쉼표 [0] 7 3 23 2 9 2" xfId="18272" xr:uid="{00000000-0005-0000-0000-00006D3E0000}"/>
    <cellStyle name="쉼표 [0] 7 3 23 3" xfId="18273" xr:uid="{00000000-0005-0000-0000-00006E3E0000}"/>
    <cellStyle name="쉼표 [0] 7 3 23 3 2" xfId="18274" xr:uid="{00000000-0005-0000-0000-00006F3E0000}"/>
    <cellStyle name="쉼표 [0] 7 3 23 4" xfId="18275" xr:uid="{00000000-0005-0000-0000-0000703E0000}"/>
    <cellStyle name="쉼표 [0] 7 3 23 4 2" xfId="18276" xr:uid="{00000000-0005-0000-0000-0000713E0000}"/>
    <cellStyle name="쉼표 [0] 7 3 23 5" xfId="18277" xr:uid="{00000000-0005-0000-0000-0000723E0000}"/>
    <cellStyle name="쉼표 [0] 7 3 23 5 2" xfId="18278" xr:uid="{00000000-0005-0000-0000-0000733E0000}"/>
    <cellStyle name="쉼표 [0] 7 3 23 6" xfId="18279" xr:uid="{00000000-0005-0000-0000-0000743E0000}"/>
    <cellStyle name="쉼표 [0] 7 3 23 6 2" xfId="18280" xr:uid="{00000000-0005-0000-0000-0000753E0000}"/>
    <cellStyle name="쉼표 [0] 7 3 23 7" xfId="18281" xr:uid="{00000000-0005-0000-0000-0000763E0000}"/>
    <cellStyle name="쉼표 [0] 7 3 23 7 2" xfId="18282" xr:uid="{00000000-0005-0000-0000-0000773E0000}"/>
    <cellStyle name="쉼표 [0] 7 3 23 8" xfId="18283" xr:uid="{00000000-0005-0000-0000-0000783E0000}"/>
    <cellStyle name="쉼표 [0] 7 3 23 8 2" xfId="18284" xr:uid="{00000000-0005-0000-0000-0000793E0000}"/>
    <cellStyle name="쉼표 [0] 7 3 23 9" xfId="18285" xr:uid="{00000000-0005-0000-0000-00007A3E0000}"/>
    <cellStyle name="쉼표 [0] 7 3 23 9 2" xfId="18286" xr:uid="{00000000-0005-0000-0000-00007B3E0000}"/>
    <cellStyle name="쉼표 [0] 7 3 24" xfId="18287" xr:uid="{00000000-0005-0000-0000-00007C3E0000}"/>
    <cellStyle name="쉼표 [0] 7 3 24 10" xfId="18288" xr:uid="{00000000-0005-0000-0000-00007D3E0000}"/>
    <cellStyle name="쉼표 [0] 7 3 24 10 2" xfId="18289" xr:uid="{00000000-0005-0000-0000-00007E3E0000}"/>
    <cellStyle name="쉼표 [0] 7 3 24 11" xfId="18290" xr:uid="{00000000-0005-0000-0000-00007F3E0000}"/>
    <cellStyle name="쉼표 [0] 7 3 24 11 2" xfId="18291" xr:uid="{00000000-0005-0000-0000-0000803E0000}"/>
    <cellStyle name="쉼표 [0] 7 3 24 12" xfId="18292" xr:uid="{00000000-0005-0000-0000-0000813E0000}"/>
    <cellStyle name="쉼표 [0] 7 3 24 12 2" xfId="18293" xr:uid="{00000000-0005-0000-0000-0000823E0000}"/>
    <cellStyle name="쉼표 [0] 7 3 24 13" xfId="18294" xr:uid="{00000000-0005-0000-0000-0000833E0000}"/>
    <cellStyle name="쉼표 [0] 7 3 24 13 2" xfId="18295" xr:uid="{00000000-0005-0000-0000-0000843E0000}"/>
    <cellStyle name="쉼표 [0] 7 3 24 14" xfId="18296" xr:uid="{00000000-0005-0000-0000-0000853E0000}"/>
    <cellStyle name="쉼표 [0] 7 3 24 14 2" xfId="18297" xr:uid="{00000000-0005-0000-0000-0000863E0000}"/>
    <cellStyle name="쉼표 [0] 7 3 24 15" xfId="18298" xr:uid="{00000000-0005-0000-0000-0000873E0000}"/>
    <cellStyle name="쉼표 [0] 7 3 24 2" xfId="18299" xr:uid="{00000000-0005-0000-0000-0000883E0000}"/>
    <cellStyle name="쉼표 [0] 7 3 24 2 10" xfId="18300" xr:uid="{00000000-0005-0000-0000-0000893E0000}"/>
    <cellStyle name="쉼표 [0] 7 3 24 2 10 2" xfId="18301" xr:uid="{00000000-0005-0000-0000-00008A3E0000}"/>
    <cellStyle name="쉼표 [0] 7 3 24 2 11" xfId="18302" xr:uid="{00000000-0005-0000-0000-00008B3E0000}"/>
    <cellStyle name="쉼표 [0] 7 3 24 2 11 2" xfId="18303" xr:uid="{00000000-0005-0000-0000-00008C3E0000}"/>
    <cellStyle name="쉼표 [0] 7 3 24 2 12" xfId="18304" xr:uid="{00000000-0005-0000-0000-00008D3E0000}"/>
    <cellStyle name="쉼표 [0] 7 3 24 2 12 2" xfId="18305" xr:uid="{00000000-0005-0000-0000-00008E3E0000}"/>
    <cellStyle name="쉼표 [0] 7 3 24 2 13" xfId="18306" xr:uid="{00000000-0005-0000-0000-00008F3E0000}"/>
    <cellStyle name="쉼표 [0] 7 3 24 2 13 2" xfId="18307" xr:uid="{00000000-0005-0000-0000-0000903E0000}"/>
    <cellStyle name="쉼표 [0] 7 3 24 2 14" xfId="18308" xr:uid="{00000000-0005-0000-0000-0000913E0000}"/>
    <cellStyle name="쉼표 [0] 7 3 24 2 2" xfId="18309" xr:uid="{00000000-0005-0000-0000-0000923E0000}"/>
    <cellStyle name="쉼표 [0] 7 3 24 2 2 2" xfId="18310" xr:uid="{00000000-0005-0000-0000-0000933E0000}"/>
    <cellStyle name="쉼표 [0] 7 3 24 2 3" xfId="18311" xr:uid="{00000000-0005-0000-0000-0000943E0000}"/>
    <cellStyle name="쉼표 [0] 7 3 24 2 3 2" xfId="18312" xr:uid="{00000000-0005-0000-0000-0000953E0000}"/>
    <cellStyle name="쉼표 [0] 7 3 24 2 4" xfId="18313" xr:uid="{00000000-0005-0000-0000-0000963E0000}"/>
    <cellStyle name="쉼표 [0] 7 3 24 2 4 2" xfId="18314" xr:uid="{00000000-0005-0000-0000-0000973E0000}"/>
    <cellStyle name="쉼표 [0] 7 3 24 2 5" xfId="18315" xr:uid="{00000000-0005-0000-0000-0000983E0000}"/>
    <cellStyle name="쉼표 [0] 7 3 24 2 5 2" xfId="18316" xr:uid="{00000000-0005-0000-0000-0000993E0000}"/>
    <cellStyle name="쉼표 [0] 7 3 24 2 6" xfId="18317" xr:uid="{00000000-0005-0000-0000-00009A3E0000}"/>
    <cellStyle name="쉼표 [0] 7 3 24 2 6 2" xfId="18318" xr:uid="{00000000-0005-0000-0000-00009B3E0000}"/>
    <cellStyle name="쉼표 [0] 7 3 24 2 7" xfId="18319" xr:uid="{00000000-0005-0000-0000-00009C3E0000}"/>
    <cellStyle name="쉼표 [0] 7 3 24 2 7 2" xfId="18320" xr:uid="{00000000-0005-0000-0000-00009D3E0000}"/>
    <cellStyle name="쉼표 [0] 7 3 24 2 8" xfId="18321" xr:uid="{00000000-0005-0000-0000-00009E3E0000}"/>
    <cellStyle name="쉼표 [0] 7 3 24 2 8 2" xfId="18322" xr:uid="{00000000-0005-0000-0000-00009F3E0000}"/>
    <cellStyle name="쉼표 [0] 7 3 24 2 9" xfId="18323" xr:uid="{00000000-0005-0000-0000-0000A03E0000}"/>
    <cellStyle name="쉼표 [0] 7 3 24 2 9 2" xfId="18324" xr:uid="{00000000-0005-0000-0000-0000A13E0000}"/>
    <cellStyle name="쉼표 [0] 7 3 24 3" xfId="18325" xr:uid="{00000000-0005-0000-0000-0000A23E0000}"/>
    <cellStyle name="쉼표 [0] 7 3 24 3 2" xfId="18326" xr:uid="{00000000-0005-0000-0000-0000A33E0000}"/>
    <cellStyle name="쉼표 [0] 7 3 24 4" xfId="18327" xr:uid="{00000000-0005-0000-0000-0000A43E0000}"/>
    <cellStyle name="쉼표 [0] 7 3 24 4 2" xfId="18328" xr:uid="{00000000-0005-0000-0000-0000A53E0000}"/>
    <cellStyle name="쉼표 [0] 7 3 24 5" xfId="18329" xr:uid="{00000000-0005-0000-0000-0000A63E0000}"/>
    <cellStyle name="쉼표 [0] 7 3 24 5 2" xfId="18330" xr:uid="{00000000-0005-0000-0000-0000A73E0000}"/>
    <cellStyle name="쉼표 [0] 7 3 24 6" xfId="18331" xr:uid="{00000000-0005-0000-0000-0000A83E0000}"/>
    <cellStyle name="쉼표 [0] 7 3 24 6 2" xfId="18332" xr:uid="{00000000-0005-0000-0000-0000A93E0000}"/>
    <cellStyle name="쉼표 [0] 7 3 24 7" xfId="18333" xr:uid="{00000000-0005-0000-0000-0000AA3E0000}"/>
    <cellStyle name="쉼표 [0] 7 3 24 7 2" xfId="18334" xr:uid="{00000000-0005-0000-0000-0000AB3E0000}"/>
    <cellStyle name="쉼표 [0] 7 3 24 8" xfId="18335" xr:uid="{00000000-0005-0000-0000-0000AC3E0000}"/>
    <cellStyle name="쉼표 [0] 7 3 24 8 2" xfId="18336" xr:uid="{00000000-0005-0000-0000-0000AD3E0000}"/>
    <cellStyle name="쉼표 [0] 7 3 24 9" xfId="18337" xr:uid="{00000000-0005-0000-0000-0000AE3E0000}"/>
    <cellStyle name="쉼표 [0] 7 3 24 9 2" xfId="18338" xr:uid="{00000000-0005-0000-0000-0000AF3E0000}"/>
    <cellStyle name="쉼표 [0] 7 3 25" xfId="18339" xr:uid="{00000000-0005-0000-0000-0000B03E0000}"/>
    <cellStyle name="쉼표 [0] 7 3 25 10" xfId="18340" xr:uid="{00000000-0005-0000-0000-0000B13E0000}"/>
    <cellStyle name="쉼표 [0] 7 3 25 10 2" xfId="18341" xr:uid="{00000000-0005-0000-0000-0000B23E0000}"/>
    <cellStyle name="쉼표 [0] 7 3 25 11" xfId="18342" xr:uid="{00000000-0005-0000-0000-0000B33E0000}"/>
    <cellStyle name="쉼표 [0] 7 3 25 11 2" xfId="18343" xr:uid="{00000000-0005-0000-0000-0000B43E0000}"/>
    <cellStyle name="쉼표 [0] 7 3 25 12" xfId="18344" xr:uid="{00000000-0005-0000-0000-0000B53E0000}"/>
    <cellStyle name="쉼표 [0] 7 3 25 12 2" xfId="18345" xr:uid="{00000000-0005-0000-0000-0000B63E0000}"/>
    <cellStyle name="쉼표 [0] 7 3 25 13" xfId="18346" xr:uid="{00000000-0005-0000-0000-0000B73E0000}"/>
    <cellStyle name="쉼표 [0] 7 3 25 13 2" xfId="18347" xr:uid="{00000000-0005-0000-0000-0000B83E0000}"/>
    <cellStyle name="쉼표 [0] 7 3 25 14" xfId="18348" xr:uid="{00000000-0005-0000-0000-0000B93E0000}"/>
    <cellStyle name="쉼표 [0] 7 3 25 14 2" xfId="18349" xr:uid="{00000000-0005-0000-0000-0000BA3E0000}"/>
    <cellStyle name="쉼표 [0] 7 3 25 15" xfId="18350" xr:uid="{00000000-0005-0000-0000-0000BB3E0000}"/>
    <cellStyle name="쉼표 [0] 7 3 25 2" xfId="18351" xr:uid="{00000000-0005-0000-0000-0000BC3E0000}"/>
    <cellStyle name="쉼표 [0] 7 3 25 2 10" xfId="18352" xr:uid="{00000000-0005-0000-0000-0000BD3E0000}"/>
    <cellStyle name="쉼표 [0] 7 3 25 2 10 2" xfId="18353" xr:uid="{00000000-0005-0000-0000-0000BE3E0000}"/>
    <cellStyle name="쉼표 [0] 7 3 25 2 11" xfId="18354" xr:uid="{00000000-0005-0000-0000-0000BF3E0000}"/>
    <cellStyle name="쉼표 [0] 7 3 25 2 11 2" xfId="18355" xr:uid="{00000000-0005-0000-0000-0000C03E0000}"/>
    <cellStyle name="쉼표 [0] 7 3 25 2 12" xfId="18356" xr:uid="{00000000-0005-0000-0000-0000C13E0000}"/>
    <cellStyle name="쉼표 [0] 7 3 25 2 12 2" xfId="18357" xr:uid="{00000000-0005-0000-0000-0000C23E0000}"/>
    <cellStyle name="쉼표 [0] 7 3 25 2 13" xfId="18358" xr:uid="{00000000-0005-0000-0000-0000C33E0000}"/>
    <cellStyle name="쉼표 [0] 7 3 25 2 13 2" xfId="18359" xr:uid="{00000000-0005-0000-0000-0000C43E0000}"/>
    <cellStyle name="쉼표 [0] 7 3 25 2 14" xfId="18360" xr:uid="{00000000-0005-0000-0000-0000C53E0000}"/>
    <cellStyle name="쉼표 [0] 7 3 25 2 2" xfId="18361" xr:uid="{00000000-0005-0000-0000-0000C63E0000}"/>
    <cellStyle name="쉼표 [0] 7 3 25 2 2 2" xfId="18362" xr:uid="{00000000-0005-0000-0000-0000C73E0000}"/>
    <cellStyle name="쉼표 [0] 7 3 25 2 3" xfId="18363" xr:uid="{00000000-0005-0000-0000-0000C83E0000}"/>
    <cellStyle name="쉼표 [0] 7 3 25 2 3 2" xfId="18364" xr:uid="{00000000-0005-0000-0000-0000C93E0000}"/>
    <cellStyle name="쉼표 [0] 7 3 25 2 4" xfId="18365" xr:uid="{00000000-0005-0000-0000-0000CA3E0000}"/>
    <cellStyle name="쉼표 [0] 7 3 25 2 4 2" xfId="18366" xr:uid="{00000000-0005-0000-0000-0000CB3E0000}"/>
    <cellStyle name="쉼표 [0] 7 3 25 2 5" xfId="18367" xr:uid="{00000000-0005-0000-0000-0000CC3E0000}"/>
    <cellStyle name="쉼표 [0] 7 3 25 2 5 2" xfId="18368" xr:uid="{00000000-0005-0000-0000-0000CD3E0000}"/>
    <cellStyle name="쉼표 [0] 7 3 25 2 6" xfId="18369" xr:uid="{00000000-0005-0000-0000-0000CE3E0000}"/>
    <cellStyle name="쉼표 [0] 7 3 25 2 6 2" xfId="18370" xr:uid="{00000000-0005-0000-0000-0000CF3E0000}"/>
    <cellStyle name="쉼표 [0] 7 3 25 2 7" xfId="18371" xr:uid="{00000000-0005-0000-0000-0000D03E0000}"/>
    <cellStyle name="쉼표 [0] 7 3 25 2 7 2" xfId="18372" xr:uid="{00000000-0005-0000-0000-0000D13E0000}"/>
    <cellStyle name="쉼표 [0] 7 3 25 2 8" xfId="18373" xr:uid="{00000000-0005-0000-0000-0000D23E0000}"/>
    <cellStyle name="쉼표 [0] 7 3 25 2 8 2" xfId="18374" xr:uid="{00000000-0005-0000-0000-0000D33E0000}"/>
    <cellStyle name="쉼표 [0] 7 3 25 2 9" xfId="18375" xr:uid="{00000000-0005-0000-0000-0000D43E0000}"/>
    <cellStyle name="쉼표 [0] 7 3 25 2 9 2" xfId="18376" xr:uid="{00000000-0005-0000-0000-0000D53E0000}"/>
    <cellStyle name="쉼표 [0] 7 3 25 3" xfId="18377" xr:uid="{00000000-0005-0000-0000-0000D63E0000}"/>
    <cellStyle name="쉼표 [0] 7 3 25 3 2" xfId="18378" xr:uid="{00000000-0005-0000-0000-0000D73E0000}"/>
    <cellStyle name="쉼표 [0] 7 3 25 4" xfId="18379" xr:uid="{00000000-0005-0000-0000-0000D83E0000}"/>
    <cellStyle name="쉼표 [0] 7 3 25 4 2" xfId="18380" xr:uid="{00000000-0005-0000-0000-0000D93E0000}"/>
    <cellStyle name="쉼표 [0] 7 3 25 5" xfId="18381" xr:uid="{00000000-0005-0000-0000-0000DA3E0000}"/>
    <cellStyle name="쉼표 [0] 7 3 25 5 2" xfId="18382" xr:uid="{00000000-0005-0000-0000-0000DB3E0000}"/>
    <cellStyle name="쉼표 [0] 7 3 25 6" xfId="18383" xr:uid="{00000000-0005-0000-0000-0000DC3E0000}"/>
    <cellStyle name="쉼표 [0] 7 3 25 6 2" xfId="18384" xr:uid="{00000000-0005-0000-0000-0000DD3E0000}"/>
    <cellStyle name="쉼표 [0] 7 3 25 7" xfId="18385" xr:uid="{00000000-0005-0000-0000-0000DE3E0000}"/>
    <cellStyle name="쉼표 [0] 7 3 25 7 2" xfId="18386" xr:uid="{00000000-0005-0000-0000-0000DF3E0000}"/>
    <cellStyle name="쉼표 [0] 7 3 25 8" xfId="18387" xr:uid="{00000000-0005-0000-0000-0000E03E0000}"/>
    <cellStyle name="쉼표 [0] 7 3 25 8 2" xfId="18388" xr:uid="{00000000-0005-0000-0000-0000E13E0000}"/>
    <cellStyle name="쉼표 [0] 7 3 25 9" xfId="18389" xr:uid="{00000000-0005-0000-0000-0000E23E0000}"/>
    <cellStyle name="쉼표 [0] 7 3 25 9 2" xfId="18390" xr:uid="{00000000-0005-0000-0000-0000E33E0000}"/>
    <cellStyle name="쉼표 [0] 7 3 26" xfId="18391" xr:uid="{00000000-0005-0000-0000-0000E43E0000}"/>
    <cellStyle name="쉼표 [0] 7 3 26 10" xfId="18392" xr:uid="{00000000-0005-0000-0000-0000E53E0000}"/>
    <cellStyle name="쉼표 [0] 7 3 26 10 2" xfId="18393" xr:uid="{00000000-0005-0000-0000-0000E63E0000}"/>
    <cellStyle name="쉼표 [0] 7 3 26 11" xfId="18394" xr:uid="{00000000-0005-0000-0000-0000E73E0000}"/>
    <cellStyle name="쉼표 [0] 7 3 26 11 2" xfId="18395" xr:uid="{00000000-0005-0000-0000-0000E83E0000}"/>
    <cellStyle name="쉼표 [0] 7 3 26 12" xfId="18396" xr:uid="{00000000-0005-0000-0000-0000E93E0000}"/>
    <cellStyle name="쉼표 [0] 7 3 26 12 2" xfId="18397" xr:uid="{00000000-0005-0000-0000-0000EA3E0000}"/>
    <cellStyle name="쉼표 [0] 7 3 26 13" xfId="18398" xr:uid="{00000000-0005-0000-0000-0000EB3E0000}"/>
    <cellStyle name="쉼표 [0] 7 3 26 13 2" xfId="18399" xr:uid="{00000000-0005-0000-0000-0000EC3E0000}"/>
    <cellStyle name="쉼표 [0] 7 3 26 14" xfId="18400" xr:uid="{00000000-0005-0000-0000-0000ED3E0000}"/>
    <cellStyle name="쉼표 [0] 7 3 26 14 2" xfId="18401" xr:uid="{00000000-0005-0000-0000-0000EE3E0000}"/>
    <cellStyle name="쉼표 [0] 7 3 26 15" xfId="18402" xr:uid="{00000000-0005-0000-0000-0000EF3E0000}"/>
    <cellStyle name="쉼표 [0] 7 3 26 2" xfId="18403" xr:uid="{00000000-0005-0000-0000-0000F03E0000}"/>
    <cellStyle name="쉼표 [0] 7 3 26 2 10" xfId="18404" xr:uid="{00000000-0005-0000-0000-0000F13E0000}"/>
    <cellStyle name="쉼표 [0] 7 3 26 2 10 2" xfId="18405" xr:uid="{00000000-0005-0000-0000-0000F23E0000}"/>
    <cellStyle name="쉼표 [0] 7 3 26 2 11" xfId="18406" xr:uid="{00000000-0005-0000-0000-0000F33E0000}"/>
    <cellStyle name="쉼표 [0] 7 3 26 2 11 2" xfId="18407" xr:uid="{00000000-0005-0000-0000-0000F43E0000}"/>
    <cellStyle name="쉼표 [0] 7 3 26 2 12" xfId="18408" xr:uid="{00000000-0005-0000-0000-0000F53E0000}"/>
    <cellStyle name="쉼표 [0] 7 3 26 2 12 2" xfId="18409" xr:uid="{00000000-0005-0000-0000-0000F63E0000}"/>
    <cellStyle name="쉼표 [0] 7 3 26 2 13" xfId="18410" xr:uid="{00000000-0005-0000-0000-0000F73E0000}"/>
    <cellStyle name="쉼표 [0] 7 3 26 2 13 2" xfId="18411" xr:uid="{00000000-0005-0000-0000-0000F83E0000}"/>
    <cellStyle name="쉼표 [0] 7 3 26 2 14" xfId="18412" xr:uid="{00000000-0005-0000-0000-0000F93E0000}"/>
    <cellStyle name="쉼표 [0] 7 3 26 2 2" xfId="18413" xr:uid="{00000000-0005-0000-0000-0000FA3E0000}"/>
    <cellStyle name="쉼표 [0] 7 3 26 2 2 2" xfId="18414" xr:uid="{00000000-0005-0000-0000-0000FB3E0000}"/>
    <cellStyle name="쉼표 [0] 7 3 26 2 3" xfId="18415" xr:uid="{00000000-0005-0000-0000-0000FC3E0000}"/>
    <cellStyle name="쉼표 [0] 7 3 26 2 3 2" xfId="18416" xr:uid="{00000000-0005-0000-0000-0000FD3E0000}"/>
    <cellStyle name="쉼표 [0] 7 3 26 2 4" xfId="18417" xr:uid="{00000000-0005-0000-0000-0000FE3E0000}"/>
    <cellStyle name="쉼표 [0] 7 3 26 2 4 2" xfId="18418" xr:uid="{00000000-0005-0000-0000-0000FF3E0000}"/>
    <cellStyle name="쉼표 [0] 7 3 26 2 5" xfId="18419" xr:uid="{00000000-0005-0000-0000-0000003F0000}"/>
    <cellStyle name="쉼표 [0] 7 3 26 2 5 2" xfId="18420" xr:uid="{00000000-0005-0000-0000-0000013F0000}"/>
    <cellStyle name="쉼표 [0] 7 3 26 2 6" xfId="18421" xr:uid="{00000000-0005-0000-0000-0000023F0000}"/>
    <cellStyle name="쉼표 [0] 7 3 26 2 6 2" xfId="18422" xr:uid="{00000000-0005-0000-0000-0000033F0000}"/>
    <cellStyle name="쉼표 [0] 7 3 26 2 7" xfId="18423" xr:uid="{00000000-0005-0000-0000-0000043F0000}"/>
    <cellStyle name="쉼표 [0] 7 3 26 2 7 2" xfId="18424" xr:uid="{00000000-0005-0000-0000-0000053F0000}"/>
    <cellStyle name="쉼표 [0] 7 3 26 2 8" xfId="18425" xr:uid="{00000000-0005-0000-0000-0000063F0000}"/>
    <cellStyle name="쉼표 [0] 7 3 26 2 8 2" xfId="18426" xr:uid="{00000000-0005-0000-0000-0000073F0000}"/>
    <cellStyle name="쉼표 [0] 7 3 26 2 9" xfId="18427" xr:uid="{00000000-0005-0000-0000-0000083F0000}"/>
    <cellStyle name="쉼표 [0] 7 3 26 2 9 2" xfId="18428" xr:uid="{00000000-0005-0000-0000-0000093F0000}"/>
    <cellStyle name="쉼표 [0] 7 3 26 3" xfId="18429" xr:uid="{00000000-0005-0000-0000-00000A3F0000}"/>
    <cellStyle name="쉼표 [0] 7 3 26 3 2" xfId="18430" xr:uid="{00000000-0005-0000-0000-00000B3F0000}"/>
    <cellStyle name="쉼표 [0] 7 3 26 4" xfId="18431" xr:uid="{00000000-0005-0000-0000-00000C3F0000}"/>
    <cellStyle name="쉼표 [0] 7 3 26 4 2" xfId="18432" xr:uid="{00000000-0005-0000-0000-00000D3F0000}"/>
    <cellStyle name="쉼표 [0] 7 3 26 5" xfId="18433" xr:uid="{00000000-0005-0000-0000-00000E3F0000}"/>
    <cellStyle name="쉼표 [0] 7 3 26 5 2" xfId="18434" xr:uid="{00000000-0005-0000-0000-00000F3F0000}"/>
    <cellStyle name="쉼표 [0] 7 3 26 6" xfId="18435" xr:uid="{00000000-0005-0000-0000-0000103F0000}"/>
    <cellStyle name="쉼표 [0] 7 3 26 6 2" xfId="18436" xr:uid="{00000000-0005-0000-0000-0000113F0000}"/>
    <cellStyle name="쉼표 [0] 7 3 26 7" xfId="18437" xr:uid="{00000000-0005-0000-0000-0000123F0000}"/>
    <cellStyle name="쉼표 [0] 7 3 26 7 2" xfId="18438" xr:uid="{00000000-0005-0000-0000-0000133F0000}"/>
    <cellStyle name="쉼표 [0] 7 3 26 8" xfId="18439" xr:uid="{00000000-0005-0000-0000-0000143F0000}"/>
    <cellStyle name="쉼표 [0] 7 3 26 8 2" xfId="18440" xr:uid="{00000000-0005-0000-0000-0000153F0000}"/>
    <cellStyle name="쉼표 [0] 7 3 26 9" xfId="18441" xr:uid="{00000000-0005-0000-0000-0000163F0000}"/>
    <cellStyle name="쉼표 [0] 7 3 26 9 2" xfId="18442" xr:uid="{00000000-0005-0000-0000-0000173F0000}"/>
    <cellStyle name="쉼표 [0] 7 3 27" xfId="18443" xr:uid="{00000000-0005-0000-0000-0000183F0000}"/>
    <cellStyle name="쉼표 [0] 7 3 27 10" xfId="18444" xr:uid="{00000000-0005-0000-0000-0000193F0000}"/>
    <cellStyle name="쉼표 [0] 7 3 27 10 2" xfId="18445" xr:uid="{00000000-0005-0000-0000-00001A3F0000}"/>
    <cellStyle name="쉼표 [0] 7 3 27 11" xfId="18446" xr:uid="{00000000-0005-0000-0000-00001B3F0000}"/>
    <cellStyle name="쉼표 [0] 7 3 27 11 2" xfId="18447" xr:uid="{00000000-0005-0000-0000-00001C3F0000}"/>
    <cellStyle name="쉼표 [0] 7 3 27 12" xfId="18448" xr:uid="{00000000-0005-0000-0000-00001D3F0000}"/>
    <cellStyle name="쉼표 [0] 7 3 27 12 2" xfId="18449" xr:uid="{00000000-0005-0000-0000-00001E3F0000}"/>
    <cellStyle name="쉼표 [0] 7 3 27 13" xfId="18450" xr:uid="{00000000-0005-0000-0000-00001F3F0000}"/>
    <cellStyle name="쉼표 [0] 7 3 27 13 2" xfId="18451" xr:uid="{00000000-0005-0000-0000-0000203F0000}"/>
    <cellStyle name="쉼표 [0] 7 3 27 14" xfId="18452" xr:uid="{00000000-0005-0000-0000-0000213F0000}"/>
    <cellStyle name="쉼표 [0] 7 3 27 14 2" xfId="18453" xr:uid="{00000000-0005-0000-0000-0000223F0000}"/>
    <cellStyle name="쉼표 [0] 7 3 27 15" xfId="18454" xr:uid="{00000000-0005-0000-0000-0000233F0000}"/>
    <cellStyle name="쉼표 [0] 7 3 27 2" xfId="18455" xr:uid="{00000000-0005-0000-0000-0000243F0000}"/>
    <cellStyle name="쉼표 [0] 7 3 27 2 10" xfId="18456" xr:uid="{00000000-0005-0000-0000-0000253F0000}"/>
    <cellStyle name="쉼표 [0] 7 3 27 2 10 2" xfId="18457" xr:uid="{00000000-0005-0000-0000-0000263F0000}"/>
    <cellStyle name="쉼표 [0] 7 3 27 2 11" xfId="18458" xr:uid="{00000000-0005-0000-0000-0000273F0000}"/>
    <cellStyle name="쉼표 [0] 7 3 27 2 11 2" xfId="18459" xr:uid="{00000000-0005-0000-0000-0000283F0000}"/>
    <cellStyle name="쉼표 [0] 7 3 27 2 12" xfId="18460" xr:uid="{00000000-0005-0000-0000-0000293F0000}"/>
    <cellStyle name="쉼표 [0] 7 3 27 2 12 2" xfId="18461" xr:uid="{00000000-0005-0000-0000-00002A3F0000}"/>
    <cellStyle name="쉼표 [0] 7 3 27 2 13" xfId="18462" xr:uid="{00000000-0005-0000-0000-00002B3F0000}"/>
    <cellStyle name="쉼표 [0] 7 3 27 2 13 2" xfId="18463" xr:uid="{00000000-0005-0000-0000-00002C3F0000}"/>
    <cellStyle name="쉼표 [0] 7 3 27 2 14" xfId="18464" xr:uid="{00000000-0005-0000-0000-00002D3F0000}"/>
    <cellStyle name="쉼표 [0] 7 3 27 2 2" xfId="18465" xr:uid="{00000000-0005-0000-0000-00002E3F0000}"/>
    <cellStyle name="쉼표 [0] 7 3 27 2 2 2" xfId="18466" xr:uid="{00000000-0005-0000-0000-00002F3F0000}"/>
    <cellStyle name="쉼표 [0] 7 3 27 2 3" xfId="18467" xr:uid="{00000000-0005-0000-0000-0000303F0000}"/>
    <cellStyle name="쉼표 [0] 7 3 27 2 3 2" xfId="18468" xr:uid="{00000000-0005-0000-0000-0000313F0000}"/>
    <cellStyle name="쉼표 [0] 7 3 27 2 4" xfId="18469" xr:uid="{00000000-0005-0000-0000-0000323F0000}"/>
    <cellStyle name="쉼표 [0] 7 3 27 2 4 2" xfId="18470" xr:uid="{00000000-0005-0000-0000-0000333F0000}"/>
    <cellStyle name="쉼표 [0] 7 3 27 2 5" xfId="18471" xr:uid="{00000000-0005-0000-0000-0000343F0000}"/>
    <cellStyle name="쉼표 [0] 7 3 27 2 5 2" xfId="18472" xr:uid="{00000000-0005-0000-0000-0000353F0000}"/>
    <cellStyle name="쉼표 [0] 7 3 27 2 6" xfId="18473" xr:uid="{00000000-0005-0000-0000-0000363F0000}"/>
    <cellStyle name="쉼표 [0] 7 3 27 2 6 2" xfId="18474" xr:uid="{00000000-0005-0000-0000-0000373F0000}"/>
    <cellStyle name="쉼표 [0] 7 3 27 2 7" xfId="18475" xr:uid="{00000000-0005-0000-0000-0000383F0000}"/>
    <cellStyle name="쉼표 [0] 7 3 27 2 7 2" xfId="18476" xr:uid="{00000000-0005-0000-0000-0000393F0000}"/>
    <cellStyle name="쉼표 [0] 7 3 27 2 8" xfId="18477" xr:uid="{00000000-0005-0000-0000-00003A3F0000}"/>
    <cellStyle name="쉼표 [0] 7 3 27 2 8 2" xfId="18478" xr:uid="{00000000-0005-0000-0000-00003B3F0000}"/>
    <cellStyle name="쉼표 [0] 7 3 27 2 9" xfId="18479" xr:uid="{00000000-0005-0000-0000-00003C3F0000}"/>
    <cellStyle name="쉼표 [0] 7 3 27 2 9 2" xfId="18480" xr:uid="{00000000-0005-0000-0000-00003D3F0000}"/>
    <cellStyle name="쉼표 [0] 7 3 27 3" xfId="18481" xr:uid="{00000000-0005-0000-0000-00003E3F0000}"/>
    <cellStyle name="쉼표 [0] 7 3 27 3 2" xfId="18482" xr:uid="{00000000-0005-0000-0000-00003F3F0000}"/>
    <cellStyle name="쉼표 [0] 7 3 27 4" xfId="18483" xr:uid="{00000000-0005-0000-0000-0000403F0000}"/>
    <cellStyle name="쉼표 [0] 7 3 27 4 2" xfId="18484" xr:uid="{00000000-0005-0000-0000-0000413F0000}"/>
    <cellStyle name="쉼표 [0] 7 3 27 5" xfId="18485" xr:uid="{00000000-0005-0000-0000-0000423F0000}"/>
    <cellStyle name="쉼표 [0] 7 3 27 5 2" xfId="18486" xr:uid="{00000000-0005-0000-0000-0000433F0000}"/>
    <cellStyle name="쉼표 [0] 7 3 27 6" xfId="18487" xr:uid="{00000000-0005-0000-0000-0000443F0000}"/>
    <cellStyle name="쉼표 [0] 7 3 27 6 2" xfId="18488" xr:uid="{00000000-0005-0000-0000-0000453F0000}"/>
    <cellStyle name="쉼표 [0] 7 3 27 7" xfId="18489" xr:uid="{00000000-0005-0000-0000-0000463F0000}"/>
    <cellStyle name="쉼표 [0] 7 3 27 7 2" xfId="18490" xr:uid="{00000000-0005-0000-0000-0000473F0000}"/>
    <cellStyle name="쉼표 [0] 7 3 27 8" xfId="18491" xr:uid="{00000000-0005-0000-0000-0000483F0000}"/>
    <cellStyle name="쉼표 [0] 7 3 27 8 2" xfId="18492" xr:uid="{00000000-0005-0000-0000-0000493F0000}"/>
    <cellStyle name="쉼표 [0] 7 3 27 9" xfId="18493" xr:uid="{00000000-0005-0000-0000-00004A3F0000}"/>
    <cellStyle name="쉼표 [0] 7 3 27 9 2" xfId="18494" xr:uid="{00000000-0005-0000-0000-00004B3F0000}"/>
    <cellStyle name="쉼표 [0] 7 3 28" xfId="18495" xr:uid="{00000000-0005-0000-0000-00004C3F0000}"/>
    <cellStyle name="쉼표 [0] 7 3 28 10" xfId="18496" xr:uid="{00000000-0005-0000-0000-00004D3F0000}"/>
    <cellStyle name="쉼표 [0] 7 3 28 10 2" xfId="18497" xr:uid="{00000000-0005-0000-0000-00004E3F0000}"/>
    <cellStyle name="쉼표 [0] 7 3 28 11" xfId="18498" xr:uid="{00000000-0005-0000-0000-00004F3F0000}"/>
    <cellStyle name="쉼표 [0] 7 3 28 11 2" xfId="18499" xr:uid="{00000000-0005-0000-0000-0000503F0000}"/>
    <cellStyle name="쉼표 [0] 7 3 28 12" xfId="18500" xr:uid="{00000000-0005-0000-0000-0000513F0000}"/>
    <cellStyle name="쉼표 [0] 7 3 28 12 2" xfId="18501" xr:uid="{00000000-0005-0000-0000-0000523F0000}"/>
    <cellStyle name="쉼표 [0] 7 3 28 13" xfId="18502" xr:uid="{00000000-0005-0000-0000-0000533F0000}"/>
    <cellStyle name="쉼표 [0] 7 3 28 13 2" xfId="18503" xr:uid="{00000000-0005-0000-0000-0000543F0000}"/>
    <cellStyle name="쉼표 [0] 7 3 28 14" xfId="18504" xr:uid="{00000000-0005-0000-0000-0000553F0000}"/>
    <cellStyle name="쉼표 [0] 7 3 28 2" xfId="18505" xr:uid="{00000000-0005-0000-0000-0000563F0000}"/>
    <cellStyle name="쉼표 [0] 7 3 28 2 2" xfId="18506" xr:uid="{00000000-0005-0000-0000-0000573F0000}"/>
    <cellStyle name="쉼표 [0] 7 3 28 3" xfId="18507" xr:uid="{00000000-0005-0000-0000-0000583F0000}"/>
    <cellStyle name="쉼표 [0] 7 3 28 3 2" xfId="18508" xr:uid="{00000000-0005-0000-0000-0000593F0000}"/>
    <cellStyle name="쉼표 [0] 7 3 28 4" xfId="18509" xr:uid="{00000000-0005-0000-0000-00005A3F0000}"/>
    <cellStyle name="쉼표 [0] 7 3 28 4 2" xfId="18510" xr:uid="{00000000-0005-0000-0000-00005B3F0000}"/>
    <cellStyle name="쉼표 [0] 7 3 28 5" xfId="18511" xr:uid="{00000000-0005-0000-0000-00005C3F0000}"/>
    <cellStyle name="쉼표 [0] 7 3 28 5 2" xfId="18512" xr:uid="{00000000-0005-0000-0000-00005D3F0000}"/>
    <cellStyle name="쉼표 [0] 7 3 28 6" xfId="18513" xr:uid="{00000000-0005-0000-0000-00005E3F0000}"/>
    <cellStyle name="쉼표 [0] 7 3 28 6 2" xfId="18514" xr:uid="{00000000-0005-0000-0000-00005F3F0000}"/>
    <cellStyle name="쉼표 [0] 7 3 28 7" xfId="18515" xr:uid="{00000000-0005-0000-0000-0000603F0000}"/>
    <cellStyle name="쉼표 [0] 7 3 28 7 2" xfId="18516" xr:uid="{00000000-0005-0000-0000-0000613F0000}"/>
    <cellStyle name="쉼표 [0] 7 3 28 8" xfId="18517" xr:uid="{00000000-0005-0000-0000-0000623F0000}"/>
    <cellStyle name="쉼표 [0] 7 3 28 8 2" xfId="18518" xr:uid="{00000000-0005-0000-0000-0000633F0000}"/>
    <cellStyle name="쉼표 [0] 7 3 28 9" xfId="18519" xr:uid="{00000000-0005-0000-0000-0000643F0000}"/>
    <cellStyle name="쉼표 [0] 7 3 28 9 2" xfId="18520" xr:uid="{00000000-0005-0000-0000-0000653F0000}"/>
    <cellStyle name="쉼표 [0] 7 3 29" xfId="18521" xr:uid="{00000000-0005-0000-0000-0000663F0000}"/>
    <cellStyle name="쉼표 [0] 7 3 29 2" xfId="18522" xr:uid="{00000000-0005-0000-0000-0000673F0000}"/>
    <cellStyle name="쉼표 [0] 7 3 3" xfId="18523" xr:uid="{00000000-0005-0000-0000-0000683F0000}"/>
    <cellStyle name="쉼표 [0] 7 3 3 10" xfId="18524" xr:uid="{00000000-0005-0000-0000-0000693F0000}"/>
    <cellStyle name="쉼표 [0] 7 3 3 10 2" xfId="18525" xr:uid="{00000000-0005-0000-0000-00006A3F0000}"/>
    <cellStyle name="쉼표 [0] 7 3 3 11" xfId="18526" xr:uid="{00000000-0005-0000-0000-00006B3F0000}"/>
    <cellStyle name="쉼표 [0] 7 3 3 11 2" xfId="18527" xr:uid="{00000000-0005-0000-0000-00006C3F0000}"/>
    <cellStyle name="쉼표 [0] 7 3 3 12" xfId="18528" xr:uid="{00000000-0005-0000-0000-00006D3F0000}"/>
    <cellStyle name="쉼표 [0] 7 3 3 12 2" xfId="18529" xr:uid="{00000000-0005-0000-0000-00006E3F0000}"/>
    <cellStyle name="쉼표 [0] 7 3 3 13" xfId="18530" xr:uid="{00000000-0005-0000-0000-00006F3F0000}"/>
    <cellStyle name="쉼표 [0] 7 3 3 13 2" xfId="18531" xr:uid="{00000000-0005-0000-0000-0000703F0000}"/>
    <cellStyle name="쉼표 [0] 7 3 3 14" xfId="18532" xr:uid="{00000000-0005-0000-0000-0000713F0000}"/>
    <cellStyle name="쉼표 [0] 7 3 3 14 2" xfId="18533" xr:uid="{00000000-0005-0000-0000-0000723F0000}"/>
    <cellStyle name="쉼표 [0] 7 3 3 15" xfId="18534" xr:uid="{00000000-0005-0000-0000-0000733F0000}"/>
    <cellStyle name="쉼표 [0] 7 3 3 2" xfId="18535" xr:uid="{00000000-0005-0000-0000-0000743F0000}"/>
    <cellStyle name="쉼표 [0] 7 3 3 2 10" xfId="18536" xr:uid="{00000000-0005-0000-0000-0000753F0000}"/>
    <cellStyle name="쉼표 [0] 7 3 3 2 10 2" xfId="18537" xr:uid="{00000000-0005-0000-0000-0000763F0000}"/>
    <cellStyle name="쉼표 [0] 7 3 3 2 11" xfId="18538" xr:uid="{00000000-0005-0000-0000-0000773F0000}"/>
    <cellStyle name="쉼표 [0] 7 3 3 2 11 2" xfId="18539" xr:uid="{00000000-0005-0000-0000-0000783F0000}"/>
    <cellStyle name="쉼표 [0] 7 3 3 2 12" xfId="18540" xr:uid="{00000000-0005-0000-0000-0000793F0000}"/>
    <cellStyle name="쉼표 [0] 7 3 3 2 12 2" xfId="18541" xr:uid="{00000000-0005-0000-0000-00007A3F0000}"/>
    <cellStyle name="쉼표 [0] 7 3 3 2 13" xfId="18542" xr:uid="{00000000-0005-0000-0000-00007B3F0000}"/>
    <cellStyle name="쉼표 [0] 7 3 3 2 13 2" xfId="18543" xr:uid="{00000000-0005-0000-0000-00007C3F0000}"/>
    <cellStyle name="쉼표 [0] 7 3 3 2 14" xfId="18544" xr:uid="{00000000-0005-0000-0000-00007D3F0000}"/>
    <cellStyle name="쉼표 [0] 7 3 3 2 2" xfId="18545" xr:uid="{00000000-0005-0000-0000-00007E3F0000}"/>
    <cellStyle name="쉼표 [0] 7 3 3 2 2 2" xfId="18546" xr:uid="{00000000-0005-0000-0000-00007F3F0000}"/>
    <cellStyle name="쉼표 [0] 7 3 3 2 3" xfId="18547" xr:uid="{00000000-0005-0000-0000-0000803F0000}"/>
    <cellStyle name="쉼표 [0] 7 3 3 2 3 2" xfId="18548" xr:uid="{00000000-0005-0000-0000-0000813F0000}"/>
    <cellStyle name="쉼표 [0] 7 3 3 2 4" xfId="18549" xr:uid="{00000000-0005-0000-0000-0000823F0000}"/>
    <cellStyle name="쉼표 [0] 7 3 3 2 4 2" xfId="18550" xr:uid="{00000000-0005-0000-0000-0000833F0000}"/>
    <cellStyle name="쉼표 [0] 7 3 3 2 5" xfId="18551" xr:uid="{00000000-0005-0000-0000-0000843F0000}"/>
    <cellStyle name="쉼표 [0] 7 3 3 2 5 2" xfId="18552" xr:uid="{00000000-0005-0000-0000-0000853F0000}"/>
    <cellStyle name="쉼표 [0] 7 3 3 2 6" xfId="18553" xr:uid="{00000000-0005-0000-0000-0000863F0000}"/>
    <cellStyle name="쉼표 [0] 7 3 3 2 6 2" xfId="18554" xr:uid="{00000000-0005-0000-0000-0000873F0000}"/>
    <cellStyle name="쉼표 [0] 7 3 3 2 7" xfId="18555" xr:uid="{00000000-0005-0000-0000-0000883F0000}"/>
    <cellStyle name="쉼표 [0] 7 3 3 2 7 2" xfId="18556" xr:uid="{00000000-0005-0000-0000-0000893F0000}"/>
    <cellStyle name="쉼표 [0] 7 3 3 2 8" xfId="18557" xr:uid="{00000000-0005-0000-0000-00008A3F0000}"/>
    <cellStyle name="쉼표 [0] 7 3 3 2 8 2" xfId="18558" xr:uid="{00000000-0005-0000-0000-00008B3F0000}"/>
    <cellStyle name="쉼표 [0] 7 3 3 2 9" xfId="18559" xr:uid="{00000000-0005-0000-0000-00008C3F0000}"/>
    <cellStyle name="쉼표 [0] 7 3 3 2 9 2" xfId="18560" xr:uid="{00000000-0005-0000-0000-00008D3F0000}"/>
    <cellStyle name="쉼표 [0] 7 3 3 3" xfId="18561" xr:uid="{00000000-0005-0000-0000-00008E3F0000}"/>
    <cellStyle name="쉼표 [0] 7 3 3 3 2" xfId="18562" xr:uid="{00000000-0005-0000-0000-00008F3F0000}"/>
    <cellStyle name="쉼표 [0] 7 3 3 4" xfId="18563" xr:uid="{00000000-0005-0000-0000-0000903F0000}"/>
    <cellStyle name="쉼표 [0] 7 3 3 4 2" xfId="18564" xr:uid="{00000000-0005-0000-0000-0000913F0000}"/>
    <cellStyle name="쉼표 [0] 7 3 3 5" xfId="18565" xr:uid="{00000000-0005-0000-0000-0000923F0000}"/>
    <cellStyle name="쉼표 [0] 7 3 3 5 2" xfId="18566" xr:uid="{00000000-0005-0000-0000-0000933F0000}"/>
    <cellStyle name="쉼표 [0] 7 3 3 6" xfId="18567" xr:uid="{00000000-0005-0000-0000-0000943F0000}"/>
    <cellStyle name="쉼표 [0] 7 3 3 6 2" xfId="18568" xr:uid="{00000000-0005-0000-0000-0000953F0000}"/>
    <cellStyle name="쉼표 [0] 7 3 3 7" xfId="18569" xr:uid="{00000000-0005-0000-0000-0000963F0000}"/>
    <cellStyle name="쉼표 [0] 7 3 3 7 2" xfId="18570" xr:uid="{00000000-0005-0000-0000-0000973F0000}"/>
    <cellStyle name="쉼표 [0] 7 3 3 8" xfId="18571" xr:uid="{00000000-0005-0000-0000-0000983F0000}"/>
    <cellStyle name="쉼표 [0] 7 3 3 8 2" xfId="18572" xr:uid="{00000000-0005-0000-0000-0000993F0000}"/>
    <cellStyle name="쉼표 [0] 7 3 3 9" xfId="18573" xr:uid="{00000000-0005-0000-0000-00009A3F0000}"/>
    <cellStyle name="쉼표 [0] 7 3 3 9 2" xfId="18574" xr:uid="{00000000-0005-0000-0000-00009B3F0000}"/>
    <cellStyle name="쉼표 [0] 7 3 30" xfId="18575" xr:uid="{00000000-0005-0000-0000-00009C3F0000}"/>
    <cellStyle name="쉼표 [0] 7 3 30 2" xfId="18576" xr:uid="{00000000-0005-0000-0000-00009D3F0000}"/>
    <cellStyle name="쉼표 [0] 7 3 31" xfId="18577" xr:uid="{00000000-0005-0000-0000-00009E3F0000}"/>
    <cellStyle name="쉼표 [0] 7 3 31 2" xfId="18578" xr:uid="{00000000-0005-0000-0000-00009F3F0000}"/>
    <cellStyle name="쉼표 [0] 7 3 32" xfId="18579" xr:uid="{00000000-0005-0000-0000-0000A03F0000}"/>
    <cellStyle name="쉼표 [0] 7 3 32 2" xfId="18580" xr:uid="{00000000-0005-0000-0000-0000A13F0000}"/>
    <cellStyle name="쉼표 [0] 7 3 33" xfId="18581" xr:uid="{00000000-0005-0000-0000-0000A23F0000}"/>
    <cellStyle name="쉼표 [0] 7 3 33 2" xfId="18582" xr:uid="{00000000-0005-0000-0000-0000A33F0000}"/>
    <cellStyle name="쉼표 [0] 7 3 34" xfId="18583" xr:uid="{00000000-0005-0000-0000-0000A43F0000}"/>
    <cellStyle name="쉼표 [0] 7 3 34 2" xfId="18584" xr:uid="{00000000-0005-0000-0000-0000A53F0000}"/>
    <cellStyle name="쉼표 [0] 7 3 35" xfId="18585" xr:uid="{00000000-0005-0000-0000-0000A63F0000}"/>
    <cellStyle name="쉼표 [0] 7 3 35 2" xfId="18586" xr:uid="{00000000-0005-0000-0000-0000A73F0000}"/>
    <cellStyle name="쉼표 [0] 7 3 36" xfId="18587" xr:uid="{00000000-0005-0000-0000-0000A83F0000}"/>
    <cellStyle name="쉼표 [0] 7 3 36 2" xfId="18588" xr:uid="{00000000-0005-0000-0000-0000A93F0000}"/>
    <cellStyle name="쉼표 [0] 7 3 37" xfId="18589" xr:uid="{00000000-0005-0000-0000-0000AA3F0000}"/>
    <cellStyle name="쉼표 [0] 7 3 37 2" xfId="18590" xr:uid="{00000000-0005-0000-0000-0000AB3F0000}"/>
    <cellStyle name="쉼표 [0] 7 3 38" xfId="18591" xr:uid="{00000000-0005-0000-0000-0000AC3F0000}"/>
    <cellStyle name="쉼표 [0] 7 3 38 2" xfId="18592" xr:uid="{00000000-0005-0000-0000-0000AD3F0000}"/>
    <cellStyle name="쉼표 [0] 7 3 39" xfId="18593" xr:uid="{00000000-0005-0000-0000-0000AE3F0000}"/>
    <cellStyle name="쉼표 [0] 7 3 39 2" xfId="18594" xr:uid="{00000000-0005-0000-0000-0000AF3F0000}"/>
    <cellStyle name="쉼표 [0] 7 3 4" xfId="18595" xr:uid="{00000000-0005-0000-0000-0000B03F0000}"/>
    <cellStyle name="쉼표 [0] 7 3 4 10" xfId="18596" xr:uid="{00000000-0005-0000-0000-0000B13F0000}"/>
    <cellStyle name="쉼표 [0] 7 3 4 10 2" xfId="18597" xr:uid="{00000000-0005-0000-0000-0000B23F0000}"/>
    <cellStyle name="쉼표 [0] 7 3 4 11" xfId="18598" xr:uid="{00000000-0005-0000-0000-0000B33F0000}"/>
    <cellStyle name="쉼표 [0] 7 3 4 11 2" xfId="18599" xr:uid="{00000000-0005-0000-0000-0000B43F0000}"/>
    <cellStyle name="쉼표 [0] 7 3 4 12" xfId="18600" xr:uid="{00000000-0005-0000-0000-0000B53F0000}"/>
    <cellStyle name="쉼표 [0] 7 3 4 12 2" xfId="18601" xr:uid="{00000000-0005-0000-0000-0000B63F0000}"/>
    <cellStyle name="쉼표 [0] 7 3 4 13" xfId="18602" xr:uid="{00000000-0005-0000-0000-0000B73F0000}"/>
    <cellStyle name="쉼표 [0] 7 3 4 13 2" xfId="18603" xr:uid="{00000000-0005-0000-0000-0000B83F0000}"/>
    <cellStyle name="쉼표 [0] 7 3 4 14" xfId="18604" xr:uid="{00000000-0005-0000-0000-0000B93F0000}"/>
    <cellStyle name="쉼표 [0] 7 3 4 14 2" xfId="18605" xr:uid="{00000000-0005-0000-0000-0000BA3F0000}"/>
    <cellStyle name="쉼표 [0] 7 3 4 15" xfId="18606" xr:uid="{00000000-0005-0000-0000-0000BB3F0000}"/>
    <cellStyle name="쉼표 [0] 7 3 4 2" xfId="18607" xr:uid="{00000000-0005-0000-0000-0000BC3F0000}"/>
    <cellStyle name="쉼표 [0] 7 3 4 2 10" xfId="18608" xr:uid="{00000000-0005-0000-0000-0000BD3F0000}"/>
    <cellStyle name="쉼표 [0] 7 3 4 2 10 2" xfId="18609" xr:uid="{00000000-0005-0000-0000-0000BE3F0000}"/>
    <cellStyle name="쉼표 [0] 7 3 4 2 11" xfId="18610" xr:uid="{00000000-0005-0000-0000-0000BF3F0000}"/>
    <cellStyle name="쉼표 [0] 7 3 4 2 11 2" xfId="18611" xr:uid="{00000000-0005-0000-0000-0000C03F0000}"/>
    <cellStyle name="쉼표 [0] 7 3 4 2 12" xfId="18612" xr:uid="{00000000-0005-0000-0000-0000C13F0000}"/>
    <cellStyle name="쉼표 [0] 7 3 4 2 12 2" xfId="18613" xr:uid="{00000000-0005-0000-0000-0000C23F0000}"/>
    <cellStyle name="쉼표 [0] 7 3 4 2 13" xfId="18614" xr:uid="{00000000-0005-0000-0000-0000C33F0000}"/>
    <cellStyle name="쉼표 [0] 7 3 4 2 13 2" xfId="18615" xr:uid="{00000000-0005-0000-0000-0000C43F0000}"/>
    <cellStyle name="쉼표 [0] 7 3 4 2 14" xfId="18616" xr:uid="{00000000-0005-0000-0000-0000C53F0000}"/>
    <cellStyle name="쉼표 [0] 7 3 4 2 2" xfId="18617" xr:uid="{00000000-0005-0000-0000-0000C63F0000}"/>
    <cellStyle name="쉼표 [0] 7 3 4 2 2 2" xfId="18618" xr:uid="{00000000-0005-0000-0000-0000C73F0000}"/>
    <cellStyle name="쉼표 [0] 7 3 4 2 3" xfId="18619" xr:uid="{00000000-0005-0000-0000-0000C83F0000}"/>
    <cellStyle name="쉼표 [0] 7 3 4 2 3 2" xfId="18620" xr:uid="{00000000-0005-0000-0000-0000C93F0000}"/>
    <cellStyle name="쉼표 [0] 7 3 4 2 4" xfId="18621" xr:uid="{00000000-0005-0000-0000-0000CA3F0000}"/>
    <cellStyle name="쉼표 [0] 7 3 4 2 4 2" xfId="18622" xr:uid="{00000000-0005-0000-0000-0000CB3F0000}"/>
    <cellStyle name="쉼표 [0] 7 3 4 2 5" xfId="18623" xr:uid="{00000000-0005-0000-0000-0000CC3F0000}"/>
    <cellStyle name="쉼표 [0] 7 3 4 2 5 2" xfId="18624" xr:uid="{00000000-0005-0000-0000-0000CD3F0000}"/>
    <cellStyle name="쉼표 [0] 7 3 4 2 6" xfId="18625" xr:uid="{00000000-0005-0000-0000-0000CE3F0000}"/>
    <cellStyle name="쉼표 [0] 7 3 4 2 6 2" xfId="18626" xr:uid="{00000000-0005-0000-0000-0000CF3F0000}"/>
    <cellStyle name="쉼표 [0] 7 3 4 2 7" xfId="18627" xr:uid="{00000000-0005-0000-0000-0000D03F0000}"/>
    <cellStyle name="쉼표 [0] 7 3 4 2 7 2" xfId="18628" xr:uid="{00000000-0005-0000-0000-0000D13F0000}"/>
    <cellStyle name="쉼표 [0] 7 3 4 2 8" xfId="18629" xr:uid="{00000000-0005-0000-0000-0000D23F0000}"/>
    <cellStyle name="쉼표 [0] 7 3 4 2 8 2" xfId="18630" xr:uid="{00000000-0005-0000-0000-0000D33F0000}"/>
    <cellStyle name="쉼표 [0] 7 3 4 2 9" xfId="18631" xr:uid="{00000000-0005-0000-0000-0000D43F0000}"/>
    <cellStyle name="쉼표 [0] 7 3 4 2 9 2" xfId="18632" xr:uid="{00000000-0005-0000-0000-0000D53F0000}"/>
    <cellStyle name="쉼표 [0] 7 3 4 3" xfId="18633" xr:uid="{00000000-0005-0000-0000-0000D63F0000}"/>
    <cellStyle name="쉼표 [0] 7 3 4 3 2" xfId="18634" xr:uid="{00000000-0005-0000-0000-0000D73F0000}"/>
    <cellStyle name="쉼표 [0] 7 3 4 4" xfId="18635" xr:uid="{00000000-0005-0000-0000-0000D83F0000}"/>
    <cellStyle name="쉼표 [0] 7 3 4 4 2" xfId="18636" xr:uid="{00000000-0005-0000-0000-0000D93F0000}"/>
    <cellStyle name="쉼표 [0] 7 3 4 5" xfId="18637" xr:uid="{00000000-0005-0000-0000-0000DA3F0000}"/>
    <cellStyle name="쉼표 [0] 7 3 4 5 2" xfId="18638" xr:uid="{00000000-0005-0000-0000-0000DB3F0000}"/>
    <cellStyle name="쉼표 [0] 7 3 4 6" xfId="18639" xr:uid="{00000000-0005-0000-0000-0000DC3F0000}"/>
    <cellStyle name="쉼표 [0] 7 3 4 6 2" xfId="18640" xr:uid="{00000000-0005-0000-0000-0000DD3F0000}"/>
    <cellStyle name="쉼표 [0] 7 3 4 7" xfId="18641" xr:uid="{00000000-0005-0000-0000-0000DE3F0000}"/>
    <cellStyle name="쉼표 [0] 7 3 4 7 2" xfId="18642" xr:uid="{00000000-0005-0000-0000-0000DF3F0000}"/>
    <cellStyle name="쉼표 [0] 7 3 4 8" xfId="18643" xr:uid="{00000000-0005-0000-0000-0000E03F0000}"/>
    <cellStyle name="쉼표 [0] 7 3 4 8 2" xfId="18644" xr:uid="{00000000-0005-0000-0000-0000E13F0000}"/>
    <cellStyle name="쉼표 [0] 7 3 4 9" xfId="18645" xr:uid="{00000000-0005-0000-0000-0000E23F0000}"/>
    <cellStyle name="쉼표 [0] 7 3 4 9 2" xfId="18646" xr:uid="{00000000-0005-0000-0000-0000E33F0000}"/>
    <cellStyle name="쉼표 [0] 7 3 40" xfId="18647" xr:uid="{00000000-0005-0000-0000-0000E43F0000}"/>
    <cellStyle name="쉼표 [0] 7 3 40 2" xfId="18648" xr:uid="{00000000-0005-0000-0000-0000E53F0000}"/>
    <cellStyle name="쉼표 [0] 7 3 41" xfId="18649" xr:uid="{00000000-0005-0000-0000-0000E63F0000}"/>
    <cellStyle name="쉼표 [0] 7 3 42" xfId="29095" xr:uid="{00000000-0005-0000-0000-0000E73F0000}"/>
    <cellStyle name="쉼표 [0] 7 3 5" xfId="18650" xr:uid="{00000000-0005-0000-0000-0000E83F0000}"/>
    <cellStyle name="쉼표 [0] 7 3 5 10" xfId="18651" xr:uid="{00000000-0005-0000-0000-0000E93F0000}"/>
    <cellStyle name="쉼표 [0] 7 3 5 10 2" xfId="18652" xr:uid="{00000000-0005-0000-0000-0000EA3F0000}"/>
    <cellStyle name="쉼표 [0] 7 3 5 11" xfId="18653" xr:uid="{00000000-0005-0000-0000-0000EB3F0000}"/>
    <cellStyle name="쉼표 [0] 7 3 5 11 2" xfId="18654" xr:uid="{00000000-0005-0000-0000-0000EC3F0000}"/>
    <cellStyle name="쉼표 [0] 7 3 5 12" xfId="18655" xr:uid="{00000000-0005-0000-0000-0000ED3F0000}"/>
    <cellStyle name="쉼표 [0] 7 3 5 12 2" xfId="18656" xr:uid="{00000000-0005-0000-0000-0000EE3F0000}"/>
    <cellStyle name="쉼표 [0] 7 3 5 13" xfId="18657" xr:uid="{00000000-0005-0000-0000-0000EF3F0000}"/>
    <cellStyle name="쉼표 [0] 7 3 5 13 2" xfId="18658" xr:uid="{00000000-0005-0000-0000-0000F03F0000}"/>
    <cellStyle name="쉼표 [0] 7 3 5 14" xfId="18659" xr:uid="{00000000-0005-0000-0000-0000F13F0000}"/>
    <cellStyle name="쉼표 [0] 7 3 5 14 2" xfId="18660" xr:uid="{00000000-0005-0000-0000-0000F23F0000}"/>
    <cellStyle name="쉼표 [0] 7 3 5 15" xfId="18661" xr:uid="{00000000-0005-0000-0000-0000F33F0000}"/>
    <cellStyle name="쉼표 [0] 7 3 5 2" xfId="18662" xr:uid="{00000000-0005-0000-0000-0000F43F0000}"/>
    <cellStyle name="쉼표 [0] 7 3 5 2 10" xfId="18663" xr:uid="{00000000-0005-0000-0000-0000F53F0000}"/>
    <cellStyle name="쉼표 [0] 7 3 5 2 10 2" xfId="18664" xr:uid="{00000000-0005-0000-0000-0000F63F0000}"/>
    <cellStyle name="쉼표 [0] 7 3 5 2 11" xfId="18665" xr:uid="{00000000-0005-0000-0000-0000F73F0000}"/>
    <cellStyle name="쉼표 [0] 7 3 5 2 11 2" xfId="18666" xr:uid="{00000000-0005-0000-0000-0000F83F0000}"/>
    <cellStyle name="쉼표 [0] 7 3 5 2 12" xfId="18667" xr:uid="{00000000-0005-0000-0000-0000F93F0000}"/>
    <cellStyle name="쉼표 [0] 7 3 5 2 12 2" xfId="18668" xr:uid="{00000000-0005-0000-0000-0000FA3F0000}"/>
    <cellStyle name="쉼표 [0] 7 3 5 2 13" xfId="18669" xr:uid="{00000000-0005-0000-0000-0000FB3F0000}"/>
    <cellStyle name="쉼표 [0] 7 3 5 2 13 2" xfId="18670" xr:uid="{00000000-0005-0000-0000-0000FC3F0000}"/>
    <cellStyle name="쉼표 [0] 7 3 5 2 14" xfId="18671" xr:uid="{00000000-0005-0000-0000-0000FD3F0000}"/>
    <cellStyle name="쉼표 [0] 7 3 5 2 2" xfId="18672" xr:uid="{00000000-0005-0000-0000-0000FE3F0000}"/>
    <cellStyle name="쉼표 [0] 7 3 5 2 2 2" xfId="18673" xr:uid="{00000000-0005-0000-0000-0000FF3F0000}"/>
    <cellStyle name="쉼표 [0] 7 3 5 2 3" xfId="18674" xr:uid="{00000000-0005-0000-0000-000000400000}"/>
    <cellStyle name="쉼표 [0] 7 3 5 2 3 2" xfId="18675" xr:uid="{00000000-0005-0000-0000-000001400000}"/>
    <cellStyle name="쉼표 [0] 7 3 5 2 4" xfId="18676" xr:uid="{00000000-0005-0000-0000-000002400000}"/>
    <cellStyle name="쉼표 [0] 7 3 5 2 4 2" xfId="18677" xr:uid="{00000000-0005-0000-0000-000003400000}"/>
    <cellStyle name="쉼표 [0] 7 3 5 2 5" xfId="18678" xr:uid="{00000000-0005-0000-0000-000004400000}"/>
    <cellStyle name="쉼표 [0] 7 3 5 2 5 2" xfId="18679" xr:uid="{00000000-0005-0000-0000-000005400000}"/>
    <cellStyle name="쉼표 [0] 7 3 5 2 6" xfId="18680" xr:uid="{00000000-0005-0000-0000-000006400000}"/>
    <cellStyle name="쉼표 [0] 7 3 5 2 6 2" xfId="18681" xr:uid="{00000000-0005-0000-0000-000007400000}"/>
    <cellStyle name="쉼표 [0] 7 3 5 2 7" xfId="18682" xr:uid="{00000000-0005-0000-0000-000008400000}"/>
    <cellStyle name="쉼표 [0] 7 3 5 2 7 2" xfId="18683" xr:uid="{00000000-0005-0000-0000-000009400000}"/>
    <cellStyle name="쉼표 [0] 7 3 5 2 8" xfId="18684" xr:uid="{00000000-0005-0000-0000-00000A400000}"/>
    <cellStyle name="쉼표 [0] 7 3 5 2 8 2" xfId="18685" xr:uid="{00000000-0005-0000-0000-00000B400000}"/>
    <cellStyle name="쉼표 [0] 7 3 5 2 9" xfId="18686" xr:uid="{00000000-0005-0000-0000-00000C400000}"/>
    <cellStyle name="쉼표 [0] 7 3 5 2 9 2" xfId="18687" xr:uid="{00000000-0005-0000-0000-00000D400000}"/>
    <cellStyle name="쉼표 [0] 7 3 5 3" xfId="18688" xr:uid="{00000000-0005-0000-0000-00000E400000}"/>
    <cellStyle name="쉼표 [0] 7 3 5 3 2" xfId="18689" xr:uid="{00000000-0005-0000-0000-00000F400000}"/>
    <cellStyle name="쉼표 [0] 7 3 5 4" xfId="18690" xr:uid="{00000000-0005-0000-0000-000010400000}"/>
    <cellStyle name="쉼표 [0] 7 3 5 4 2" xfId="18691" xr:uid="{00000000-0005-0000-0000-000011400000}"/>
    <cellStyle name="쉼표 [0] 7 3 5 5" xfId="18692" xr:uid="{00000000-0005-0000-0000-000012400000}"/>
    <cellStyle name="쉼표 [0] 7 3 5 5 2" xfId="18693" xr:uid="{00000000-0005-0000-0000-000013400000}"/>
    <cellStyle name="쉼표 [0] 7 3 5 6" xfId="18694" xr:uid="{00000000-0005-0000-0000-000014400000}"/>
    <cellStyle name="쉼표 [0] 7 3 5 6 2" xfId="18695" xr:uid="{00000000-0005-0000-0000-000015400000}"/>
    <cellStyle name="쉼표 [0] 7 3 5 7" xfId="18696" xr:uid="{00000000-0005-0000-0000-000016400000}"/>
    <cellStyle name="쉼표 [0] 7 3 5 7 2" xfId="18697" xr:uid="{00000000-0005-0000-0000-000017400000}"/>
    <cellStyle name="쉼표 [0] 7 3 5 8" xfId="18698" xr:uid="{00000000-0005-0000-0000-000018400000}"/>
    <cellStyle name="쉼표 [0] 7 3 5 8 2" xfId="18699" xr:uid="{00000000-0005-0000-0000-000019400000}"/>
    <cellStyle name="쉼표 [0] 7 3 5 9" xfId="18700" xr:uid="{00000000-0005-0000-0000-00001A400000}"/>
    <cellStyle name="쉼표 [0] 7 3 5 9 2" xfId="18701" xr:uid="{00000000-0005-0000-0000-00001B400000}"/>
    <cellStyle name="쉼표 [0] 7 3 6" xfId="18702" xr:uid="{00000000-0005-0000-0000-00001C400000}"/>
    <cellStyle name="쉼표 [0] 7 3 6 10" xfId="18703" xr:uid="{00000000-0005-0000-0000-00001D400000}"/>
    <cellStyle name="쉼표 [0] 7 3 6 10 2" xfId="18704" xr:uid="{00000000-0005-0000-0000-00001E400000}"/>
    <cellStyle name="쉼표 [0] 7 3 6 11" xfId="18705" xr:uid="{00000000-0005-0000-0000-00001F400000}"/>
    <cellStyle name="쉼표 [0] 7 3 6 11 2" xfId="18706" xr:uid="{00000000-0005-0000-0000-000020400000}"/>
    <cellStyle name="쉼표 [0] 7 3 6 12" xfId="18707" xr:uid="{00000000-0005-0000-0000-000021400000}"/>
    <cellStyle name="쉼표 [0] 7 3 6 12 2" xfId="18708" xr:uid="{00000000-0005-0000-0000-000022400000}"/>
    <cellStyle name="쉼표 [0] 7 3 6 13" xfId="18709" xr:uid="{00000000-0005-0000-0000-000023400000}"/>
    <cellStyle name="쉼표 [0] 7 3 6 13 2" xfId="18710" xr:uid="{00000000-0005-0000-0000-000024400000}"/>
    <cellStyle name="쉼표 [0] 7 3 6 14" xfId="18711" xr:uid="{00000000-0005-0000-0000-000025400000}"/>
    <cellStyle name="쉼표 [0] 7 3 6 14 2" xfId="18712" xr:uid="{00000000-0005-0000-0000-000026400000}"/>
    <cellStyle name="쉼표 [0] 7 3 6 15" xfId="18713" xr:uid="{00000000-0005-0000-0000-000027400000}"/>
    <cellStyle name="쉼표 [0] 7 3 6 2" xfId="18714" xr:uid="{00000000-0005-0000-0000-000028400000}"/>
    <cellStyle name="쉼표 [0] 7 3 6 2 10" xfId="18715" xr:uid="{00000000-0005-0000-0000-000029400000}"/>
    <cellStyle name="쉼표 [0] 7 3 6 2 10 2" xfId="18716" xr:uid="{00000000-0005-0000-0000-00002A400000}"/>
    <cellStyle name="쉼표 [0] 7 3 6 2 11" xfId="18717" xr:uid="{00000000-0005-0000-0000-00002B400000}"/>
    <cellStyle name="쉼표 [0] 7 3 6 2 11 2" xfId="18718" xr:uid="{00000000-0005-0000-0000-00002C400000}"/>
    <cellStyle name="쉼표 [0] 7 3 6 2 12" xfId="18719" xr:uid="{00000000-0005-0000-0000-00002D400000}"/>
    <cellStyle name="쉼표 [0] 7 3 6 2 12 2" xfId="18720" xr:uid="{00000000-0005-0000-0000-00002E400000}"/>
    <cellStyle name="쉼표 [0] 7 3 6 2 13" xfId="18721" xr:uid="{00000000-0005-0000-0000-00002F400000}"/>
    <cellStyle name="쉼표 [0] 7 3 6 2 13 2" xfId="18722" xr:uid="{00000000-0005-0000-0000-000030400000}"/>
    <cellStyle name="쉼표 [0] 7 3 6 2 14" xfId="18723" xr:uid="{00000000-0005-0000-0000-000031400000}"/>
    <cellStyle name="쉼표 [0] 7 3 6 2 2" xfId="18724" xr:uid="{00000000-0005-0000-0000-000032400000}"/>
    <cellStyle name="쉼표 [0] 7 3 6 2 2 2" xfId="18725" xr:uid="{00000000-0005-0000-0000-000033400000}"/>
    <cellStyle name="쉼표 [0] 7 3 6 2 3" xfId="18726" xr:uid="{00000000-0005-0000-0000-000034400000}"/>
    <cellStyle name="쉼표 [0] 7 3 6 2 3 2" xfId="18727" xr:uid="{00000000-0005-0000-0000-000035400000}"/>
    <cellStyle name="쉼표 [0] 7 3 6 2 4" xfId="18728" xr:uid="{00000000-0005-0000-0000-000036400000}"/>
    <cellStyle name="쉼표 [0] 7 3 6 2 4 2" xfId="18729" xr:uid="{00000000-0005-0000-0000-000037400000}"/>
    <cellStyle name="쉼표 [0] 7 3 6 2 5" xfId="18730" xr:uid="{00000000-0005-0000-0000-000038400000}"/>
    <cellStyle name="쉼표 [0] 7 3 6 2 5 2" xfId="18731" xr:uid="{00000000-0005-0000-0000-000039400000}"/>
    <cellStyle name="쉼표 [0] 7 3 6 2 6" xfId="18732" xr:uid="{00000000-0005-0000-0000-00003A400000}"/>
    <cellStyle name="쉼표 [0] 7 3 6 2 6 2" xfId="18733" xr:uid="{00000000-0005-0000-0000-00003B400000}"/>
    <cellStyle name="쉼표 [0] 7 3 6 2 7" xfId="18734" xr:uid="{00000000-0005-0000-0000-00003C400000}"/>
    <cellStyle name="쉼표 [0] 7 3 6 2 7 2" xfId="18735" xr:uid="{00000000-0005-0000-0000-00003D400000}"/>
    <cellStyle name="쉼표 [0] 7 3 6 2 8" xfId="18736" xr:uid="{00000000-0005-0000-0000-00003E400000}"/>
    <cellStyle name="쉼표 [0] 7 3 6 2 8 2" xfId="18737" xr:uid="{00000000-0005-0000-0000-00003F400000}"/>
    <cellStyle name="쉼표 [0] 7 3 6 2 9" xfId="18738" xr:uid="{00000000-0005-0000-0000-000040400000}"/>
    <cellStyle name="쉼표 [0] 7 3 6 2 9 2" xfId="18739" xr:uid="{00000000-0005-0000-0000-000041400000}"/>
    <cellStyle name="쉼표 [0] 7 3 6 3" xfId="18740" xr:uid="{00000000-0005-0000-0000-000042400000}"/>
    <cellStyle name="쉼표 [0] 7 3 6 3 2" xfId="18741" xr:uid="{00000000-0005-0000-0000-000043400000}"/>
    <cellStyle name="쉼표 [0] 7 3 6 4" xfId="18742" xr:uid="{00000000-0005-0000-0000-000044400000}"/>
    <cellStyle name="쉼표 [0] 7 3 6 4 2" xfId="18743" xr:uid="{00000000-0005-0000-0000-000045400000}"/>
    <cellStyle name="쉼표 [0] 7 3 6 5" xfId="18744" xr:uid="{00000000-0005-0000-0000-000046400000}"/>
    <cellStyle name="쉼표 [0] 7 3 6 5 2" xfId="18745" xr:uid="{00000000-0005-0000-0000-000047400000}"/>
    <cellStyle name="쉼표 [0] 7 3 6 6" xfId="18746" xr:uid="{00000000-0005-0000-0000-000048400000}"/>
    <cellStyle name="쉼표 [0] 7 3 6 6 2" xfId="18747" xr:uid="{00000000-0005-0000-0000-000049400000}"/>
    <cellStyle name="쉼표 [0] 7 3 6 7" xfId="18748" xr:uid="{00000000-0005-0000-0000-00004A400000}"/>
    <cellStyle name="쉼표 [0] 7 3 6 7 2" xfId="18749" xr:uid="{00000000-0005-0000-0000-00004B400000}"/>
    <cellStyle name="쉼표 [0] 7 3 6 8" xfId="18750" xr:uid="{00000000-0005-0000-0000-00004C400000}"/>
    <cellStyle name="쉼표 [0] 7 3 6 8 2" xfId="18751" xr:uid="{00000000-0005-0000-0000-00004D400000}"/>
    <cellStyle name="쉼표 [0] 7 3 6 9" xfId="18752" xr:uid="{00000000-0005-0000-0000-00004E400000}"/>
    <cellStyle name="쉼표 [0] 7 3 6 9 2" xfId="18753" xr:uid="{00000000-0005-0000-0000-00004F400000}"/>
    <cellStyle name="쉼표 [0] 7 3 7" xfId="18754" xr:uid="{00000000-0005-0000-0000-000050400000}"/>
    <cellStyle name="쉼표 [0] 7 3 7 10" xfId="18755" xr:uid="{00000000-0005-0000-0000-000051400000}"/>
    <cellStyle name="쉼표 [0] 7 3 7 10 2" xfId="18756" xr:uid="{00000000-0005-0000-0000-000052400000}"/>
    <cellStyle name="쉼표 [0] 7 3 7 11" xfId="18757" xr:uid="{00000000-0005-0000-0000-000053400000}"/>
    <cellStyle name="쉼표 [0] 7 3 7 11 2" xfId="18758" xr:uid="{00000000-0005-0000-0000-000054400000}"/>
    <cellStyle name="쉼표 [0] 7 3 7 12" xfId="18759" xr:uid="{00000000-0005-0000-0000-000055400000}"/>
    <cellStyle name="쉼표 [0] 7 3 7 12 2" xfId="18760" xr:uid="{00000000-0005-0000-0000-000056400000}"/>
    <cellStyle name="쉼표 [0] 7 3 7 13" xfId="18761" xr:uid="{00000000-0005-0000-0000-000057400000}"/>
    <cellStyle name="쉼표 [0] 7 3 7 13 2" xfId="18762" xr:uid="{00000000-0005-0000-0000-000058400000}"/>
    <cellStyle name="쉼표 [0] 7 3 7 14" xfId="18763" xr:uid="{00000000-0005-0000-0000-000059400000}"/>
    <cellStyle name="쉼표 [0] 7 3 7 14 2" xfId="18764" xr:uid="{00000000-0005-0000-0000-00005A400000}"/>
    <cellStyle name="쉼표 [0] 7 3 7 15" xfId="18765" xr:uid="{00000000-0005-0000-0000-00005B400000}"/>
    <cellStyle name="쉼표 [0] 7 3 7 2" xfId="18766" xr:uid="{00000000-0005-0000-0000-00005C400000}"/>
    <cellStyle name="쉼표 [0] 7 3 7 2 10" xfId="18767" xr:uid="{00000000-0005-0000-0000-00005D400000}"/>
    <cellStyle name="쉼표 [0] 7 3 7 2 10 2" xfId="18768" xr:uid="{00000000-0005-0000-0000-00005E400000}"/>
    <cellStyle name="쉼표 [0] 7 3 7 2 11" xfId="18769" xr:uid="{00000000-0005-0000-0000-00005F400000}"/>
    <cellStyle name="쉼표 [0] 7 3 7 2 11 2" xfId="18770" xr:uid="{00000000-0005-0000-0000-000060400000}"/>
    <cellStyle name="쉼표 [0] 7 3 7 2 12" xfId="18771" xr:uid="{00000000-0005-0000-0000-000061400000}"/>
    <cellStyle name="쉼표 [0] 7 3 7 2 12 2" xfId="18772" xr:uid="{00000000-0005-0000-0000-000062400000}"/>
    <cellStyle name="쉼표 [0] 7 3 7 2 13" xfId="18773" xr:uid="{00000000-0005-0000-0000-000063400000}"/>
    <cellStyle name="쉼표 [0] 7 3 7 2 13 2" xfId="18774" xr:uid="{00000000-0005-0000-0000-000064400000}"/>
    <cellStyle name="쉼표 [0] 7 3 7 2 14" xfId="18775" xr:uid="{00000000-0005-0000-0000-000065400000}"/>
    <cellStyle name="쉼표 [0] 7 3 7 2 2" xfId="18776" xr:uid="{00000000-0005-0000-0000-000066400000}"/>
    <cellStyle name="쉼표 [0] 7 3 7 2 2 2" xfId="18777" xr:uid="{00000000-0005-0000-0000-000067400000}"/>
    <cellStyle name="쉼표 [0] 7 3 7 2 3" xfId="18778" xr:uid="{00000000-0005-0000-0000-000068400000}"/>
    <cellStyle name="쉼표 [0] 7 3 7 2 3 2" xfId="18779" xr:uid="{00000000-0005-0000-0000-000069400000}"/>
    <cellStyle name="쉼표 [0] 7 3 7 2 4" xfId="18780" xr:uid="{00000000-0005-0000-0000-00006A400000}"/>
    <cellStyle name="쉼표 [0] 7 3 7 2 4 2" xfId="18781" xr:uid="{00000000-0005-0000-0000-00006B400000}"/>
    <cellStyle name="쉼표 [0] 7 3 7 2 5" xfId="18782" xr:uid="{00000000-0005-0000-0000-00006C400000}"/>
    <cellStyle name="쉼표 [0] 7 3 7 2 5 2" xfId="18783" xr:uid="{00000000-0005-0000-0000-00006D400000}"/>
    <cellStyle name="쉼표 [0] 7 3 7 2 6" xfId="18784" xr:uid="{00000000-0005-0000-0000-00006E400000}"/>
    <cellStyle name="쉼표 [0] 7 3 7 2 6 2" xfId="18785" xr:uid="{00000000-0005-0000-0000-00006F400000}"/>
    <cellStyle name="쉼표 [0] 7 3 7 2 7" xfId="18786" xr:uid="{00000000-0005-0000-0000-000070400000}"/>
    <cellStyle name="쉼표 [0] 7 3 7 2 7 2" xfId="18787" xr:uid="{00000000-0005-0000-0000-000071400000}"/>
    <cellStyle name="쉼표 [0] 7 3 7 2 8" xfId="18788" xr:uid="{00000000-0005-0000-0000-000072400000}"/>
    <cellStyle name="쉼표 [0] 7 3 7 2 8 2" xfId="18789" xr:uid="{00000000-0005-0000-0000-000073400000}"/>
    <cellStyle name="쉼표 [0] 7 3 7 2 9" xfId="18790" xr:uid="{00000000-0005-0000-0000-000074400000}"/>
    <cellStyle name="쉼표 [0] 7 3 7 2 9 2" xfId="18791" xr:uid="{00000000-0005-0000-0000-000075400000}"/>
    <cellStyle name="쉼표 [0] 7 3 7 3" xfId="18792" xr:uid="{00000000-0005-0000-0000-000076400000}"/>
    <cellStyle name="쉼표 [0] 7 3 7 3 2" xfId="18793" xr:uid="{00000000-0005-0000-0000-000077400000}"/>
    <cellStyle name="쉼표 [0] 7 3 7 4" xfId="18794" xr:uid="{00000000-0005-0000-0000-000078400000}"/>
    <cellStyle name="쉼표 [0] 7 3 7 4 2" xfId="18795" xr:uid="{00000000-0005-0000-0000-000079400000}"/>
    <cellStyle name="쉼표 [0] 7 3 7 5" xfId="18796" xr:uid="{00000000-0005-0000-0000-00007A400000}"/>
    <cellStyle name="쉼표 [0] 7 3 7 5 2" xfId="18797" xr:uid="{00000000-0005-0000-0000-00007B400000}"/>
    <cellStyle name="쉼표 [0] 7 3 7 6" xfId="18798" xr:uid="{00000000-0005-0000-0000-00007C400000}"/>
    <cellStyle name="쉼표 [0] 7 3 7 6 2" xfId="18799" xr:uid="{00000000-0005-0000-0000-00007D400000}"/>
    <cellStyle name="쉼표 [0] 7 3 7 7" xfId="18800" xr:uid="{00000000-0005-0000-0000-00007E400000}"/>
    <cellStyle name="쉼표 [0] 7 3 7 7 2" xfId="18801" xr:uid="{00000000-0005-0000-0000-00007F400000}"/>
    <cellStyle name="쉼표 [0] 7 3 7 8" xfId="18802" xr:uid="{00000000-0005-0000-0000-000080400000}"/>
    <cellStyle name="쉼표 [0] 7 3 7 8 2" xfId="18803" xr:uid="{00000000-0005-0000-0000-000081400000}"/>
    <cellStyle name="쉼표 [0] 7 3 7 9" xfId="18804" xr:uid="{00000000-0005-0000-0000-000082400000}"/>
    <cellStyle name="쉼표 [0] 7 3 7 9 2" xfId="18805" xr:uid="{00000000-0005-0000-0000-000083400000}"/>
    <cellStyle name="쉼표 [0] 7 3 8" xfId="18806" xr:uid="{00000000-0005-0000-0000-000084400000}"/>
    <cellStyle name="쉼표 [0] 7 3 8 10" xfId="18807" xr:uid="{00000000-0005-0000-0000-000085400000}"/>
    <cellStyle name="쉼표 [0] 7 3 8 10 2" xfId="18808" xr:uid="{00000000-0005-0000-0000-000086400000}"/>
    <cellStyle name="쉼표 [0] 7 3 8 11" xfId="18809" xr:uid="{00000000-0005-0000-0000-000087400000}"/>
    <cellStyle name="쉼표 [0] 7 3 8 11 2" xfId="18810" xr:uid="{00000000-0005-0000-0000-000088400000}"/>
    <cellStyle name="쉼표 [0] 7 3 8 12" xfId="18811" xr:uid="{00000000-0005-0000-0000-000089400000}"/>
    <cellStyle name="쉼표 [0] 7 3 8 12 2" xfId="18812" xr:uid="{00000000-0005-0000-0000-00008A400000}"/>
    <cellStyle name="쉼표 [0] 7 3 8 13" xfId="18813" xr:uid="{00000000-0005-0000-0000-00008B400000}"/>
    <cellStyle name="쉼표 [0] 7 3 8 13 2" xfId="18814" xr:uid="{00000000-0005-0000-0000-00008C400000}"/>
    <cellStyle name="쉼표 [0] 7 3 8 14" xfId="18815" xr:uid="{00000000-0005-0000-0000-00008D400000}"/>
    <cellStyle name="쉼표 [0] 7 3 8 14 2" xfId="18816" xr:uid="{00000000-0005-0000-0000-00008E400000}"/>
    <cellStyle name="쉼표 [0] 7 3 8 15" xfId="18817" xr:uid="{00000000-0005-0000-0000-00008F400000}"/>
    <cellStyle name="쉼표 [0] 7 3 8 2" xfId="18818" xr:uid="{00000000-0005-0000-0000-000090400000}"/>
    <cellStyle name="쉼표 [0] 7 3 8 2 10" xfId="18819" xr:uid="{00000000-0005-0000-0000-000091400000}"/>
    <cellStyle name="쉼표 [0] 7 3 8 2 10 2" xfId="18820" xr:uid="{00000000-0005-0000-0000-000092400000}"/>
    <cellStyle name="쉼표 [0] 7 3 8 2 11" xfId="18821" xr:uid="{00000000-0005-0000-0000-000093400000}"/>
    <cellStyle name="쉼표 [0] 7 3 8 2 11 2" xfId="18822" xr:uid="{00000000-0005-0000-0000-000094400000}"/>
    <cellStyle name="쉼표 [0] 7 3 8 2 12" xfId="18823" xr:uid="{00000000-0005-0000-0000-000095400000}"/>
    <cellStyle name="쉼표 [0] 7 3 8 2 12 2" xfId="18824" xr:uid="{00000000-0005-0000-0000-000096400000}"/>
    <cellStyle name="쉼표 [0] 7 3 8 2 13" xfId="18825" xr:uid="{00000000-0005-0000-0000-000097400000}"/>
    <cellStyle name="쉼표 [0] 7 3 8 2 13 2" xfId="18826" xr:uid="{00000000-0005-0000-0000-000098400000}"/>
    <cellStyle name="쉼표 [0] 7 3 8 2 14" xfId="18827" xr:uid="{00000000-0005-0000-0000-000099400000}"/>
    <cellStyle name="쉼표 [0] 7 3 8 2 2" xfId="18828" xr:uid="{00000000-0005-0000-0000-00009A400000}"/>
    <cellStyle name="쉼표 [0] 7 3 8 2 2 2" xfId="18829" xr:uid="{00000000-0005-0000-0000-00009B400000}"/>
    <cellStyle name="쉼표 [0] 7 3 8 2 3" xfId="18830" xr:uid="{00000000-0005-0000-0000-00009C400000}"/>
    <cellStyle name="쉼표 [0] 7 3 8 2 3 2" xfId="18831" xr:uid="{00000000-0005-0000-0000-00009D400000}"/>
    <cellStyle name="쉼표 [0] 7 3 8 2 4" xfId="18832" xr:uid="{00000000-0005-0000-0000-00009E400000}"/>
    <cellStyle name="쉼표 [0] 7 3 8 2 4 2" xfId="18833" xr:uid="{00000000-0005-0000-0000-00009F400000}"/>
    <cellStyle name="쉼표 [0] 7 3 8 2 5" xfId="18834" xr:uid="{00000000-0005-0000-0000-0000A0400000}"/>
    <cellStyle name="쉼표 [0] 7 3 8 2 5 2" xfId="18835" xr:uid="{00000000-0005-0000-0000-0000A1400000}"/>
    <cellStyle name="쉼표 [0] 7 3 8 2 6" xfId="18836" xr:uid="{00000000-0005-0000-0000-0000A2400000}"/>
    <cellStyle name="쉼표 [0] 7 3 8 2 6 2" xfId="18837" xr:uid="{00000000-0005-0000-0000-0000A3400000}"/>
    <cellStyle name="쉼표 [0] 7 3 8 2 7" xfId="18838" xr:uid="{00000000-0005-0000-0000-0000A4400000}"/>
    <cellStyle name="쉼표 [0] 7 3 8 2 7 2" xfId="18839" xr:uid="{00000000-0005-0000-0000-0000A5400000}"/>
    <cellStyle name="쉼표 [0] 7 3 8 2 8" xfId="18840" xr:uid="{00000000-0005-0000-0000-0000A6400000}"/>
    <cellStyle name="쉼표 [0] 7 3 8 2 8 2" xfId="18841" xr:uid="{00000000-0005-0000-0000-0000A7400000}"/>
    <cellStyle name="쉼표 [0] 7 3 8 2 9" xfId="18842" xr:uid="{00000000-0005-0000-0000-0000A8400000}"/>
    <cellStyle name="쉼표 [0] 7 3 8 2 9 2" xfId="18843" xr:uid="{00000000-0005-0000-0000-0000A9400000}"/>
    <cellStyle name="쉼표 [0] 7 3 8 3" xfId="18844" xr:uid="{00000000-0005-0000-0000-0000AA400000}"/>
    <cellStyle name="쉼표 [0] 7 3 8 3 2" xfId="18845" xr:uid="{00000000-0005-0000-0000-0000AB400000}"/>
    <cellStyle name="쉼표 [0] 7 3 8 4" xfId="18846" xr:uid="{00000000-0005-0000-0000-0000AC400000}"/>
    <cellStyle name="쉼표 [0] 7 3 8 4 2" xfId="18847" xr:uid="{00000000-0005-0000-0000-0000AD400000}"/>
    <cellStyle name="쉼표 [0] 7 3 8 5" xfId="18848" xr:uid="{00000000-0005-0000-0000-0000AE400000}"/>
    <cellStyle name="쉼표 [0] 7 3 8 5 2" xfId="18849" xr:uid="{00000000-0005-0000-0000-0000AF400000}"/>
    <cellStyle name="쉼표 [0] 7 3 8 6" xfId="18850" xr:uid="{00000000-0005-0000-0000-0000B0400000}"/>
    <cellStyle name="쉼표 [0] 7 3 8 6 2" xfId="18851" xr:uid="{00000000-0005-0000-0000-0000B1400000}"/>
    <cellStyle name="쉼표 [0] 7 3 8 7" xfId="18852" xr:uid="{00000000-0005-0000-0000-0000B2400000}"/>
    <cellStyle name="쉼표 [0] 7 3 8 7 2" xfId="18853" xr:uid="{00000000-0005-0000-0000-0000B3400000}"/>
    <cellStyle name="쉼표 [0] 7 3 8 8" xfId="18854" xr:uid="{00000000-0005-0000-0000-0000B4400000}"/>
    <cellStyle name="쉼표 [0] 7 3 8 8 2" xfId="18855" xr:uid="{00000000-0005-0000-0000-0000B5400000}"/>
    <cellStyle name="쉼표 [0] 7 3 8 9" xfId="18856" xr:uid="{00000000-0005-0000-0000-0000B6400000}"/>
    <cellStyle name="쉼표 [0] 7 3 8 9 2" xfId="18857" xr:uid="{00000000-0005-0000-0000-0000B7400000}"/>
    <cellStyle name="쉼표 [0] 7 3 9" xfId="18858" xr:uid="{00000000-0005-0000-0000-0000B8400000}"/>
    <cellStyle name="쉼표 [0] 7 3 9 10" xfId="18859" xr:uid="{00000000-0005-0000-0000-0000B9400000}"/>
    <cellStyle name="쉼표 [0] 7 3 9 10 2" xfId="18860" xr:uid="{00000000-0005-0000-0000-0000BA400000}"/>
    <cellStyle name="쉼표 [0] 7 3 9 11" xfId="18861" xr:uid="{00000000-0005-0000-0000-0000BB400000}"/>
    <cellStyle name="쉼표 [0] 7 3 9 11 2" xfId="18862" xr:uid="{00000000-0005-0000-0000-0000BC400000}"/>
    <cellStyle name="쉼표 [0] 7 3 9 12" xfId="18863" xr:uid="{00000000-0005-0000-0000-0000BD400000}"/>
    <cellStyle name="쉼표 [0] 7 3 9 12 2" xfId="18864" xr:uid="{00000000-0005-0000-0000-0000BE400000}"/>
    <cellStyle name="쉼표 [0] 7 3 9 13" xfId="18865" xr:uid="{00000000-0005-0000-0000-0000BF400000}"/>
    <cellStyle name="쉼표 [0] 7 3 9 13 2" xfId="18866" xr:uid="{00000000-0005-0000-0000-0000C0400000}"/>
    <cellStyle name="쉼표 [0] 7 3 9 14" xfId="18867" xr:uid="{00000000-0005-0000-0000-0000C1400000}"/>
    <cellStyle name="쉼표 [0] 7 3 9 14 2" xfId="18868" xr:uid="{00000000-0005-0000-0000-0000C2400000}"/>
    <cellStyle name="쉼표 [0] 7 3 9 15" xfId="18869" xr:uid="{00000000-0005-0000-0000-0000C3400000}"/>
    <cellStyle name="쉼표 [0] 7 3 9 2" xfId="18870" xr:uid="{00000000-0005-0000-0000-0000C4400000}"/>
    <cellStyle name="쉼표 [0] 7 3 9 2 10" xfId="18871" xr:uid="{00000000-0005-0000-0000-0000C5400000}"/>
    <cellStyle name="쉼표 [0] 7 3 9 2 10 2" xfId="18872" xr:uid="{00000000-0005-0000-0000-0000C6400000}"/>
    <cellStyle name="쉼표 [0] 7 3 9 2 11" xfId="18873" xr:uid="{00000000-0005-0000-0000-0000C7400000}"/>
    <cellStyle name="쉼표 [0] 7 3 9 2 11 2" xfId="18874" xr:uid="{00000000-0005-0000-0000-0000C8400000}"/>
    <cellStyle name="쉼표 [0] 7 3 9 2 12" xfId="18875" xr:uid="{00000000-0005-0000-0000-0000C9400000}"/>
    <cellStyle name="쉼표 [0] 7 3 9 2 12 2" xfId="18876" xr:uid="{00000000-0005-0000-0000-0000CA400000}"/>
    <cellStyle name="쉼표 [0] 7 3 9 2 13" xfId="18877" xr:uid="{00000000-0005-0000-0000-0000CB400000}"/>
    <cellStyle name="쉼표 [0] 7 3 9 2 13 2" xfId="18878" xr:uid="{00000000-0005-0000-0000-0000CC400000}"/>
    <cellStyle name="쉼표 [0] 7 3 9 2 14" xfId="18879" xr:uid="{00000000-0005-0000-0000-0000CD400000}"/>
    <cellStyle name="쉼표 [0] 7 3 9 2 2" xfId="18880" xr:uid="{00000000-0005-0000-0000-0000CE400000}"/>
    <cellStyle name="쉼표 [0] 7 3 9 2 2 2" xfId="18881" xr:uid="{00000000-0005-0000-0000-0000CF400000}"/>
    <cellStyle name="쉼표 [0] 7 3 9 2 3" xfId="18882" xr:uid="{00000000-0005-0000-0000-0000D0400000}"/>
    <cellStyle name="쉼표 [0] 7 3 9 2 3 2" xfId="18883" xr:uid="{00000000-0005-0000-0000-0000D1400000}"/>
    <cellStyle name="쉼표 [0] 7 3 9 2 4" xfId="18884" xr:uid="{00000000-0005-0000-0000-0000D2400000}"/>
    <cellStyle name="쉼표 [0] 7 3 9 2 4 2" xfId="18885" xr:uid="{00000000-0005-0000-0000-0000D3400000}"/>
    <cellStyle name="쉼표 [0] 7 3 9 2 5" xfId="18886" xr:uid="{00000000-0005-0000-0000-0000D4400000}"/>
    <cellStyle name="쉼표 [0] 7 3 9 2 5 2" xfId="18887" xr:uid="{00000000-0005-0000-0000-0000D5400000}"/>
    <cellStyle name="쉼표 [0] 7 3 9 2 6" xfId="18888" xr:uid="{00000000-0005-0000-0000-0000D6400000}"/>
    <cellStyle name="쉼표 [0] 7 3 9 2 6 2" xfId="18889" xr:uid="{00000000-0005-0000-0000-0000D7400000}"/>
    <cellStyle name="쉼표 [0] 7 3 9 2 7" xfId="18890" xr:uid="{00000000-0005-0000-0000-0000D8400000}"/>
    <cellStyle name="쉼표 [0] 7 3 9 2 7 2" xfId="18891" xr:uid="{00000000-0005-0000-0000-0000D9400000}"/>
    <cellStyle name="쉼표 [0] 7 3 9 2 8" xfId="18892" xr:uid="{00000000-0005-0000-0000-0000DA400000}"/>
    <cellStyle name="쉼표 [0] 7 3 9 2 8 2" xfId="18893" xr:uid="{00000000-0005-0000-0000-0000DB400000}"/>
    <cellStyle name="쉼표 [0] 7 3 9 2 9" xfId="18894" xr:uid="{00000000-0005-0000-0000-0000DC400000}"/>
    <cellStyle name="쉼표 [0] 7 3 9 2 9 2" xfId="18895" xr:uid="{00000000-0005-0000-0000-0000DD400000}"/>
    <cellStyle name="쉼표 [0] 7 3 9 3" xfId="18896" xr:uid="{00000000-0005-0000-0000-0000DE400000}"/>
    <cellStyle name="쉼표 [0] 7 3 9 3 2" xfId="18897" xr:uid="{00000000-0005-0000-0000-0000DF400000}"/>
    <cellStyle name="쉼표 [0] 7 3 9 4" xfId="18898" xr:uid="{00000000-0005-0000-0000-0000E0400000}"/>
    <cellStyle name="쉼표 [0] 7 3 9 4 2" xfId="18899" xr:uid="{00000000-0005-0000-0000-0000E1400000}"/>
    <cellStyle name="쉼표 [0] 7 3 9 5" xfId="18900" xr:uid="{00000000-0005-0000-0000-0000E2400000}"/>
    <cellStyle name="쉼표 [0] 7 3 9 5 2" xfId="18901" xr:uid="{00000000-0005-0000-0000-0000E3400000}"/>
    <cellStyle name="쉼표 [0] 7 3 9 6" xfId="18902" xr:uid="{00000000-0005-0000-0000-0000E4400000}"/>
    <cellStyle name="쉼표 [0] 7 3 9 6 2" xfId="18903" xr:uid="{00000000-0005-0000-0000-0000E5400000}"/>
    <cellStyle name="쉼표 [0] 7 3 9 7" xfId="18904" xr:uid="{00000000-0005-0000-0000-0000E6400000}"/>
    <cellStyle name="쉼표 [0] 7 3 9 7 2" xfId="18905" xr:uid="{00000000-0005-0000-0000-0000E7400000}"/>
    <cellStyle name="쉼표 [0] 7 3 9 8" xfId="18906" xr:uid="{00000000-0005-0000-0000-0000E8400000}"/>
    <cellStyle name="쉼표 [0] 7 3 9 8 2" xfId="18907" xr:uid="{00000000-0005-0000-0000-0000E9400000}"/>
    <cellStyle name="쉼표 [0] 7 3 9 9" xfId="18908" xr:uid="{00000000-0005-0000-0000-0000EA400000}"/>
    <cellStyle name="쉼표 [0] 7 3 9 9 2" xfId="18909" xr:uid="{00000000-0005-0000-0000-0000EB400000}"/>
    <cellStyle name="쉼표 [0] 7 30" xfId="18910" xr:uid="{00000000-0005-0000-0000-0000EC400000}"/>
    <cellStyle name="쉼표 [0] 7 30 10" xfId="18911" xr:uid="{00000000-0005-0000-0000-0000ED400000}"/>
    <cellStyle name="쉼표 [0] 7 30 10 2" xfId="18912" xr:uid="{00000000-0005-0000-0000-0000EE400000}"/>
    <cellStyle name="쉼표 [0] 7 30 11" xfId="18913" xr:uid="{00000000-0005-0000-0000-0000EF400000}"/>
    <cellStyle name="쉼표 [0] 7 30 11 2" xfId="18914" xr:uid="{00000000-0005-0000-0000-0000F0400000}"/>
    <cellStyle name="쉼표 [0] 7 30 12" xfId="18915" xr:uid="{00000000-0005-0000-0000-0000F1400000}"/>
    <cellStyle name="쉼표 [0] 7 30 12 2" xfId="18916" xr:uid="{00000000-0005-0000-0000-0000F2400000}"/>
    <cellStyle name="쉼표 [0] 7 30 13" xfId="18917" xr:uid="{00000000-0005-0000-0000-0000F3400000}"/>
    <cellStyle name="쉼표 [0] 7 30 13 2" xfId="18918" xr:uid="{00000000-0005-0000-0000-0000F4400000}"/>
    <cellStyle name="쉼표 [0] 7 30 14" xfId="18919" xr:uid="{00000000-0005-0000-0000-0000F5400000}"/>
    <cellStyle name="쉼표 [0] 7 30 14 2" xfId="18920" xr:uid="{00000000-0005-0000-0000-0000F6400000}"/>
    <cellStyle name="쉼표 [0] 7 30 15" xfId="18921" xr:uid="{00000000-0005-0000-0000-0000F7400000}"/>
    <cellStyle name="쉼표 [0] 7 30 2" xfId="18922" xr:uid="{00000000-0005-0000-0000-0000F8400000}"/>
    <cellStyle name="쉼표 [0] 7 30 2 10" xfId="18923" xr:uid="{00000000-0005-0000-0000-0000F9400000}"/>
    <cellStyle name="쉼표 [0] 7 30 2 10 2" xfId="18924" xr:uid="{00000000-0005-0000-0000-0000FA400000}"/>
    <cellStyle name="쉼표 [0] 7 30 2 11" xfId="18925" xr:uid="{00000000-0005-0000-0000-0000FB400000}"/>
    <cellStyle name="쉼표 [0] 7 30 2 11 2" xfId="18926" xr:uid="{00000000-0005-0000-0000-0000FC400000}"/>
    <cellStyle name="쉼표 [0] 7 30 2 12" xfId="18927" xr:uid="{00000000-0005-0000-0000-0000FD400000}"/>
    <cellStyle name="쉼표 [0] 7 30 2 12 2" xfId="18928" xr:uid="{00000000-0005-0000-0000-0000FE400000}"/>
    <cellStyle name="쉼표 [0] 7 30 2 13" xfId="18929" xr:uid="{00000000-0005-0000-0000-0000FF400000}"/>
    <cellStyle name="쉼표 [0] 7 30 2 13 2" xfId="18930" xr:uid="{00000000-0005-0000-0000-000000410000}"/>
    <cellStyle name="쉼표 [0] 7 30 2 14" xfId="18931" xr:uid="{00000000-0005-0000-0000-000001410000}"/>
    <cellStyle name="쉼표 [0] 7 30 2 2" xfId="18932" xr:uid="{00000000-0005-0000-0000-000002410000}"/>
    <cellStyle name="쉼표 [0] 7 30 2 2 2" xfId="18933" xr:uid="{00000000-0005-0000-0000-000003410000}"/>
    <cellStyle name="쉼표 [0] 7 30 2 3" xfId="18934" xr:uid="{00000000-0005-0000-0000-000004410000}"/>
    <cellStyle name="쉼표 [0] 7 30 2 3 2" xfId="18935" xr:uid="{00000000-0005-0000-0000-000005410000}"/>
    <cellStyle name="쉼표 [0] 7 30 2 4" xfId="18936" xr:uid="{00000000-0005-0000-0000-000006410000}"/>
    <cellStyle name="쉼표 [0] 7 30 2 4 2" xfId="18937" xr:uid="{00000000-0005-0000-0000-000007410000}"/>
    <cellStyle name="쉼표 [0] 7 30 2 5" xfId="18938" xr:uid="{00000000-0005-0000-0000-000008410000}"/>
    <cellStyle name="쉼표 [0] 7 30 2 5 2" xfId="18939" xr:uid="{00000000-0005-0000-0000-000009410000}"/>
    <cellStyle name="쉼표 [0] 7 30 2 6" xfId="18940" xr:uid="{00000000-0005-0000-0000-00000A410000}"/>
    <cellStyle name="쉼표 [0] 7 30 2 6 2" xfId="18941" xr:uid="{00000000-0005-0000-0000-00000B410000}"/>
    <cellStyle name="쉼표 [0] 7 30 2 7" xfId="18942" xr:uid="{00000000-0005-0000-0000-00000C410000}"/>
    <cellStyle name="쉼표 [0] 7 30 2 7 2" xfId="18943" xr:uid="{00000000-0005-0000-0000-00000D410000}"/>
    <cellStyle name="쉼표 [0] 7 30 2 8" xfId="18944" xr:uid="{00000000-0005-0000-0000-00000E410000}"/>
    <cellStyle name="쉼표 [0] 7 30 2 8 2" xfId="18945" xr:uid="{00000000-0005-0000-0000-00000F410000}"/>
    <cellStyle name="쉼표 [0] 7 30 2 9" xfId="18946" xr:uid="{00000000-0005-0000-0000-000010410000}"/>
    <cellStyle name="쉼표 [0] 7 30 2 9 2" xfId="18947" xr:uid="{00000000-0005-0000-0000-000011410000}"/>
    <cellStyle name="쉼표 [0] 7 30 3" xfId="18948" xr:uid="{00000000-0005-0000-0000-000012410000}"/>
    <cellStyle name="쉼표 [0] 7 30 3 2" xfId="18949" xr:uid="{00000000-0005-0000-0000-000013410000}"/>
    <cellStyle name="쉼표 [0] 7 30 4" xfId="18950" xr:uid="{00000000-0005-0000-0000-000014410000}"/>
    <cellStyle name="쉼표 [0] 7 30 4 2" xfId="18951" xr:uid="{00000000-0005-0000-0000-000015410000}"/>
    <cellStyle name="쉼표 [0] 7 30 5" xfId="18952" xr:uid="{00000000-0005-0000-0000-000016410000}"/>
    <cellStyle name="쉼표 [0] 7 30 5 2" xfId="18953" xr:uid="{00000000-0005-0000-0000-000017410000}"/>
    <cellStyle name="쉼표 [0] 7 30 6" xfId="18954" xr:uid="{00000000-0005-0000-0000-000018410000}"/>
    <cellStyle name="쉼표 [0] 7 30 6 2" xfId="18955" xr:uid="{00000000-0005-0000-0000-000019410000}"/>
    <cellStyle name="쉼표 [0] 7 30 7" xfId="18956" xr:uid="{00000000-0005-0000-0000-00001A410000}"/>
    <cellStyle name="쉼표 [0] 7 30 7 2" xfId="18957" xr:uid="{00000000-0005-0000-0000-00001B410000}"/>
    <cellStyle name="쉼표 [0] 7 30 8" xfId="18958" xr:uid="{00000000-0005-0000-0000-00001C410000}"/>
    <cellStyle name="쉼표 [0] 7 30 8 2" xfId="18959" xr:uid="{00000000-0005-0000-0000-00001D410000}"/>
    <cellStyle name="쉼표 [0] 7 30 9" xfId="18960" xr:uid="{00000000-0005-0000-0000-00001E410000}"/>
    <cellStyle name="쉼표 [0] 7 30 9 2" xfId="18961" xr:uid="{00000000-0005-0000-0000-00001F410000}"/>
    <cellStyle name="쉼표 [0] 7 31" xfId="18962" xr:uid="{00000000-0005-0000-0000-000020410000}"/>
    <cellStyle name="쉼표 [0] 7 31 10" xfId="18963" xr:uid="{00000000-0005-0000-0000-000021410000}"/>
    <cellStyle name="쉼표 [0] 7 31 10 2" xfId="18964" xr:uid="{00000000-0005-0000-0000-000022410000}"/>
    <cellStyle name="쉼표 [0] 7 31 11" xfId="18965" xr:uid="{00000000-0005-0000-0000-000023410000}"/>
    <cellStyle name="쉼표 [0] 7 31 11 2" xfId="18966" xr:uid="{00000000-0005-0000-0000-000024410000}"/>
    <cellStyle name="쉼표 [0] 7 31 12" xfId="18967" xr:uid="{00000000-0005-0000-0000-000025410000}"/>
    <cellStyle name="쉼표 [0] 7 31 12 2" xfId="18968" xr:uid="{00000000-0005-0000-0000-000026410000}"/>
    <cellStyle name="쉼표 [0] 7 31 13" xfId="18969" xr:uid="{00000000-0005-0000-0000-000027410000}"/>
    <cellStyle name="쉼표 [0] 7 31 13 2" xfId="18970" xr:uid="{00000000-0005-0000-0000-000028410000}"/>
    <cellStyle name="쉼표 [0] 7 31 14" xfId="18971" xr:uid="{00000000-0005-0000-0000-000029410000}"/>
    <cellStyle name="쉼표 [0] 7 31 2" xfId="18972" xr:uid="{00000000-0005-0000-0000-00002A410000}"/>
    <cellStyle name="쉼표 [0] 7 31 2 2" xfId="18973" xr:uid="{00000000-0005-0000-0000-00002B410000}"/>
    <cellStyle name="쉼표 [0] 7 31 3" xfId="18974" xr:uid="{00000000-0005-0000-0000-00002C410000}"/>
    <cellStyle name="쉼표 [0] 7 31 3 2" xfId="18975" xr:uid="{00000000-0005-0000-0000-00002D410000}"/>
    <cellStyle name="쉼표 [0] 7 31 4" xfId="18976" xr:uid="{00000000-0005-0000-0000-00002E410000}"/>
    <cellStyle name="쉼표 [0] 7 31 4 2" xfId="18977" xr:uid="{00000000-0005-0000-0000-00002F410000}"/>
    <cellStyle name="쉼표 [0] 7 31 5" xfId="18978" xr:uid="{00000000-0005-0000-0000-000030410000}"/>
    <cellStyle name="쉼표 [0] 7 31 5 2" xfId="18979" xr:uid="{00000000-0005-0000-0000-000031410000}"/>
    <cellStyle name="쉼표 [0] 7 31 6" xfId="18980" xr:uid="{00000000-0005-0000-0000-000032410000}"/>
    <cellStyle name="쉼표 [0] 7 31 6 2" xfId="18981" xr:uid="{00000000-0005-0000-0000-000033410000}"/>
    <cellStyle name="쉼표 [0] 7 31 7" xfId="18982" xr:uid="{00000000-0005-0000-0000-000034410000}"/>
    <cellStyle name="쉼표 [0] 7 31 7 2" xfId="18983" xr:uid="{00000000-0005-0000-0000-000035410000}"/>
    <cellStyle name="쉼표 [0] 7 31 8" xfId="18984" xr:uid="{00000000-0005-0000-0000-000036410000}"/>
    <cellStyle name="쉼표 [0] 7 31 8 2" xfId="18985" xr:uid="{00000000-0005-0000-0000-000037410000}"/>
    <cellStyle name="쉼표 [0] 7 31 9" xfId="18986" xr:uid="{00000000-0005-0000-0000-000038410000}"/>
    <cellStyle name="쉼표 [0] 7 31 9 2" xfId="18987" xr:uid="{00000000-0005-0000-0000-000039410000}"/>
    <cellStyle name="쉼표 [0] 7 32" xfId="18988" xr:uid="{00000000-0005-0000-0000-00003A410000}"/>
    <cellStyle name="쉼표 [0] 7 32 10" xfId="18989" xr:uid="{00000000-0005-0000-0000-00003B410000}"/>
    <cellStyle name="쉼표 [0] 7 32 10 2" xfId="18990" xr:uid="{00000000-0005-0000-0000-00003C410000}"/>
    <cellStyle name="쉼표 [0] 7 32 11" xfId="18991" xr:uid="{00000000-0005-0000-0000-00003D410000}"/>
    <cellStyle name="쉼표 [0] 7 32 11 2" xfId="18992" xr:uid="{00000000-0005-0000-0000-00003E410000}"/>
    <cellStyle name="쉼표 [0] 7 32 12" xfId="18993" xr:uid="{00000000-0005-0000-0000-00003F410000}"/>
    <cellStyle name="쉼표 [0] 7 32 12 2" xfId="18994" xr:uid="{00000000-0005-0000-0000-000040410000}"/>
    <cellStyle name="쉼표 [0] 7 32 13" xfId="18995" xr:uid="{00000000-0005-0000-0000-000041410000}"/>
    <cellStyle name="쉼표 [0] 7 32 13 2" xfId="18996" xr:uid="{00000000-0005-0000-0000-000042410000}"/>
    <cellStyle name="쉼표 [0] 7 32 14" xfId="18997" xr:uid="{00000000-0005-0000-0000-000043410000}"/>
    <cellStyle name="쉼표 [0] 7 32 2" xfId="18998" xr:uid="{00000000-0005-0000-0000-000044410000}"/>
    <cellStyle name="쉼표 [0] 7 32 2 2" xfId="18999" xr:uid="{00000000-0005-0000-0000-000045410000}"/>
    <cellStyle name="쉼표 [0] 7 32 3" xfId="19000" xr:uid="{00000000-0005-0000-0000-000046410000}"/>
    <cellStyle name="쉼표 [0] 7 32 3 2" xfId="19001" xr:uid="{00000000-0005-0000-0000-000047410000}"/>
    <cellStyle name="쉼표 [0] 7 32 4" xfId="19002" xr:uid="{00000000-0005-0000-0000-000048410000}"/>
    <cellStyle name="쉼표 [0] 7 32 4 2" xfId="19003" xr:uid="{00000000-0005-0000-0000-000049410000}"/>
    <cellStyle name="쉼표 [0] 7 32 5" xfId="19004" xr:uid="{00000000-0005-0000-0000-00004A410000}"/>
    <cellStyle name="쉼표 [0] 7 32 5 2" xfId="19005" xr:uid="{00000000-0005-0000-0000-00004B410000}"/>
    <cellStyle name="쉼표 [0] 7 32 6" xfId="19006" xr:uid="{00000000-0005-0000-0000-00004C410000}"/>
    <cellStyle name="쉼표 [0] 7 32 6 2" xfId="19007" xr:uid="{00000000-0005-0000-0000-00004D410000}"/>
    <cellStyle name="쉼표 [0] 7 32 7" xfId="19008" xr:uid="{00000000-0005-0000-0000-00004E410000}"/>
    <cellStyle name="쉼표 [0] 7 32 7 2" xfId="19009" xr:uid="{00000000-0005-0000-0000-00004F410000}"/>
    <cellStyle name="쉼표 [0] 7 32 8" xfId="19010" xr:uid="{00000000-0005-0000-0000-000050410000}"/>
    <cellStyle name="쉼표 [0] 7 32 8 2" xfId="19011" xr:uid="{00000000-0005-0000-0000-000051410000}"/>
    <cellStyle name="쉼표 [0] 7 32 9" xfId="19012" xr:uid="{00000000-0005-0000-0000-000052410000}"/>
    <cellStyle name="쉼표 [0] 7 32 9 2" xfId="19013" xr:uid="{00000000-0005-0000-0000-000053410000}"/>
    <cellStyle name="쉼표 [0] 7 33" xfId="19014" xr:uid="{00000000-0005-0000-0000-000054410000}"/>
    <cellStyle name="쉼표 [0] 7 33 2" xfId="19015" xr:uid="{00000000-0005-0000-0000-000055410000}"/>
    <cellStyle name="쉼표 [0] 7 34" xfId="19016" xr:uid="{00000000-0005-0000-0000-000056410000}"/>
    <cellStyle name="쉼표 [0] 7 34 2" xfId="19017" xr:uid="{00000000-0005-0000-0000-000057410000}"/>
    <cellStyle name="쉼표 [0] 7 35" xfId="19018" xr:uid="{00000000-0005-0000-0000-000058410000}"/>
    <cellStyle name="쉼표 [0] 7 35 2" xfId="19019" xr:uid="{00000000-0005-0000-0000-000059410000}"/>
    <cellStyle name="쉼표 [0] 7 36" xfId="19020" xr:uid="{00000000-0005-0000-0000-00005A410000}"/>
    <cellStyle name="쉼표 [0] 7 36 2" xfId="19021" xr:uid="{00000000-0005-0000-0000-00005B410000}"/>
    <cellStyle name="쉼표 [0] 7 37" xfId="19022" xr:uid="{00000000-0005-0000-0000-00005C410000}"/>
    <cellStyle name="쉼표 [0] 7 37 2" xfId="19023" xr:uid="{00000000-0005-0000-0000-00005D410000}"/>
    <cellStyle name="쉼표 [0] 7 38" xfId="19024" xr:uid="{00000000-0005-0000-0000-00005E410000}"/>
    <cellStyle name="쉼표 [0] 7 38 2" xfId="19025" xr:uid="{00000000-0005-0000-0000-00005F410000}"/>
    <cellStyle name="쉼표 [0] 7 39" xfId="19026" xr:uid="{00000000-0005-0000-0000-000060410000}"/>
    <cellStyle name="쉼표 [0] 7 39 2" xfId="19027" xr:uid="{00000000-0005-0000-0000-000061410000}"/>
    <cellStyle name="쉼표 [0] 7 4" xfId="10846" xr:uid="{00000000-0005-0000-0000-000062410000}"/>
    <cellStyle name="쉼표 [0] 7 4 10" xfId="19028" xr:uid="{00000000-0005-0000-0000-000063410000}"/>
    <cellStyle name="쉼표 [0] 7 4 10 2" xfId="19029" xr:uid="{00000000-0005-0000-0000-000064410000}"/>
    <cellStyle name="쉼표 [0] 7 4 11" xfId="19030" xr:uid="{00000000-0005-0000-0000-000065410000}"/>
    <cellStyle name="쉼표 [0] 7 4 11 2" xfId="19031" xr:uid="{00000000-0005-0000-0000-000066410000}"/>
    <cellStyle name="쉼표 [0] 7 4 12" xfId="19032" xr:uid="{00000000-0005-0000-0000-000067410000}"/>
    <cellStyle name="쉼표 [0] 7 4 12 2" xfId="19033" xr:uid="{00000000-0005-0000-0000-000068410000}"/>
    <cellStyle name="쉼표 [0] 7 4 13" xfId="19034" xr:uid="{00000000-0005-0000-0000-000069410000}"/>
    <cellStyle name="쉼표 [0] 7 4 13 2" xfId="19035" xr:uid="{00000000-0005-0000-0000-00006A410000}"/>
    <cellStyle name="쉼표 [0] 7 4 14" xfId="19036" xr:uid="{00000000-0005-0000-0000-00006B410000}"/>
    <cellStyle name="쉼표 [0] 7 4 14 2" xfId="19037" xr:uid="{00000000-0005-0000-0000-00006C410000}"/>
    <cellStyle name="쉼표 [0] 7 4 15" xfId="19038" xr:uid="{00000000-0005-0000-0000-00006D410000}"/>
    <cellStyle name="쉼표 [0] 7 4 2" xfId="19039" xr:uid="{00000000-0005-0000-0000-00006E410000}"/>
    <cellStyle name="쉼표 [0] 7 4 2 10" xfId="19040" xr:uid="{00000000-0005-0000-0000-00006F410000}"/>
    <cellStyle name="쉼표 [0] 7 4 2 10 2" xfId="19041" xr:uid="{00000000-0005-0000-0000-000070410000}"/>
    <cellStyle name="쉼표 [0] 7 4 2 11" xfId="19042" xr:uid="{00000000-0005-0000-0000-000071410000}"/>
    <cellStyle name="쉼표 [0] 7 4 2 11 2" xfId="19043" xr:uid="{00000000-0005-0000-0000-000072410000}"/>
    <cellStyle name="쉼표 [0] 7 4 2 12" xfId="19044" xr:uid="{00000000-0005-0000-0000-000073410000}"/>
    <cellStyle name="쉼표 [0] 7 4 2 12 2" xfId="19045" xr:uid="{00000000-0005-0000-0000-000074410000}"/>
    <cellStyle name="쉼표 [0] 7 4 2 13" xfId="19046" xr:uid="{00000000-0005-0000-0000-000075410000}"/>
    <cellStyle name="쉼표 [0] 7 4 2 13 2" xfId="19047" xr:uid="{00000000-0005-0000-0000-000076410000}"/>
    <cellStyle name="쉼표 [0] 7 4 2 14" xfId="19048" xr:uid="{00000000-0005-0000-0000-000077410000}"/>
    <cellStyle name="쉼표 [0] 7 4 2 2" xfId="19049" xr:uid="{00000000-0005-0000-0000-000078410000}"/>
    <cellStyle name="쉼표 [0] 7 4 2 2 2" xfId="19050" xr:uid="{00000000-0005-0000-0000-000079410000}"/>
    <cellStyle name="쉼표 [0] 7 4 2 3" xfId="19051" xr:uid="{00000000-0005-0000-0000-00007A410000}"/>
    <cellStyle name="쉼표 [0] 7 4 2 3 2" xfId="19052" xr:uid="{00000000-0005-0000-0000-00007B410000}"/>
    <cellStyle name="쉼표 [0] 7 4 2 4" xfId="19053" xr:uid="{00000000-0005-0000-0000-00007C410000}"/>
    <cellStyle name="쉼표 [0] 7 4 2 4 2" xfId="19054" xr:uid="{00000000-0005-0000-0000-00007D410000}"/>
    <cellStyle name="쉼표 [0] 7 4 2 5" xfId="19055" xr:uid="{00000000-0005-0000-0000-00007E410000}"/>
    <cellStyle name="쉼표 [0] 7 4 2 5 2" xfId="19056" xr:uid="{00000000-0005-0000-0000-00007F410000}"/>
    <cellStyle name="쉼표 [0] 7 4 2 6" xfId="19057" xr:uid="{00000000-0005-0000-0000-000080410000}"/>
    <cellStyle name="쉼표 [0] 7 4 2 6 2" xfId="19058" xr:uid="{00000000-0005-0000-0000-000081410000}"/>
    <cellStyle name="쉼표 [0] 7 4 2 7" xfId="19059" xr:uid="{00000000-0005-0000-0000-000082410000}"/>
    <cellStyle name="쉼표 [0] 7 4 2 7 2" xfId="19060" xr:uid="{00000000-0005-0000-0000-000083410000}"/>
    <cellStyle name="쉼표 [0] 7 4 2 8" xfId="19061" xr:uid="{00000000-0005-0000-0000-000084410000}"/>
    <cellStyle name="쉼표 [0] 7 4 2 8 2" xfId="19062" xr:uid="{00000000-0005-0000-0000-000085410000}"/>
    <cellStyle name="쉼표 [0] 7 4 2 9" xfId="19063" xr:uid="{00000000-0005-0000-0000-000086410000}"/>
    <cellStyle name="쉼표 [0] 7 4 2 9 2" xfId="19064" xr:uid="{00000000-0005-0000-0000-000087410000}"/>
    <cellStyle name="쉼표 [0] 7 4 3" xfId="19065" xr:uid="{00000000-0005-0000-0000-000088410000}"/>
    <cellStyle name="쉼표 [0] 7 4 3 2" xfId="19066" xr:uid="{00000000-0005-0000-0000-000089410000}"/>
    <cellStyle name="쉼표 [0] 7 4 4" xfId="19067" xr:uid="{00000000-0005-0000-0000-00008A410000}"/>
    <cellStyle name="쉼표 [0] 7 4 4 2" xfId="19068" xr:uid="{00000000-0005-0000-0000-00008B410000}"/>
    <cellStyle name="쉼표 [0] 7 4 5" xfId="19069" xr:uid="{00000000-0005-0000-0000-00008C410000}"/>
    <cellStyle name="쉼표 [0] 7 4 5 2" xfId="19070" xr:uid="{00000000-0005-0000-0000-00008D410000}"/>
    <cellStyle name="쉼표 [0] 7 4 6" xfId="19071" xr:uid="{00000000-0005-0000-0000-00008E410000}"/>
    <cellStyle name="쉼표 [0] 7 4 6 2" xfId="19072" xr:uid="{00000000-0005-0000-0000-00008F410000}"/>
    <cellStyle name="쉼표 [0] 7 4 7" xfId="19073" xr:uid="{00000000-0005-0000-0000-000090410000}"/>
    <cellStyle name="쉼표 [0] 7 4 7 2" xfId="19074" xr:uid="{00000000-0005-0000-0000-000091410000}"/>
    <cellStyle name="쉼표 [0] 7 4 8" xfId="19075" xr:uid="{00000000-0005-0000-0000-000092410000}"/>
    <cellStyle name="쉼표 [0] 7 4 8 2" xfId="19076" xr:uid="{00000000-0005-0000-0000-000093410000}"/>
    <cellStyle name="쉼표 [0] 7 4 9" xfId="19077" xr:uid="{00000000-0005-0000-0000-000094410000}"/>
    <cellStyle name="쉼표 [0] 7 4 9 2" xfId="19078" xr:uid="{00000000-0005-0000-0000-000095410000}"/>
    <cellStyle name="쉼표 [0] 7 40" xfId="19079" xr:uid="{00000000-0005-0000-0000-000096410000}"/>
    <cellStyle name="쉼표 [0] 7 40 2" xfId="19080" xr:uid="{00000000-0005-0000-0000-000097410000}"/>
    <cellStyle name="쉼표 [0] 7 41" xfId="19081" xr:uid="{00000000-0005-0000-0000-000098410000}"/>
    <cellStyle name="쉼표 [0] 7 41 2" xfId="19082" xr:uid="{00000000-0005-0000-0000-000099410000}"/>
    <cellStyle name="쉼표 [0] 7 42" xfId="19083" xr:uid="{00000000-0005-0000-0000-00009A410000}"/>
    <cellStyle name="쉼표 [0] 7 42 2" xfId="19084" xr:uid="{00000000-0005-0000-0000-00009B410000}"/>
    <cellStyle name="쉼표 [0] 7 43" xfId="19085" xr:uid="{00000000-0005-0000-0000-00009C410000}"/>
    <cellStyle name="쉼표 [0] 7 43 2" xfId="19086" xr:uid="{00000000-0005-0000-0000-00009D410000}"/>
    <cellStyle name="쉼표 [0] 7 44" xfId="19087" xr:uid="{00000000-0005-0000-0000-00009E410000}"/>
    <cellStyle name="쉼표 [0] 7 44 2" xfId="19088" xr:uid="{00000000-0005-0000-0000-00009F410000}"/>
    <cellStyle name="쉼표 [0] 7 45" xfId="19089" xr:uid="{00000000-0005-0000-0000-0000A0410000}"/>
    <cellStyle name="쉼표 [0] 7 46" xfId="10845" xr:uid="{00000000-0005-0000-0000-0000A1410000}"/>
    <cellStyle name="쉼표 [0] 7 47" xfId="29104" xr:uid="{00000000-0005-0000-0000-0000A2410000}"/>
    <cellStyle name="쉼표 [0] 7 5" xfId="19090" xr:uid="{00000000-0005-0000-0000-0000A3410000}"/>
    <cellStyle name="쉼표 [0] 7 5 10" xfId="19091" xr:uid="{00000000-0005-0000-0000-0000A4410000}"/>
    <cellStyle name="쉼표 [0] 7 5 10 2" xfId="19092" xr:uid="{00000000-0005-0000-0000-0000A5410000}"/>
    <cellStyle name="쉼표 [0] 7 5 11" xfId="19093" xr:uid="{00000000-0005-0000-0000-0000A6410000}"/>
    <cellStyle name="쉼표 [0] 7 5 11 2" xfId="19094" xr:uid="{00000000-0005-0000-0000-0000A7410000}"/>
    <cellStyle name="쉼표 [0] 7 5 12" xfId="19095" xr:uid="{00000000-0005-0000-0000-0000A8410000}"/>
    <cellStyle name="쉼표 [0] 7 5 12 2" xfId="19096" xr:uid="{00000000-0005-0000-0000-0000A9410000}"/>
    <cellStyle name="쉼표 [0] 7 5 13" xfId="19097" xr:uid="{00000000-0005-0000-0000-0000AA410000}"/>
    <cellStyle name="쉼표 [0] 7 5 13 2" xfId="19098" xr:uid="{00000000-0005-0000-0000-0000AB410000}"/>
    <cellStyle name="쉼표 [0] 7 5 14" xfId="19099" xr:uid="{00000000-0005-0000-0000-0000AC410000}"/>
    <cellStyle name="쉼표 [0] 7 5 14 2" xfId="19100" xr:uid="{00000000-0005-0000-0000-0000AD410000}"/>
    <cellStyle name="쉼표 [0] 7 5 15" xfId="19101" xr:uid="{00000000-0005-0000-0000-0000AE410000}"/>
    <cellStyle name="쉼표 [0] 7 5 2" xfId="19102" xr:uid="{00000000-0005-0000-0000-0000AF410000}"/>
    <cellStyle name="쉼표 [0] 7 5 2 10" xfId="19103" xr:uid="{00000000-0005-0000-0000-0000B0410000}"/>
    <cellStyle name="쉼표 [0] 7 5 2 10 2" xfId="19104" xr:uid="{00000000-0005-0000-0000-0000B1410000}"/>
    <cellStyle name="쉼표 [0] 7 5 2 11" xfId="19105" xr:uid="{00000000-0005-0000-0000-0000B2410000}"/>
    <cellStyle name="쉼표 [0] 7 5 2 11 2" xfId="19106" xr:uid="{00000000-0005-0000-0000-0000B3410000}"/>
    <cellStyle name="쉼표 [0] 7 5 2 12" xfId="19107" xr:uid="{00000000-0005-0000-0000-0000B4410000}"/>
    <cellStyle name="쉼표 [0] 7 5 2 12 2" xfId="19108" xr:uid="{00000000-0005-0000-0000-0000B5410000}"/>
    <cellStyle name="쉼표 [0] 7 5 2 13" xfId="19109" xr:uid="{00000000-0005-0000-0000-0000B6410000}"/>
    <cellStyle name="쉼표 [0] 7 5 2 13 2" xfId="19110" xr:uid="{00000000-0005-0000-0000-0000B7410000}"/>
    <cellStyle name="쉼표 [0] 7 5 2 14" xfId="19111" xr:uid="{00000000-0005-0000-0000-0000B8410000}"/>
    <cellStyle name="쉼표 [0] 7 5 2 2" xfId="19112" xr:uid="{00000000-0005-0000-0000-0000B9410000}"/>
    <cellStyle name="쉼표 [0] 7 5 2 2 2" xfId="19113" xr:uid="{00000000-0005-0000-0000-0000BA410000}"/>
    <cellStyle name="쉼표 [0] 7 5 2 3" xfId="19114" xr:uid="{00000000-0005-0000-0000-0000BB410000}"/>
    <cellStyle name="쉼표 [0] 7 5 2 3 2" xfId="19115" xr:uid="{00000000-0005-0000-0000-0000BC410000}"/>
    <cellStyle name="쉼표 [0] 7 5 2 4" xfId="19116" xr:uid="{00000000-0005-0000-0000-0000BD410000}"/>
    <cellStyle name="쉼표 [0] 7 5 2 4 2" xfId="19117" xr:uid="{00000000-0005-0000-0000-0000BE410000}"/>
    <cellStyle name="쉼표 [0] 7 5 2 5" xfId="19118" xr:uid="{00000000-0005-0000-0000-0000BF410000}"/>
    <cellStyle name="쉼표 [0] 7 5 2 5 2" xfId="19119" xr:uid="{00000000-0005-0000-0000-0000C0410000}"/>
    <cellStyle name="쉼표 [0] 7 5 2 6" xfId="19120" xr:uid="{00000000-0005-0000-0000-0000C1410000}"/>
    <cellStyle name="쉼표 [0] 7 5 2 6 2" xfId="19121" xr:uid="{00000000-0005-0000-0000-0000C2410000}"/>
    <cellStyle name="쉼표 [0] 7 5 2 7" xfId="19122" xr:uid="{00000000-0005-0000-0000-0000C3410000}"/>
    <cellStyle name="쉼표 [0] 7 5 2 7 2" xfId="19123" xr:uid="{00000000-0005-0000-0000-0000C4410000}"/>
    <cellStyle name="쉼표 [0] 7 5 2 8" xfId="19124" xr:uid="{00000000-0005-0000-0000-0000C5410000}"/>
    <cellStyle name="쉼표 [0] 7 5 2 8 2" xfId="19125" xr:uid="{00000000-0005-0000-0000-0000C6410000}"/>
    <cellStyle name="쉼표 [0] 7 5 2 9" xfId="19126" xr:uid="{00000000-0005-0000-0000-0000C7410000}"/>
    <cellStyle name="쉼표 [0] 7 5 2 9 2" xfId="19127" xr:uid="{00000000-0005-0000-0000-0000C8410000}"/>
    <cellStyle name="쉼표 [0] 7 5 3" xfId="19128" xr:uid="{00000000-0005-0000-0000-0000C9410000}"/>
    <cellStyle name="쉼표 [0] 7 5 3 2" xfId="19129" xr:uid="{00000000-0005-0000-0000-0000CA410000}"/>
    <cellStyle name="쉼표 [0] 7 5 4" xfId="19130" xr:uid="{00000000-0005-0000-0000-0000CB410000}"/>
    <cellStyle name="쉼표 [0] 7 5 4 2" xfId="19131" xr:uid="{00000000-0005-0000-0000-0000CC410000}"/>
    <cellStyle name="쉼표 [0] 7 5 5" xfId="19132" xr:uid="{00000000-0005-0000-0000-0000CD410000}"/>
    <cellStyle name="쉼표 [0] 7 5 5 2" xfId="19133" xr:uid="{00000000-0005-0000-0000-0000CE410000}"/>
    <cellStyle name="쉼표 [0] 7 5 6" xfId="19134" xr:uid="{00000000-0005-0000-0000-0000CF410000}"/>
    <cellStyle name="쉼표 [0] 7 5 6 2" xfId="19135" xr:uid="{00000000-0005-0000-0000-0000D0410000}"/>
    <cellStyle name="쉼표 [0] 7 5 7" xfId="19136" xr:uid="{00000000-0005-0000-0000-0000D1410000}"/>
    <cellStyle name="쉼표 [0] 7 5 7 2" xfId="19137" xr:uid="{00000000-0005-0000-0000-0000D2410000}"/>
    <cellStyle name="쉼표 [0] 7 5 8" xfId="19138" xr:uid="{00000000-0005-0000-0000-0000D3410000}"/>
    <cellStyle name="쉼표 [0] 7 5 8 2" xfId="19139" xr:uid="{00000000-0005-0000-0000-0000D4410000}"/>
    <cellStyle name="쉼표 [0] 7 5 9" xfId="19140" xr:uid="{00000000-0005-0000-0000-0000D5410000}"/>
    <cellStyle name="쉼표 [0] 7 5 9 2" xfId="19141" xr:uid="{00000000-0005-0000-0000-0000D6410000}"/>
    <cellStyle name="쉼표 [0] 7 6" xfId="19142" xr:uid="{00000000-0005-0000-0000-0000D7410000}"/>
    <cellStyle name="쉼표 [0] 7 6 10" xfId="19143" xr:uid="{00000000-0005-0000-0000-0000D8410000}"/>
    <cellStyle name="쉼표 [0] 7 6 10 2" xfId="19144" xr:uid="{00000000-0005-0000-0000-0000D9410000}"/>
    <cellStyle name="쉼표 [0] 7 6 11" xfId="19145" xr:uid="{00000000-0005-0000-0000-0000DA410000}"/>
    <cellStyle name="쉼표 [0] 7 6 11 2" xfId="19146" xr:uid="{00000000-0005-0000-0000-0000DB410000}"/>
    <cellStyle name="쉼표 [0] 7 6 12" xfId="19147" xr:uid="{00000000-0005-0000-0000-0000DC410000}"/>
    <cellStyle name="쉼표 [0] 7 6 12 2" xfId="19148" xr:uid="{00000000-0005-0000-0000-0000DD410000}"/>
    <cellStyle name="쉼표 [0] 7 6 13" xfId="19149" xr:uid="{00000000-0005-0000-0000-0000DE410000}"/>
    <cellStyle name="쉼표 [0] 7 6 13 2" xfId="19150" xr:uid="{00000000-0005-0000-0000-0000DF410000}"/>
    <cellStyle name="쉼표 [0] 7 6 14" xfId="19151" xr:uid="{00000000-0005-0000-0000-0000E0410000}"/>
    <cellStyle name="쉼표 [0] 7 6 14 2" xfId="19152" xr:uid="{00000000-0005-0000-0000-0000E1410000}"/>
    <cellStyle name="쉼표 [0] 7 6 15" xfId="19153" xr:uid="{00000000-0005-0000-0000-0000E2410000}"/>
    <cellStyle name="쉼표 [0] 7 6 2" xfId="19154" xr:uid="{00000000-0005-0000-0000-0000E3410000}"/>
    <cellStyle name="쉼표 [0] 7 6 2 10" xfId="19155" xr:uid="{00000000-0005-0000-0000-0000E4410000}"/>
    <cellStyle name="쉼표 [0] 7 6 2 10 2" xfId="19156" xr:uid="{00000000-0005-0000-0000-0000E5410000}"/>
    <cellStyle name="쉼표 [0] 7 6 2 11" xfId="19157" xr:uid="{00000000-0005-0000-0000-0000E6410000}"/>
    <cellStyle name="쉼표 [0] 7 6 2 11 2" xfId="19158" xr:uid="{00000000-0005-0000-0000-0000E7410000}"/>
    <cellStyle name="쉼표 [0] 7 6 2 12" xfId="19159" xr:uid="{00000000-0005-0000-0000-0000E8410000}"/>
    <cellStyle name="쉼표 [0] 7 6 2 12 2" xfId="19160" xr:uid="{00000000-0005-0000-0000-0000E9410000}"/>
    <cellStyle name="쉼표 [0] 7 6 2 13" xfId="19161" xr:uid="{00000000-0005-0000-0000-0000EA410000}"/>
    <cellStyle name="쉼표 [0] 7 6 2 13 2" xfId="19162" xr:uid="{00000000-0005-0000-0000-0000EB410000}"/>
    <cellStyle name="쉼표 [0] 7 6 2 14" xfId="19163" xr:uid="{00000000-0005-0000-0000-0000EC410000}"/>
    <cellStyle name="쉼표 [0] 7 6 2 2" xfId="19164" xr:uid="{00000000-0005-0000-0000-0000ED410000}"/>
    <cellStyle name="쉼표 [0] 7 6 2 2 2" xfId="19165" xr:uid="{00000000-0005-0000-0000-0000EE410000}"/>
    <cellStyle name="쉼표 [0] 7 6 2 3" xfId="19166" xr:uid="{00000000-0005-0000-0000-0000EF410000}"/>
    <cellStyle name="쉼표 [0] 7 6 2 3 2" xfId="19167" xr:uid="{00000000-0005-0000-0000-0000F0410000}"/>
    <cellStyle name="쉼표 [0] 7 6 2 4" xfId="19168" xr:uid="{00000000-0005-0000-0000-0000F1410000}"/>
    <cellStyle name="쉼표 [0] 7 6 2 4 2" xfId="19169" xr:uid="{00000000-0005-0000-0000-0000F2410000}"/>
    <cellStyle name="쉼표 [0] 7 6 2 5" xfId="19170" xr:uid="{00000000-0005-0000-0000-0000F3410000}"/>
    <cellStyle name="쉼표 [0] 7 6 2 5 2" xfId="19171" xr:uid="{00000000-0005-0000-0000-0000F4410000}"/>
    <cellStyle name="쉼표 [0] 7 6 2 6" xfId="19172" xr:uid="{00000000-0005-0000-0000-0000F5410000}"/>
    <cellStyle name="쉼표 [0] 7 6 2 6 2" xfId="19173" xr:uid="{00000000-0005-0000-0000-0000F6410000}"/>
    <cellStyle name="쉼표 [0] 7 6 2 7" xfId="19174" xr:uid="{00000000-0005-0000-0000-0000F7410000}"/>
    <cellStyle name="쉼표 [0] 7 6 2 7 2" xfId="19175" xr:uid="{00000000-0005-0000-0000-0000F8410000}"/>
    <cellStyle name="쉼표 [0] 7 6 2 8" xfId="19176" xr:uid="{00000000-0005-0000-0000-0000F9410000}"/>
    <cellStyle name="쉼표 [0] 7 6 2 8 2" xfId="19177" xr:uid="{00000000-0005-0000-0000-0000FA410000}"/>
    <cellStyle name="쉼표 [0] 7 6 2 9" xfId="19178" xr:uid="{00000000-0005-0000-0000-0000FB410000}"/>
    <cellStyle name="쉼표 [0] 7 6 2 9 2" xfId="19179" xr:uid="{00000000-0005-0000-0000-0000FC410000}"/>
    <cellStyle name="쉼표 [0] 7 6 3" xfId="19180" xr:uid="{00000000-0005-0000-0000-0000FD410000}"/>
    <cellStyle name="쉼표 [0] 7 6 3 2" xfId="19181" xr:uid="{00000000-0005-0000-0000-0000FE410000}"/>
    <cellStyle name="쉼표 [0] 7 6 4" xfId="19182" xr:uid="{00000000-0005-0000-0000-0000FF410000}"/>
    <cellStyle name="쉼표 [0] 7 6 4 2" xfId="19183" xr:uid="{00000000-0005-0000-0000-000000420000}"/>
    <cellStyle name="쉼표 [0] 7 6 5" xfId="19184" xr:uid="{00000000-0005-0000-0000-000001420000}"/>
    <cellStyle name="쉼표 [0] 7 6 5 2" xfId="19185" xr:uid="{00000000-0005-0000-0000-000002420000}"/>
    <cellStyle name="쉼표 [0] 7 6 6" xfId="19186" xr:uid="{00000000-0005-0000-0000-000003420000}"/>
    <cellStyle name="쉼표 [0] 7 6 6 2" xfId="19187" xr:uid="{00000000-0005-0000-0000-000004420000}"/>
    <cellStyle name="쉼표 [0] 7 6 7" xfId="19188" xr:uid="{00000000-0005-0000-0000-000005420000}"/>
    <cellStyle name="쉼표 [0] 7 6 7 2" xfId="19189" xr:uid="{00000000-0005-0000-0000-000006420000}"/>
    <cellStyle name="쉼표 [0] 7 6 8" xfId="19190" xr:uid="{00000000-0005-0000-0000-000007420000}"/>
    <cellStyle name="쉼표 [0] 7 6 8 2" xfId="19191" xr:uid="{00000000-0005-0000-0000-000008420000}"/>
    <cellStyle name="쉼표 [0] 7 6 9" xfId="19192" xr:uid="{00000000-0005-0000-0000-000009420000}"/>
    <cellStyle name="쉼표 [0] 7 6 9 2" xfId="19193" xr:uid="{00000000-0005-0000-0000-00000A420000}"/>
    <cellStyle name="쉼표 [0] 7 7" xfId="19194" xr:uid="{00000000-0005-0000-0000-00000B420000}"/>
    <cellStyle name="쉼표 [0] 7 7 10" xfId="19195" xr:uid="{00000000-0005-0000-0000-00000C420000}"/>
    <cellStyle name="쉼표 [0] 7 7 10 2" xfId="19196" xr:uid="{00000000-0005-0000-0000-00000D420000}"/>
    <cellStyle name="쉼표 [0] 7 7 11" xfId="19197" xr:uid="{00000000-0005-0000-0000-00000E420000}"/>
    <cellStyle name="쉼표 [0] 7 7 11 2" xfId="19198" xr:uid="{00000000-0005-0000-0000-00000F420000}"/>
    <cellStyle name="쉼표 [0] 7 7 12" xfId="19199" xr:uid="{00000000-0005-0000-0000-000010420000}"/>
    <cellStyle name="쉼표 [0] 7 7 12 2" xfId="19200" xr:uid="{00000000-0005-0000-0000-000011420000}"/>
    <cellStyle name="쉼표 [0] 7 7 13" xfId="19201" xr:uid="{00000000-0005-0000-0000-000012420000}"/>
    <cellStyle name="쉼표 [0] 7 7 13 2" xfId="19202" xr:uid="{00000000-0005-0000-0000-000013420000}"/>
    <cellStyle name="쉼표 [0] 7 7 14" xfId="19203" xr:uid="{00000000-0005-0000-0000-000014420000}"/>
    <cellStyle name="쉼표 [0] 7 7 14 2" xfId="19204" xr:uid="{00000000-0005-0000-0000-000015420000}"/>
    <cellStyle name="쉼표 [0] 7 7 15" xfId="19205" xr:uid="{00000000-0005-0000-0000-000016420000}"/>
    <cellStyle name="쉼표 [0] 7 7 2" xfId="19206" xr:uid="{00000000-0005-0000-0000-000017420000}"/>
    <cellStyle name="쉼표 [0] 7 7 2 10" xfId="19207" xr:uid="{00000000-0005-0000-0000-000018420000}"/>
    <cellStyle name="쉼표 [0] 7 7 2 10 2" xfId="19208" xr:uid="{00000000-0005-0000-0000-000019420000}"/>
    <cellStyle name="쉼표 [0] 7 7 2 11" xfId="19209" xr:uid="{00000000-0005-0000-0000-00001A420000}"/>
    <cellStyle name="쉼표 [0] 7 7 2 11 2" xfId="19210" xr:uid="{00000000-0005-0000-0000-00001B420000}"/>
    <cellStyle name="쉼표 [0] 7 7 2 12" xfId="19211" xr:uid="{00000000-0005-0000-0000-00001C420000}"/>
    <cellStyle name="쉼표 [0] 7 7 2 12 2" xfId="19212" xr:uid="{00000000-0005-0000-0000-00001D420000}"/>
    <cellStyle name="쉼표 [0] 7 7 2 13" xfId="19213" xr:uid="{00000000-0005-0000-0000-00001E420000}"/>
    <cellStyle name="쉼표 [0] 7 7 2 13 2" xfId="19214" xr:uid="{00000000-0005-0000-0000-00001F420000}"/>
    <cellStyle name="쉼표 [0] 7 7 2 14" xfId="19215" xr:uid="{00000000-0005-0000-0000-000020420000}"/>
    <cellStyle name="쉼표 [0] 7 7 2 2" xfId="19216" xr:uid="{00000000-0005-0000-0000-000021420000}"/>
    <cellStyle name="쉼표 [0] 7 7 2 2 2" xfId="19217" xr:uid="{00000000-0005-0000-0000-000022420000}"/>
    <cellStyle name="쉼표 [0] 7 7 2 3" xfId="19218" xr:uid="{00000000-0005-0000-0000-000023420000}"/>
    <cellStyle name="쉼표 [0] 7 7 2 3 2" xfId="19219" xr:uid="{00000000-0005-0000-0000-000024420000}"/>
    <cellStyle name="쉼표 [0] 7 7 2 4" xfId="19220" xr:uid="{00000000-0005-0000-0000-000025420000}"/>
    <cellStyle name="쉼표 [0] 7 7 2 4 2" xfId="19221" xr:uid="{00000000-0005-0000-0000-000026420000}"/>
    <cellStyle name="쉼표 [0] 7 7 2 5" xfId="19222" xr:uid="{00000000-0005-0000-0000-000027420000}"/>
    <cellStyle name="쉼표 [0] 7 7 2 5 2" xfId="19223" xr:uid="{00000000-0005-0000-0000-000028420000}"/>
    <cellStyle name="쉼표 [0] 7 7 2 6" xfId="19224" xr:uid="{00000000-0005-0000-0000-000029420000}"/>
    <cellStyle name="쉼표 [0] 7 7 2 6 2" xfId="19225" xr:uid="{00000000-0005-0000-0000-00002A420000}"/>
    <cellStyle name="쉼표 [0] 7 7 2 7" xfId="19226" xr:uid="{00000000-0005-0000-0000-00002B420000}"/>
    <cellStyle name="쉼표 [0] 7 7 2 7 2" xfId="19227" xr:uid="{00000000-0005-0000-0000-00002C420000}"/>
    <cellStyle name="쉼표 [0] 7 7 2 8" xfId="19228" xr:uid="{00000000-0005-0000-0000-00002D420000}"/>
    <cellStyle name="쉼표 [0] 7 7 2 8 2" xfId="19229" xr:uid="{00000000-0005-0000-0000-00002E420000}"/>
    <cellStyle name="쉼표 [0] 7 7 2 9" xfId="19230" xr:uid="{00000000-0005-0000-0000-00002F420000}"/>
    <cellStyle name="쉼표 [0] 7 7 2 9 2" xfId="19231" xr:uid="{00000000-0005-0000-0000-000030420000}"/>
    <cellStyle name="쉼표 [0] 7 7 3" xfId="19232" xr:uid="{00000000-0005-0000-0000-000031420000}"/>
    <cellStyle name="쉼표 [0] 7 7 3 2" xfId="19233" xr:uid="{00000000-0005-0000-0000-000032420000}"/>
    <cellStyle name="쉼표 [0] 7 7 4" xfId="19234" xr:uid="{00000000-0005-0000-0000-000033420000}"/>
    <cellStyle name="쉼표 [0] 7 7 4 2" xfId="19235" xr:uid="{00000000-0005-0000-0000-000034420000}"/>
    <cellStyle name="쉼표 [0] 7 7 5" xfId="19236" xr:uid="{00000000-0005-0000-0000-000035420000}"/>
    <cellStyle name="쉼표 [0] 7 7 5 2" xfId="19237" xr:uid="{00000000-0005-0000-0000-000036420000}"/>
    <cellStyle name="쉼표 [0] 7 7 6" xfId="19238" xr:uid="{00000000-0005-0000-0000-000037420000}"/>
    <cellStyle name="쉼표 [0] 7 7 6 2" xfId="19239" xr:uid="{00000000-0005-0000-0000-000038420000}"/>
    <cellStyle name="쉼표 [0] 7 7 7" xfId="19240" xr:uid="{00000000-0005-0000-0000-000039420000}"/>
    <cellStyle name="쉼표 [0] 7 7 7 2" xfId="19241" xr:uid="{00000000-0005-0000-0000-00003A420000}"/>
    <cellStyle name="쉼표 [0] 7 7 8" xfId="19242" xr:uid="{00000000-0005-0000-0000-00003B420000}"/>
    <cellStyle name="쉼표 [0] 7 7 8 2" xfId="19243" xr:uid="{00000000-0005-0000-0000-00003C420000}"/>
    <cellStyle name="쉼표 [0] 7 7 9" xfId="19244" xr:uid="{00000000-0005-0000-0000-00003D420000}"/>
    <cellStyle name="쉼표 [0] 7 7 9 2" xfId="19245" xr:uid="{00000000-0005-0000-0000-00003E420000}"/>
    <cellStyle name="쉼표 [0] 7 8" xfId="19246" xr:uid="{00000000-0005-0000-0000-00003F420000}"/>
    <cellStyle name="쉼표 [0] 7 8 10" xfId="19247" xr:uid="{00000000-0005-0000-0000-000040420000}"/>
    <cellStyle name="쉼표 [0] 7 8 10 2" xfId="19248" xr:uid="{00000000-0005-0000-0000-000041420000}"/>
    <cellStyle name="쉼표 [0] 7 8 11" xfId="19249" xr:uid="{00000000-0005-0000-0000-000042420000}"/>
    <cellStyle name="쉼표 [0] 7 8 11 2" xfId="19250" xr:uid="{00000000-0005-0000-0000-000043420000}"/>
    <cellStyle name="쉼표 [0] 7 8 12" xfId="19251" xr:uid="{00000000-0005-0000-0000-000044420000}"/>
    <cellStyle name="쉼표 [0] 7 8 12 2" xfId="19252" xr:uid="{00000000-0005-0000-0000-000045420000}"/>
    <cellStyle name="쉼표 [0] 7 8 13" xfId="19253" xr:uid="{00000000-0005-0000-0000-000046420000}"/>
    <cellStyle name="쉼표 [0] 7 8 13 2" xfId="19254" xr:uid="{00000000-0005-0000-0000-000047420000}"/>
    <cellStyle name="쉼표 [0] 7 8 14" xfId="19255" xr:uid="{00000000-0005-0000-0000-000048420000}"/>
    <cellStyle name="쉼표 [0] 7 8 14 2" xfId="19256" xr:uid="{00000000-0005-0000-0000-000049420000}"/>
    <cellStyle name="쉼표 [0] 7 8 15" xfId="19257" xr:uid="{00000000-0005-0000-0000-00004A420000}"/>
    <cellStyle name="쉼표 [0] 7 8 2" xfId="19258" xr:uid="{00000000-0005-0000-0000-00004B420000}"/>
    <cellStyle name="쉼표 [0] 7 8 2 10" xfId="19259" xr:uid="{00000000-0005-0000-0000-00004C420000}"/>
    <cellStyle name="쉼표 [0] 7 8 2 10 2" xfId="19260" xr:uid="{00000000-0005-0000-0000-00004D420000}"/>
    <cellStyle name="쉼표 [0] 7 8 2 11" xfId="19261" xr:uid="{00000000-0005-0000-0000-00004E420000}"/>
    <cellStyle name="쉼표 [0] 7 8 2 11 2" xfId="19262" xr:uid="{00000000-0005-0000-0000-00004F420000}"/>
    <cellStyle name="쉼표 [0] 7 8 2 12" xfId="19263" xr:uid="{00000000-0005-0000-0000-000050420000}"/>
    <cellStyle name="쉼표 [0] 7 8 2 12 2" xfId="19264" xr:uid="{00000000-0005-0000-0000-000051420000}"/>
    <cellStyle name="쉼표 [0] 7 8 2 13" xfId="19265" xr:uid="{00000000-0005-0000-0000-000052420000}"/>
    <cellStyle name="쉼표 [0] 7 8 2 13 2" xfId="19266" xr:uid="{00000000-0005-0000-0000-000053420000}"/>
    <cellStyle name="쉼표 [0] 7 8 2 14" xfId="19267" xr:uid="{00000000-0005-0000-0000-000054420000}"/>
    <cellStyle name="쉼표 [0] 7 8 2 2" xfId="19268" xr:uid="{00000000-0005-0000-0000-000055420000}"/>
    <cellStyle name="쉼표 [0] 7 8 2 2 2" xfId="19269" xr:uid="{00000000-0005-0000-0000-000056420000}"/>
    <cellStyle name="쉼표 [0] 7 8 2 3" xfId="19270" xr:uid="{00000000-0005-0000-0000-000057420000}"/>
    <cellStyle name="쉼표 [0] 7 8 2 3 2" xfId="19271" xr:uid="{00000000-0005-0000-0000-000058420000}"/>
    <cellStyle name="쉼표 [0] 7 8 2 4" xfId="19272" xr:uid="{00000000-0005-0000-0000-000059420000}"/>
    <cellStyle name="쉼표 [0] 7 8 2 4 2" xfId="19273" xr:uid="{00000000-0005-0000-0000-00005A420000}"/>
    <cellStyle name="쉼표 [0] 7 8 2 5" xfId="19274" xr:uid="{00000000-0005-0000-0000-00005B420000}"/>
    <cellStyle name="쉼표 [0] 7 8 2 5 2" xfId="19275" xr:uid="{00000000-0005-0000-0000-00005C420000}"/>
    <cellStyle name="쉼표 [0] 7 8 2 6" xfId="19276" xr:uid="{00000000-0005-0000-0000-00005D420000}"/>
    <cellStyle name="쉼표 [0] 7 8 2 6 2" xfId="19277" xr:uid="{00000000-0005-0000-0000-00005E420000}"/>
    <cellStyle name="쉼표 [0] 7 8 2 7" xfId="19278" xr:uid="{00000000-0005-0000-0000-00005F420000}"/>
    <cellStyle name="쉼표 [0] 7 8 2 7 2" xfId="19279" xr:uid="{00000000-0005-0000-0000-000060420000}"/>
    <cellStyle name="쉼표 [0] 7 8 2 8" xfId="19280" xr:uid="{00000000-0005-0000-0000-000061420000}"/>
    <cellStyle name="쉼표 [0] 7 8 2 8 2" xfId="19281" xr:uid="{00000000-0005-0000-0000-000062420000}"/>
    <cellStyle name="쉼표 [0] 7 8 2 9" xfId="19282" xr:uid="{00000000-0005-0000-0000-000063420000}"/>
    <cellStyle name="쉼표 [0] 7 8 2 9 2" xfId="19283" xr:uid="{00000000-0005-0000-0000-000064420000}"/>
    <cellStyle name="쉼표 [0] 7 8 3" xfId="19284" xr:uid="{00000000-0005-0000-0000-000065420000}"/>
    <cellStyle name="쉼표 [0] 7 8 3 2" xfId="19285" xr:uid="{00000000-0005-0000-0000-000066420000}"/>
    <cellStyle name="쉼표 [0] 7 8 4" xfId="19286" xr:uid="{00000000-0005-0000-0000-000067420000}"/>
    <cellStyle name="쉼표 [0] 7 8 4 2" xfId="19287" xr:uid="{00000000-0005-0000-0000-000068420000}"/>
    <cellStyle name="쉼표 [0] 7 8 5" xfId="19288" xr:uid="{00000000-0005-0000-0000-000069420000}"/>
    <cellStyle name="쉼표 [0] 7 8 5 2" xfId="19289" xr:uid="{00000000-0005-0000-0000-00006A420000}"/>
    <cellStyle name="쉼표 [0] 7 8 6" xfId="19290" xr:uid="{00000000-0005-0000-0000-00006B420000}"/>
    <cellStyle name="쉼표 [0] 7 8 6 2" xfId="19291" xr:uid="{00000000-0005-0000-0000-00006C420000}"/>
    <cellStyle name="쉼표 [0] 7 8 7" xfId="19292" xr:uid="{00000000-0005-0000-0000-00006D420000}"/>
    <cellStyle name="쉼표 [0] 7 8 7 2" xfId="19293" xr:uid="{00000000-0005-0000-0000-00006E420000}"/>
    <cellStyle name="쉼표 [0] 7 8 8" xfId="19294" xr:uid="{00000000-0005-0000-0000-00006F420000}"/>
    <cellStyle name="쉼표 [0] 7 8 8 2" xfId="19295" xr:uid="{00000000-0005-0000-0000-000070420000}"/>
    <cellStyle name="쉼표 [0] 7 8 9" xfId="19296" xr:uid="{00000000-0005-0000-0000-000071420000}"/>
    <cellStyle name="쉼표 [0] 7 8 9 2" xfId="19297" xr:uid="{00000000-0005-0000-0000-000072420000}"/>
    <cellStyle name="쉼표 [0] 7 9" xfId="19298" xr:uid="{00000000-0005-0000-0000-000073420000}"/>
    <cellStyle name="쉼표 [0] 7 9 10" xfId="19299" xr:uid="{00000000-0005-0000-0000-000074420000}"/>
    <cellStyle name="쉼표 [0] 7 9 10 2" xfId="19300" xr:uid="{00000000-0005-0000-0000-000075420000}"/>
    <cellStyle name="쉼표 [0] 7 9 11" xfId="19301" xr:uid="{00000000-0005-0000-0000-000076420000}"/>
    <cellStyle name="쉼표 [0] 7 9 11 2" xfId="19302" xr:uid="{00000000-0005-0000-0000-000077420000}"/>
    <cellStyle name="쉼표 [0] 7 9 12" xfId="19303" xr:uid="{00000000-0005-0000-0000-000078420000}"/>
    <cellStyle name="쉼표 [0] 7 9 12 2" xfId="19304" xr:uid="{00000000-0005-0000-0000-000079420000}"/>
    <cellStyle name="쉼표 [0] 7 9 13" xfId="19305" xr:uid="{00000000-0005-0000-0000-00007A420000}"/>
    <cellStyle name="쉼표 [0] 7 9 13 2" xfId="19306" xr:uid="{00000000-0005-0000-0000-00007B420000}"/>
    <cellStyle name="쉼표 [0] 7 9 14" xfId="19307" xr:uid="{00000000-0005-0000-0000-00007C420000}"/>
    <cellStyle name="쉼표 [0] 7 9 14 2" xfId="19308" xr:uid="{00000000-0005-0000-0000-00007D420000}"/>
    <cellStyle name="쉼표 [0] 7 9 15" xfId="19309" xr:uid="{00000000-0005-0000-0000-00007E420000}"/>
    <cellStyle name="쉼표 [0] 7 9 2" xfId="19310" xr:uid="{00000000-0005-0000-0000-00007F420000}"/>
    <cellStyle name="쉼표 [0] 7 9 2 10" xfId="19311" xr:uid="{00000000-0005-0000-0000-000080420000}"/>
    <cellStyle name="쉼표 [0] 7 9 2 10 2" xfId="19312" xr:uid="{00000000-0005-0000-0000-000081420000}"/>
    <cellStyle name="쉼표 [0] 7 9 2 11" xfId="19313" xr:uid="{00000000-0005-0000-0000-000082420000}"/>
    <cellStyle name="쉼표 [0] 7 9 2 11 2" xfId="19314" xr:uid="{00000000-0005-0000-0000-000083420000}"/>
    <cellStyle name="쉼표 [0] 7 9 2 12" xfId="19315" xr:uid="{00000000-0005-0000-0000-000084420000}"/>
    <cellStyle name="쉼표 [0] 7 9 2 12 2" xfId="19316" xr:uid="{00000000-0005-0000-0000-000085420000}"/>
    <cellStyle name="쉼표 [0] 7 9 2 13" xfId="19317" xr:uid="{00000000-0005-0000-0000-000086420000}"/>
    <cellStyle name="쉼표 [0] 7 9 2 13 2" xfId="19318" xr:uid="{00000000-0005-0000-0000-000087420000}"/>
    <cellStyle name="쉼표 [0] 7 9 2 14" xfId="19319" xr:uid="{00000000-0005-0000-0000-000088420000}"/>
    <cellStyle name="쉼표 [0] 7 9 2 2" xfId="19320" xr:uid="{00000000-0005-0000-0000-000089420000}"/>
    <cellStyle name="쉼표 [0] 7 9 2 2 2" xfId="19321" xr:uid="{00000000-0005-0000-0000-00008A420000}"/>
    <cellStyle name="쉼표 [0] 7 9 2 3" xfId="19322" xr:uid="{00000000-0005-0000-0000-00008B420000}"/>
    <cellStyle name="쉼표 [0] 7 9 2 3 2" xfId="19323" xr:uid="{00000000-0005-0000-0000-00008C420000}"/>
    <cellStyle name="쉼표 [0] 7 9 2 4" xfId="19324" xr:uid="{00000000-0005-0000-0000-00008D420000}"/>
    <cellStyle name="쉼표 [0] 7 9 2 4 2" xfId="19325" xr:uid="{00000000-0005-0000-0000-00008E420000}"/>
    <cellStyle name="쉼표 [0] 7 9 2 5" xfId="19326" xr:uid="{00000000-0005-0000-0000-00008F420000}"/>
    <cellStyle name="쉼표 [0] 7 9 2 5 2" xfId="19327" xr:uid="{00000000-0005-0000-0000-000090420000}"/>
    <cellStyle name="쉼표 [0] 7 9 2 6" xfId="19328" xr:uid="{00000000-0005-0000-0000-000091420000}"/>
    <cellStyle name="쉼표 [0] 7 9 2 6 2" xfId="19329" xr:uid="{00000000-0005-0000-0000-000092420000}"/>
    <cellStyle name="쉼표 [0] 7 9 2 7" xfId="19330" xr:uid="{00000000-0005-0000-0000-000093420000}"/>
    <cellStyle name="쉼표 [0] 7 9 2 7 2" xfId="19331" xr:uid="{00000000-0005-0000-0000-000094420000}"/>
    <cellStyle name="쉼표 [0] 7 9 2 8" xfId="19332" xr:uid="{00000000-0005-0000-0000-000095420000}"/>
    <cellStyle name="쉼표 [0] 7 9 2 8 2" xfId="19333" xr:uid="{00000000-0005-0000-0000-000096420000}"/>
    <cellStyle name="쉼표 [0] 7 9 2 9" xfId="19334" xr:uid="{00000000-0005-0000-0000-000097420000}"/>
    <cellStyle name="쉼표 [0] 7 9 2 9 2" xfId="19335" xr:uid="{00000000-0005-0000-0000-000098420000}"/>
    <cellStyle name="쉼표 [0] 7 9 3" xfId="19336" xr:uid="{00000000-0005-0000-0000-000099420000}"/>
    <cellStyle name="쉼표 [0] 7 9 3 2" xfId="19337" xr:uid="{00000000-0005-0000-0000-00009A420000}"/>
    <cellStyle name="쉼표 [0] 7 9 4" xfId="19338" xr:uid="{00000000-0005-0000-0000-00009B420000}"/>
    <cellStyle name="쉼표 [0] 7 9 4 2" xfId="19339" xr:uid="{00000000-0005-0000-0000-00009C420000}"/>
    <cellStyle name="쉼표 [0] 7 9 5" xfId="19340" xr:uid="{00000000-0005-0000-0000-00009D420000}"/>
    <cellStyle name="쉼표 [0] 7 9 5 2" xfId="19341" xr:uid="{00000000-0005-0000-0000-00009E420000}"/>
    <cellStyle name="쉼표 [0] 7 9 6" xfId="19342" xr:uid="{00000000-0005-0000-0000-00009F420000}"/>
    <cellStyle name="쉼표 [0] 7 9 6 2" xfId="19343" xr:uid="{00000000-0005-0000-0000-0000A0420000}"/>
    <cellStyle name="쉼표 [0] 7 9 7" xfId="19344" xr:uid="{00000000-0005-0000-0000-0000A1420000}"/>
    <cellStyle name="쉼표 [0] 7 9 7 2" xfId="19345" xr:uid="{00000000-0005-0000-0000-0000A2420000}"/>
    <cellStyle name="쉼표 [0] 7 9 8" xfId="19346" xr:uid="{00000000-0005-0000-0000-0000A3420000}"/>
    <cellStyle name="쉼표 [0] 7 9 8 2" xfId="19347" xr:uid="{00000000-0005-0000-0000-0000A4420000}"/>
    <cellStyle name="쉼표 [0] 7 9 9" xfId="19348" xr:uid="{00000000-0005-0000-0000-0000A5420000}"/>
    <cellStyle name="쉼표 [0] 7 9 9 2" xfId="19349" xr:uid="{00000000-0005-0000-0000-0000A6420000}"/>
    <cellStyle name="쉼표 [0] 8" xfId="67" xr:uid="{00000000-0005-0000-0000-0000A7420000}"/>
    <cellStyle name="쉼표 [0] 8 10" xfId="8612" xr:uid="{00000000-0005-0000-0000-0000A8420000}"/>
    <cellStyle name="쉼표 [0] 8 11" xfId="8613" xr:uid="{00000000-0005-0000-0000-0000A9420000}"/>
    <cellStyle name="쉼표 [0] 8 12" xfId="8614" xr:uid="{00000000-0005-0000-0000-0000AA420000}"/>
    <cellStyle name="쉼표 [0] 8 13" xfId="8615" xr:uid="{00000000-0005-0000-0000-0000AB420000}"/>
    <cellStyle name="쉼표 [0] 8 14" xfId="8616" xr:uid="{00000000-0005-0000-0000-0000AC420000}"/>
    <cellStyle name="쉼표 [0] 8 15" xfId="8617" xr:uid="{00000000-0005-0000-0000-0000AD420000}"/>
    <cellStyle name="쉼표 [0] 8 16" xfId="8618" xr:uid="{00000000-0005-0000-0000-0000AE420000}"/>
    <cellStyle name="쉼표 [0] 8 17" xfId="8619" xr:uid="{00000000-0005-0000-0000-0000AF420000}"/>
    <cellStyle name="쉼표 [0] 8 18" xfId="8620" xr:uid="{00000000-0005-0000-0000-0000B0420000}"/>
    <cellStyle name="쉼표 [0] 8 19" xfId="8621" xr:uid="{00000000-0005-0000-0000-0000B1420000}"/>
    <cellStyle name="쉼표 [0] 8 2" xfId="8622" xr:uid="{00000000-0005-0000-0000-0000B2420000}"/>
    <cellStyle name="쉼표 [0] 8 20" xfId="8623" xr:uid="{00000000-0005-0000-0000-0000B3420000}"/>
    <cellStyle name="쉼표 [0] 8 21" xfId="8624" xr:uid="{00000000-0005-0000-0000-0000B4420000}"/>
    <cellStyle name="쉼표 [0] 8 22" xfId="8625" xr:uid="{00000000-0005-0000-0000-0000B5420000}"/>
    <cellStyle name="쉼표 [0] 8 23" xfId="8626" xr:uid="{00000000-0005-0000-0000-0000B6420000}"/>
    <cellStyle name="쉼표 [0] 8 24" xfId="8627" xr:uid="{00000000-0005-0000-0000-0000B7420000}"/>
    <cellStyle name="쉼표 [0] 8 25" xfId="8628" xr:uid="{00000000-0005-0000-0000-0000B8420000}"/>
    <cellStyle name="쉼표 [0] 8 26" xfId="8629" xr:uid="{00000000-0005-0000-0000-0000B9420000}"/>
    <cellStyle name="쉼표 [0] 8 27" xfId="8630" xr:uid="{00000000-0005-0000-0000-0000BA420000}"/>
    <cellStyle name="쉼표 [0] 8 28" xfId="8631" xr:uid="{00000000-0005-0000-0000-0000BB420000}"/>
    <cellStyle name="쉼표 [0] 8 29" xfId="8632" xr:uid="{00000000-0005-0000-0000-0000BC420000}"/>
    <cellStyle name="쉼표 [0] 8 3" xfId="8633" xr:uid="{00000000-0005-0000-0000-0000BD420000}"/>
    <cellStyle name="쉼표 [0] 8 30" xfId="8634" xr:uid="{00000000-0005-0000-0000-0000BE420000}"/>
    <cellStyle name="쉼표 [0] 8 31" xfId="8635" xr:uid="{00000000-0005-0000-0000-0000BF420000}"/>
    <cellStyle name="쉼표 [0] 8 32" xfId="8636" xr:uid="{00000000-0005-0000-0000-0000C0420000}"/>
    <cellStyle name="쉼표 [0] 8 33" xfId="8637" xr:uid="{00000000-0005-0000-0000-0000C1420000}"/>
    <cellStyle name="쉼표 [0] 8 34" xfId="8638" xr:uid="{00000000-0005-0000-0000-0000C2420000}"/>
    <cellStyle name="쉼표 [0] 8 35" xfId="8639" xr:uid="{00000000-0005-0000-0000-0000C3420000}"/>
    <cellStyle name="쉼표 [0] 8 36" xfId="8640" xr:uid="{00000000-0005-0000-0000-0000C4420000}"/>
    <cellStyle name="쉼표 [0] 8 37" xfId="8641" xr:uid="{00000000-0005-0000-0000-0000C5420000}"/>
    <cellStyle name="쉼표 [0] 8 38" xfId="8642" xr:uid="{00000000-0005-0000-0000-0000C6420000}"/>
    <cellStyle name="쉼표 [0] 8 39" xfId="8643" xr:uid="{00000000-0005-0000-0000-0000C7420000}"/>
    <cellStyle name="쉼표 [0] 8 4" xfId="8644" xr:uid="{00000000-0005-0000-0000-0000C8420000}"/>
    <cellStyle name="쉼표 [0] 8 40" xfId="8645" xr:uid="{00000000-0005-0000-0000-0000C9420000}"/>
    <cellStyle name="쉼표 [0] 8 41" xfId="8646" xr:uid="{00000000-0005-0000-0000-0000CA420000}"/>
    <cellStyle name="쉼표 [0] 8 42" xfId="8647" xr:uid="{00000000-0005-0000-0000-0000CB420000}"/>
    <cellStyle name="쉼표 [0] 8 43" xfId="8648" xr:uid="{00000000-0005-0000-0000-0000CC420000}"/>
    <cellStyle name="쉼표 [0] 8 44" xfId="8649" xr:uid="{00000000-0005-0000-0000-0000CD420000}"/>
    <cellStyle name="쉼표 [0] 8 45" xfId="8650" xr:uid="{00000000-0005-0000-0000-0000CE420000}"/>
    <cellStyle name="쉼표 [0] 8 46" xfId="8651" xr:uid="{00000000-0005-0000-0000-0000CF420000}"/>
    <cellStyle name="쉼표 [0] 8 47" xfId="8652" xr:uid="{00000000-0005-0000-0000-0000D0420000}"/>
    <cellStyle name="쉼표 [0] 8 48" xfId="8653" xr:uid="{00000000-0005-0000-0000-0000D1420000}"/>
    <cellStyle name="쉼표 [0] 8 49" xfId="8654" xr:uid="{00000000-0005-0000-0000-0000D2420000}"/>
    <cellStyle name="쉼표 [0] 8 5" xfId="8655" xr:uid="{00000000-0005-0000-0000-0000D3420000}"/>
    <cellStyle name="쉼표 [0] 8 50" xfId="8656" xr:uid="{00000000-0005-0000-0000-0000D4420000}"/>
    <cellStyle name="쉼표 [0] 8 51" xfId="8657" xr:uid="{00000000-0005-0000-0000-0000D5420000}"/>
    <cellStyle name="쉼표 [0] 8 52" xfId="8658" xr:uid="{00000000-0005-0000-0000-0000D6420000}"/>
    <cellStyle name="쉼표 [0] 8 53" xfId="8659" xr:uid="{00000000-0005-0000-0000-0000D7420000}"/>
    <cellStyle name="쉼표 [0] 8 54" xfId="8660" xr:uid="{00000000-0005-0000-0000-0000D8420000}"/>
    <cellStyle name="쉼표 [0] 8 55" xfId="8661" xr:uid="{00000000-0005-0000-0000-0000D9420000}"/>
    <cellStyle name="쉼표 [0] 8 56" xfId="8662" xr:uid="{00000000-0005-0000-0000-0000DA420000}"/>
    <cellStyle name="쉼표 [0] 8 57" xfId="8663" xr:uid="{00000000-0005-0000-0000-0000DB420000}"/>
    <cellStyle name="쉼표 [0] 8 58" xfId="8664" xr:uid="{00000000-0005-0000-0000-0000DC420000}"/>
    <cellStyle name="쉼표 [0] 8 59" xfId="8665" xr:uid="{00000000-0005-0000-0000-0000DD420000}"/>
    <cellStyle name="쉼표 [0] 8 6" xfId="8666" xr:uid="{00000000-0005-0000-0000-0000DE420000}"/>
    <cellStyle name="쉼표 [0] 8 60" xfId="8667" xr:uid="{00000000-0005-0000-0000-0000DF420000}"/>
    <cellStyle name="쉼표 [0] 8 61" xfId="8668" xr:uid="{00000000-0005-0000-0000-0000E0420000}"/>
    <cellStyle name="쉼표 [0] 8 62" xfId="8669" xr:uid="{00000000-0005-0000-0000-0000E1420000}"/>
    <cellStyle name="쉼표 [0] 8 63" xfId="8670" xr:uid="{00000000-0005-0000-0000-0000E2420000}"/>
    <cellStyle name="쉼표 [0] 8 64" xfId="8671" xr:uid="{00000000-0005-0000-0000-0000E3420000}"/>
    <cellStyle name="쉼표 [0] 8 65" xfId="8672" xr:uid="{00000000-0005-0000-0000-0000E4420000}"/>
    <cellStyle name="쉼표 [0] 8 66" xfId="8673" xr:uid="{00000000-0005-0000-0000-0000E5420000}"/>
    <cellStyle name="쉼표 [0] 8 67" xfId="8674" xr:uid="{00000000-0005-0000-0000-0000E6420000}"/>
    <cellStyle name="쉼표 [0] 8 68" xfId="8675" xr:uid="{00000000-0005-0000-0000-0000E7420000}"/>
    <cellStyle name="쉼표 [0] 8 69" xfId="8676" xr:uid="{00000000-0005-0000-0000-0000E8420000}"/>
    <cellStyle name="쉼표 [0] 8 7" xfId="8677" xr:uid="{00000000-0005-0000-0000-0000E9420000}"/>
    <cellStyle name="쉼표 [0] 8 70" xfId="8678" xr:uid="{00000000-0005-0000-0000-0000EA420000}"/>
    <cellStyle name="쉼표 [0] 8 71" xfId="8679" xr:uid="{00000000-0005-0000-0000-0000EB420000}"/>
    <cellStyle name="쉼표 [0] 8 72" xfId="8680" xr:uid="{00000000-0005-0000-0000-0000EC420000}"/>
    <cellStyle name="쉼표 [0] 8 8" xfId="8681" xr:uid="{00000000-0005-0000-0000-0000ED420000}"/>
    <cellStyle name="쉼표 [0] 8 9" xfId="8682" xr:uid="{00000000-0005-0000-0000-0000EE420000}"/>
    <cellStyle name="쉼표 [0] 9" xfId="113" xr:uid="{00000000-0005-0000-0000-0000EF420000}"/>
    <cellStyle name="쉼표 [0] 9 10" xfId="8683" xr:uid="{00000000-0005-0000-0000-0000F0420000}"/>
    <cellStyle name="쉼표 [0] 9 11" xfId="8684" xr:uid="{00000000-0005-0000-0000-0000F1420000}"/>
    <cellStyle name="쉼표 [0] 9 12" xfId="8685" xr:uid="{00000000-0005-0000-0000-0000F2420000}"/>
    <cellStyle name="쉼표 [0] 9 13" xfId="8686" xr:uid="{00000000-0005-0000-0000-0000F3420000}"/>
    <cellStyle name="쉼표 [0] 9 14" xfId="8687" xr:uid="{00000000-0005-0000-0000-0000F4420000}"/>
    <cellStyle name="쉼표 [0] 9 15" xfId="8688" xr:uid="{00000000-0005-0000-0000-0000F5420000}"/>
    <cellStyle name="쉼표 [0] 9 16" xfId="8689" xr:uid="{00000000-0005-0000-0000-0000F6420000}"/>
    <cellStyle name="쉼표 [0] 9 17" xfId="8690" xr:uid="{00000000-0005-0000-0000-0000F7420000}"/>
    <cellStyle name="쉼표 [0] 9 18" xfId="8691" xr:uid="{00000000-0005-0000-0000-0000F8420000}"/>
    <cellStyle name="쉼표 [0] 9 19" xfId="8692" xr:uid="{00000000-0005-0000-0000-0000F9420000}"/>
    <cellStyle name="쉼표 [0] 9 2" xfId="8693" xr:uid="{00000000-0005-0000-0000-0000FA420000}"/>
    <cellStyle name="쉼표 [0] 9 20" xfId="8694" xr:uid="{00000000-0005-0000-0000-0000FB420000}"/>
    <cellStyle name="쉼표 [0] 9 21" xfId="8695" xr:uid="{00000000-0005-0000-0000-0000FC420000}"/>
    <cellStyle name="쉼표 [0] 9 22" xfId="8696" xr:uid="{00000000-0005-0000-0000-0000FD420000}"/>
    <cellStyle name="쉼표 [0] 9 23" xfId="8697" xr:uid="{00000000-0005-0000-0000-0000FE420000}"/>
    <cellStyle name="쉼표 [0] 9 24" xfId="8698" xr:uid="{00000000-0005-0000-0000-0000FF420000}"/>
    <cellStyle name="쉼표 [0] 9 25" xfId="8699" xr:uid="{00000000-0005-0000-0000-000000430000}"/>
    <cellStyle name="쉼표 [0] 9 26" xfId="8700" xr:uid="{00000000-0005-0000-0000-000001430000}"/>
    <cellStyle name="쉼표 [0] 9 27" xfId="8701" xr:uid="{00000000-0005-0000-0000-000002430000}"/>
    <cellStyle name="쉼표 [0] 9 28" xfId="8702" xr:uid="{00000000-0005-0000-0000-000003430000}"/>
    <cellStyle name="쉼표 [0] 9 29" xfId="8703" xr:uid="{00000000-0005-0000-0000-000004430000}"/>
    <cellStyle name="쉼표 [0] 9 3" xfId="8704" xr:uid="{00000000-0005-0000-0000-000005430000}"/>
    <cellStyle name="쉼표 [0] 9 30" xfId="8705" xr:uid="{00000000-0005-0000-0000-000006430000}"/>
    <cellStyle name="쉼표 [0] 9 31" xfId="8706" xr:uid="{00000000-0005-0000-0000-000007430000}"/>
    <cellStyle name="쉼표 [0] 9 4" xfId="8707" xr:uid="{00000000-0005-0000-0000-000008430000}"/>
    <cellStyle name="쉼표 [0] 9 5" xfId="8708" xr:uid="{00000000-0005-0000-0000-000009430000}"/>
    <cellStyle name="쉼표 [0] 9 6" xfId="8709" xr:uid="{00000000-0005-0000-0000-00000A430000}"/>
    <cellStyle name="쉼표 [0] 9 7" xfId="8710" xr:uid="{00000000-0005-0000-0000-00000B430000}"/>
    <cellStyle name="쉼표 [0] 9 8" xfId="8711" xr:uid="{00000000-0005-0000-0000-00000C430000}"/>
    <cellStyle name="쉼표 [0] 9 9" xfId="8712" xr:uid="{00000000-0005-0000-0000-00000D430000}"/>
    <cellStyle name="표준" xfId="0" builtinId="0"/>
    <cellStyle name="표준 10" xfId="68" xr:uid="{00000000-0005-0000-0000-00000F430000}"/>
    <cellStyle name="표준 10 10" xfId="8713" xr:uid="{00000000-0005-0000-0000-000010430000}"/>
    <cellStyle name="표준 10 11" xfId="8714" xr:uid="{00000000-0005-0000-0000-000011430000}"/>
    <cellStyle name="표준 10 12" xfId="8715" xr:uid="{00000000-0005-0000-0000-000012430000}"/>
    <cellStyle name="표준 10 13" xfId="8716" xr:uid="{00000000-0005-0000-0000-000013430000}"/>
    <cellStyle name="표준 10 14" xfId="8717" xr:uid="{00000000-0005-0000-0000-000014430000}"/>
    <cellStyle name="표준 10 15" xfId="8718" xr:uid="{00000000-0005-0000-0000-000015430000}"/>
    <cellStyle name="표준 10 16" xfId="8719" xr:uid="{00000000-0005-0000-0000-000016430000}"/>
    <cellStyle name="표준 10 17" xfId="8720" xr:uid="{00000000-0005-0000-0000-000017430000}"/>
    <cellStyle name="표준 10 18" xfId="8721" xr:uid="{00000000-0005-0000-0000-000018430000}"/>
    <cellStyle name="표준 10 19" xfId="8722" xr:uid="{00000000-0005-0000-0000-000019430000}"/>
    <cellStyle name="표준 10 2" xfId="8723" xr:uid="{00000000-0005-0000-0000-00001A430000}"/>
    <cellStyle name="표준 10 20" xfId="8724" xr:uid="{00000000-0005-0000-0000-00001B430000}"/>
    <cellStyle name="표준 10 21" xfId="8725" xr:uid="{00000000-0005-0000-0000-00001C430000}"/>
    <cellStyle name="표준 10 22" xfId="8726" xr:uid="{00000000-0005-0000-0000-00001D430000}"/>
    <cellStyle name="표준 10 23" xfId="8727" xr:uid="{00000000-0005-0000-0000-00001E430000}"/>
    <cellStyle name="표준 10 24" xfId="8728" xr:uid="{00000000-0005-0000-0000-00001F430000}"/>
    <cellStyle name="표준 10 25" xfId="8729" xr:uid="{00000000-0005-0000-0000-000020430000}"/>
    <cellStyle name="표준 10 26" xfId="8730" xr:uid="{00000000-0005-0000-0000-000021430000}"/>
    <cellStyle name="표준 10 27" xfId="8731" xr:uid="{00000000-0005-0000-0000-000022430000}"/>
    <cellStyle name="표준 10 28" xfId="8732" xr:uid="{00000000-0005-0000-0000-000023430000}"/>
    <cellStyle name="표준 10 29" xfId="8733" xr:uid="{00000000-0005-0000-0000-000024430000}"/>
    <cellStyle name="표준 10 3" xfId="8734" xr:uid="{00000000-0005-0000-0000-000025430000}"/>
    <cellStyle name="표준 10 30" xfId="8735" xr:uid="{00000000-0005-0000-0000-000026430000}"/>
    <cellStyle name="표준 10 31" xfId="8736" xr:uid="{00000000-0005-0000-0000-000027430000}"/>
    <cellStyle name="표준 10 4" xfId="8737" xr:uid="{00000000-0005-0000-0000-000028430000}"/>
    <cellStyle name="표준 10 5" xfId="8738" xr:uid="{00000000-0005-0000-0000-000029430000}"/>
    <cellStyle name="표준 10 6" xfId="8739" xr:uid="{00000000-0005-0000-0000-00002A430000}"/>
    <cellStyle name="표준 10 7" xfId="8740" xr:uid="{00000000-0005-0000-0000-00002B430000}"/>
    <cellStyle name="표준 10 8" xfId="8741" xr:uid="{00000000-0005-0000-0000-00002C430000}"/>
    <cellStyle name="표준 10 9" xfId="8742" xr:uid="{00000000-0005-0000-0000-00002D430000}"/>
    <cellStyle name="표준 11" xfId="69" xr:uid="{00000000-0005-0000-0000-00002E430000}"/>
    <cellStyle name="표준 11 10" xfId="8743" xr:uid="{00000000-0005-0000-0000-00002F430000}"/>
    <cellStyle name="표준 11 11" xfId="8744" xr:uid="{00000000-0005-0000-0000-000030430000}"/>
    <cellStyle name="표준 11 12" xfId="8745" xr:uid="{00000000-0005-0000-0000-000031430000}"/>
    <cellStyle name="표준 11 13" xfId="8746" xr:uid="{00000000-0005-0000-0000-000032430000}"/>
    <cellStyle name="표준 11 14" xfId="8747" xr:uid="{00000000-0005-0000-0000-000033430000}"/>
    <cellStyle name="표준 11 15" xfId="8748" xr:uid="{00000000-0005-0000-0000-000034430000}"/>
    <cellStyle name="표준 11 16" xfId="8749" xr:uid="{00000000-0005-0000-0000-000035430000}"/>
    <cellStyle name="표준 11 17" xfId="8750" xr:uid="{00000000-0005-0000-0000-000036430000}"/>
    <cellStyle name="표준 11 18" xfId="8751" xr:uid="{00000000-0005-0000-0000-000037430000}"/>
    <cellStyle name="표준 11 19" xfId="8752" xr:uid="{00000000-0005-0000-0000-000038430000}"/>
    <cellStyle name="표준 11 2" xfId="8753" xr:uid="{00000000-0005-0000-0000-000039430000}"/>
    <cellStyle name="표준 11 20" xfId="8754" xr:uid="{00000000-0005-0000-0000-00003A430000}"/>
    <cellStyle name="표준 11 21" xfId="8755" xr:uid="{00000000-0005-0000-0000-00003B430000}"/>
    <cellStyle name="표준 11 22" xfId="8756" xr:uid="{00000000-0005-0000-0000-00003C430000}"/>
    <cellStyle name="표준 11 23" xfId="8757" xr:uid="{00000000-0005-0000-0000-00003D430000}"/>
    <cellStyle name="표준 11 24" xfId="8758" xr:uid="{00000000-0005-0000-0000-00003E430000}"/>
    <cellStyle name="표준 11 25" xfId="8759" xr:uid="{00000000-0005-0000-0000-00003F430000}"/>
    <cellStyle name="표준 11 26" xfId="8760" xr:uid="{00000000-0005-0000-0000-000040430000}"/>
    <cellStyle name="표준 11 27" xfId="8761" xr:uid="{00000000-0005-0000-0000-000041430000}"/>
    <cellStyle name="표준 11 28" xfId="8762" xr:uid="{00000000-0005-0000-0000-000042430000}"/>
    <cellStyle name="표준 11 29" xfId="8763" xr:uid="{00000000-0005-0000-0000-000043430000}"/>
    <cellStyle name="표준 11 3" xfId="8764" xr:uid="{00000000-0005-0000-0000-000044430000}"/>
    <cellStyle name="표준 11 30" xfId="8765" xr:uid="{00000000-0005-0000-0000-000045430000}"/>
    <cellStyle name="표준 11 31" xfId="8766" xr:uid="{00000000-0005-0000-0000-000046430000}"/>
    <cellStyle name="표준 11 4" xfId="8767" xr:uid="{00000000-0005-0000-0000-000047430000}"/>
    <cellStyle name="표준 11 5" xfId="8768" xr:uid="{00000000-0005-0000-0000-000048430000}"/>
    <cellStyle name="표준 11 6" xfId="8769" xr:uid="{00000000-0005-0000-0000-000049430000}"/>
    <cellStyle name="표준 11 7" xfId="8770" xr:uid="{00000000-0005-0000-0000-00004A430000}"/>
    <cellStyle name="표준 11 8" xfId="8771" xr:uid="{00000000-0005-0000-0000-00004B430000}"/>
    <cellStyle name="표준 11 9" xfId="8772" xr:uid="{00000000-0005-0000-0000-00004C430000}"/>
    <cellStyle name="표준 12" xfId="70" xr:uid="{00000000-0005-0000-0000-00004D430000}"/>
    <cellStyle name="표준 12 10" xfId="8773" xr:uid="{00000000-0005-0000-0000-00004E430000}"/>
    <cellStyle name="표준 12 11" xfId="8774" xr:uid="{00000000-0005-0000-0000-00004F430000}"/>
    <cellStyle name="표준 12 12" xfId="8775" xr:uid="{00000000-0005-0000-0000-000050430000}"/>
    <cellStyle name="표준 12 13" xfId="8776" xr:uid="{00000000-0005-0000-0000-000051430000}"/>
    <cellStyle name="표준 12 14" xfId="8777" xr:uid="{00000000-0005-0000-0000-000052430000}"/>
    <cellStyle name="표준 12 15" xfId="8778" xr:uid="{00000000-0005-0000-0000-000053430000}"/>
    <cellStyle name="표준 12 16" xfId="8779" xr:uid="{00000000-0005-0000-0000-000054430000}"/>
    <cellStyle name="표준 12 17" xfId="8780" xr:uid="{00000000-0005-0000-0000-000055430000}"/>
    <cellStyle name="표준 12 18" xfId="8781" xr:uid="{00000000-0005-0000-0000-000056430000}"/>
    <cellStyle name="표준 12 19" xfId="8782" xr:uid="{00000000-0005-0000-0000-000057430000}"/>
    <cellStyle name="표준 12 2" xfId="8783" xr:uid="{00000000-0005-0000-0000-000058430000}"/>
    <cellStyle name="표준 12 20" xfId="8784" xr:uid="{00000000-0005-0000-0000-000059430000}"/>
    <cellStyle name="표준 12 21" xfId="8785" xr:uid="{00000000-0005-0000-0000-00005A430000}"/>
    <cellStyle name="표준 12 22" xfId="8786" xr:uid="{00000000-0005-0000-0000-00005B430000}"/>
    <cellStyle name="표준 12 23" xfId="8787" xr:uid="{00000000-0005-0000-0000-00005C430000}"/>
    <cellStyle name="표준 12 24" xfId="8788" xr:uid="{00000000-0005-0000-0000-00005D430000}"/>
    <cellStyle name="표준 12 25" xfId="8789" xr:uid="{00000000-0005-0000-0000-00005E430000}"/>
    <cellStyle name="표준 12 26" xfId="8790" xr:uid="{00000000-0005-0000-0000-00005F430000}"/>
    <cellStyle name="표준 12 27" xfId="8791" xr:uid="{00000000-0005-0000-0000-000060430000}"/>
    <cellStyle name="표준 12 28" xfId="8792" xr:uid="{00000000-0005-0000-0000-000061430000}"/>
    <cellStyle name="표준 12 29" xfId="8793" xr:uid="{00000000-0005-0000-0000-000062430000}"/>
    <cellStyle name="표준 12 3" xfId="8794" xr:uid="{00000000-0005-0000-0000-000063430000}"/>
    <cellStyle name="표준 12 30" xfId="8795" xr:uid="{00000000-0005-0000-0000-000064430000}"/>
    <cellStyle name="표준 12 31" xfId="8796" xr:uid="{00000000-0005-0000-0000-000065430000}"/>
    <cellStyle name="표준 12 4" xfId="8797" xr:uid="{00000000-0005-0000-0000-000066430000}"/>
    <cellStyle name="표준 12 5" xfId="8798" xr:uid="{00000000-0005-0000-0000-000067430000}"/>
    <cellStyle name="표준 12 6" xfId="8799" xr:uid="{00000000-0005-0000-0000-000068430000}"/>
    <cellStyle name="표준 12 7" xfId="8800" xr:uid="{00000000-0005-0000-0000-000069430000}"/>
    <cellStyle name="표준 12 8" xfId="8801" xr:uid="{00000000-0005-0000-0000-00006A430000}"/>
    <cellStyle name="표준 12 9" xfId="8802" xr:uid="{00000000-0005-0000-0000-00006B430000}"/>
    <cellStyle name="표준 13" xfId="71" xr:uid="{00000000-0005-0000-0000-00006C430000}"/>
    <cellStyle name="표준 13 10" xfId="8803" xr:uid="{00000000-0005-0000-0000-00006D430000}"/>
    <cellStyle name="표준 13 11" xfId="8804" xr:uid="{00000000-0005-0000-0000-00006E430000}"/>
    <cellStyle name="표준 13 12" xfId="8805" xr:uid="{00000000-0005-0000-0000-00006F430000}"/>
    <cellStyle name="표준 13 13" xfId="8806" xr:uid="{00000000-0005-0000-0000-000070430000}"/>
    <cellStyle name="표준 13 14" xfId="8807" xr:uid="{00000000-0005-0000-0000-000071430000}"/>
    <cellStyle name="표준 13 15" xfId="8808" xr:uid="{00000000-0005-0000-0000-000072430000}"/>
    <cellStyle name="표준 13 16" xfId="8809" xr:uid="{00000000-0005-0000-0000-000073430000}"/>
    <cellStyle name="표준 13 17" xfId="8810" xr:uid="{00000000-0005-0000-0000-000074430000}"/>
    <cellStyle name="표준 13 18" xfId="8811" xr:uid="{00000000-0005-0000-0000-000075430000}"/>
    <cellStyle name="표준 13 19" xfId="8812" xr:uid="{00000000-0005-0000-0000-000076430000}"/>
    <cellStyle name="표준 13 2" xfId="8813" xr:uid="{00000000-0005-0000-0000-000077430000}"/>
    <cellStyle name="표준 13 20" xfId="8814" xr:uid="{00000000-0005-0000-0000-000078430000}"/>
    <cellStyle name="표준 13 21" xfId="8815" xr:uid="{00000000-0005-0000-0000-000079430000}"/>
    <cellStyle name="표준 13 22" xfId="8816" xr:uid="{00000000-0005-0000-0000-00007A430000}"/>
    <cellStyle name="표준 13 23" xfId="8817" xr:uid="{00000000-0005-0000-0000-00007B430000}"/>
    <cellStyle name="표준 13 24" xfId="8818" xr:uid="{00000000-0005-0000-0000-00007C430000}"/>
    <cellStyle name="표준 13 25" xfId="8819" xr:uid="{00000000-0005-0000-0000-00007D430000}"/>
    <cellStyle name="표준 13 26" xfId="8820" xr:uid="{00000000-0005-0000-0000-00007E430000}"/>
    <cellStyle name="표준 13 27" xfId="8821" xr:uid="{00000000-0005-0000-0000-00007F430000}"/>
    <cellStyle name="표준 13 28" xfId="8822" xr:uid="{00000000-0005-0000-0000-000080430000}"/>
    <cellStyle name="표준 13 29" xfId="8823" xr:uid="{00000000-0005-0000-0000-000081430000}"/>
    <cellStyle name="표준 13 3" xfId="8824" xr:uid="{00000000-0005-0000-0000-000082430000}"/>
    <cellStyle name="표준 13 30" xfId="8825" xr:uid="{00000000-0005-0000-0000-000083430000}"/>
    <cellStyle name="표준 13 31" xfId="8826" xr:uid="{00000000-0005-0000-0000-000084430000}"/>
    <cellStyle name="표준 13 4" xfId="8827" xr:uid="{00000000-0005-0000-0000-000085430000}"/>
    <cellStyle name="표준 13 5" xfId="8828" xr:uid="{00000000-0005-0000-0000-000086430000}"/>
    <cellStyle name="표준 13 6" xfId="8829" xr:uid="{00000000-0005-0000-0000-000087430000}"/>
    <cellStyle name="표준 13 7" xfId="8830" xr:uid="{00000000-0005-0000-0000-000088430000}"/>
    <cellStyle name="표준 13 8" xfId="8831" xr:uid="{00000000-0005-0000-0000-000089430000}"/>
    <cellStyle name="표준 13 9" xfId="8832" xr:uid="{00000000-0005-0000-0000-00008A430000}"/>
    <cellStyle name="표준 14" xfId="72" xr:uid="{00000000-0005-0000-0000-00008B430000}"/>
    <cellStyle name="표준 14 10" xfId="8833" xr:uid="{00000000-0005-0000-0000-00008C430000}"/>
    <cellStyle name="표준 14 11" xfId="8834" xr:uid="{00000000-0005-0000-0000-00008D430000}"/>
    <cellStyle name="표준 14 12" xfId="8835" xr:uid="{00000000-0005-0000-0000-00008E430000}"/>
    <cellStyle name="표준 14 13" xfId="8836" xr:uid="{00000000-0005-0000-0000-00008F430000}"/>
    <cellStyle name="표준 14 14" xfId="8837" xr:uid="{00000000-0005-0000-0000-000090430000}"/>
    <cellStyle name="표준 14 15" xfId="8838" xr:uid="{00000000-0005-0000-0000-000091430000}"/>
    <cellStyle name="표준 14 16" xfId="8839" xr:uid="{00000000-0005-0000-0000-000092430000}"/>
    <cellStyle name="표준 14 17" xfId="8840" xr:uid="{00000000-0005-0000-0000-000093430000}"/>
    <cellStyle name="표준 14 18" xfId="8841" xr:uid="{00000000-0005-0000-0000-000094430000}"/>
    <cellStyle name="표준 14 19" xfId="8842" xr:uid="{00000000-0005-0000-0000-000095430000}"/>
    <cellStyle name="표준 14 2" xfId="8843" xr:uid="{00000000-0005-0000-0000-000096430000}"/>
    <cellStyle name="표준 14 20" xfId="8844" xr:uid="{00000000-0005-0000-0000-000097430000}"/>
    <cellStyle name="표준 14 21" xfId="8845" xr:uid="{00000000-0005-0000-0000-000098430000}"/>
    <cellStyle name="표준 14 22" xfId="8846" xr:uid="{00000000-0005-0000-0000-000099430000}"/>
    <cellStyle name="표준 14 23" xfId="8847" xr:uid="{00000000-0005-0000-0000-00009A430000}"/>
    <cellStyle name="표준 14 24" xfId="8848" xr:uid="{00000000-0005-0000-0000-00009B430000}"/>
    <cellStyle name="표준 14 25" xfId="8849" xr:uid="{00000000-0005-0000-0000-00009C430000}"/>
    <cellStyle name="표준 14 26" xfId="8850" xr:uid="{00000000-0005-0000-0000-00009D430000}"/>
    <cellStyle name="표준 14 27" xfId="8851" xr:uid="{00000000-0005-0000-0000-00009E430000}"/>
    <cellStyle name="표준 14 28" xfId="8852" xr:uid="{00000000-0005-0000-0000-00009F430000}"/>
    <cellStyle name="표준 14 29" xfId="8853" xr:uid="{00000000-0005-0000-0000-0000A0430000}"/>
    <cellStyle name="표준 14 3" xfId="8854" xr:uid="{00000000-0005-0000-0000-0000A1430000}"/>
    <cellStyle name="표준 14 30" xfId="8855" xr:uid="{00000000-0005-0000-0000-0000A2430000}"/>
    <cellStyle name="표준 14 31" xfId="8856" xr:uid="{00000000-0005-0000-0000-0000A3430000}"/>
    <cellStyle name="표준 14 4" xfId="8857" xr:uid="{00000000-0005-0000-0000-0000A4430000}"/>
    <cellStyle name="표준 14 5" xfId="8858" xr:uid="{00000000-0005-0000-0000-0000A5430000}"/>
    <cellStyle name="표준 14 6" xfId="8859" xr:uid="{00000000-0005-0000-0000-0000A6430000}"/>
    <cellStyle name="표준 14 7" xfId="8860" xr:uid="{00000000-0005-0000-0000-0000A7430000}"/>
    <cellStyle name="표준 14 8" xfId="8861" xr:uid="{00000000-0005-0000-0000-0000A8430000}"/>
    <cellStyle name="표준 14 9" xfId="8862" xr:uid="{00000000-0005-0000-0000-0000A9430000}"/>
    <cellStyle name="표준 15" xfId="73" xr:uid="{00000000-0005-0000-0000-0000AA430000}"/>
    <cellStyle name="표준 15 10" xfId="8863" xr:uid="{00000000-0005-0000-0000-0000AB430000}"/>
    <cellStyle name="표준 15 11" xfId="8864" xr:uid="{00000000-0005-0000-0000-0000AC430000}"/>
    <cellStyle name="표준 15 12" xfId="8865" xr:uid="{00000000-0005-0000-0000-0000AD430000}"/>
    <cellStyle name="표준 15 13" xfId="8866" xr:uid="{00000000-0005-0000-0000-0000AE430000}"/>
    <cellStyle name="표준 15 14" xfId="8867" xr:uid="{00000000-0005-0000-0000-0000AF430000}"/>
    <cellStyle name="표준 15 15" xfId="8868" xr:uid="{00000000-0005-0000-0000-0000B0430000}"/>
    <cellStyle name="표준 15 16" xfId="8869" xr:uid="{00000000-0005-0000-0000-0000B1430000}"/>
    <cellStyle name="표준 15 17" xfId="8870" xr:uid="{00000000-0005-0000-0000-0000B2430000}"/>
    <cellStyle name="표준 15 18" xfId="8871" xr:uid="{00000000-0005-0000-0000-0000B3430000}"/>
    <cellStyle name="표준 15 19" xfId="8872" xr:uid="{00000000-0005-0000-0000-0000B4430000}"/>
    <cellStyle name="표준 15 2" xfId="8873" xr:uid="{00000000-0005-0000-0000-0000B5430000}"/>
    <cellStyle name="표준 15 20" xfId="8874" xr:uid="{00000000-0005-0000-0000-0000B6430000}"/>
    <cellStyle name="표준 15 21" xfId="8875" xr:uid="{00000000-0005-0000-0000-0000B7430000}"/>
    <cellStyle name="표준 15 22" xfId="8876" xr:uid="{00000000-0005-0000-0000-0000B8430000}"/>
    <cellStyle name="표준 15 23" xfId="8877" xr:uid="{00000000-0005-0000-0000-0000B9430000}"/>
    <cellStyle name="표준 15 24" xfId="8878" xr:uid="{00000000-0005-0000-0000-0000BA430000}"/>
    <cellStyle name="표준 15 25" xfId="8879" xr:uid="{00000000-0005-0000-0000-0000BB430000}"/>
    <cellStyle name="표준 15 26" xfId="8880" xr:uid="{00000000-0005-0000-0000-0000BC430000}"/>
    <cellStyle name="표준 15 27" xfId="8881" xr:uid="{00000000-0005-0000-0000-0000BD430000}"/>
    <cellStyle name="표준 15 28" xfId="8882" xr:uid="{00000000-0005-0000-0000-0000BE430000}"/>
    <cellStyle name="표준 15 29" xfId="8883" xr:uid="{00000000-0005-0000-0000-0000BF430000}"/>
    <cellStyle name="표준 15 3" xfId="8884" xr:uid="{00000000-0005-0000-0000-0000C0430000}"/>
    <cellStyle name="표준 15 30" xfId="8885" xr:uid="{00000000-0005-0000-0000-0000C1430000}"/>
    <cellStyle name="표준 15 31" xfId="8886" xr:uid="{00000000-0005-0000-0000-0000C2430000}"/>
    <cellStyle name="표준 15 4" xfId="8887" xr:uid="{00000000-0005-0000-0000-0000C3430000}"/>
    <cellStyle name="표준 15 5" xfId="8888" xr:uid="{00000000-0005-0000-0000-0000C4430000}"/>
    <cellStyle name="표준 15 6" xfId="8889" xr:uid="{00000000-0005-0000-0000-0000C5430000}"/>
    <cellStyle name="표준 15 7" xfId="8890" xr:uid="{00000000-0005-0000-0000-0000C6430000}"/>
    <cellStyle name="표준 15 8" xfId="8891" xr:uid="{00000000-0005-0000-0000-0000C7430000}"/>
    <cellStyle name="표준 15 9" xfId="8892" xr:uid="{00000000-0005-0000-0000-0000C8430000}"/>
    <cellStyle name="표준 16" xfId="74" xr:uid="{00000000-0005-0000-0000-0000C9430000}"/>
    <cellStyle name="표준 16 10" xfId="8893" xr:uid="{00000000-0005-0000-0000-0000CA430000}"/>
    <cellStyle name="표준 16 11" xfId="8894" xr:uid="{00000000-0005-0000-0000-0000CB430000}"/>
    <cellStyle name="표준 16 12" xfId="8895" xr:uid="{00000000-0005-0000-0000-0000CC430000}"/>
    <cellStyle name="표준 16 13" xfId="8896" xr:uid="{00000000-0005-0000-0000-0000CD430000}"/>
    <cellStyle name="표준 16 14" xfId="8897" xr:uid="{00000000-0005-0000-0000-0000CE430000}"/>
    <cellStyle name="표준 16 15" xfId="8898" xr:uid="{00000000-0005-0000-0000-0000CF430000}"/>
    <cellStyle name="표준 16 16" xfId="8899" xr:uid="{00000000-0005-0000-0000-0000D0430000}"/>
    <cellStyle name="표준 16 17" xfId="8900" xr:uid="{00000000-0005-0000-0000-0000D1430000}"/>
    <cellStyle name="표준 16 18" xfId="8901" xr:uid="{00000000-0005-0000-0000-0000D2430000}"/>
    <cellStyle name="표준 16 19" xfId="8902" xr:uid="{00000000-0005-0000-0000-0000D3430000}"/>
    <cellStyle name="표준 16 2" xfId="8903" xr:uid="{00000000-0005-0000-0000-0000D4430000}"/>
    <cellStyle name="표준 16 20" xfId="8904" xr:uid="{00000000-0005-0000-0000-0000D5430000}"/>
    <cellStyle name="표준 16 21" xfId="8905" xr:uid="{00000000-0005-0000-0000-0000D6430000}"/>
    <cellStyle name="표준 16 22" xfId="8906" xr:uid="{00000000-0005-0000-0000-0000D7430000}"/>
    <cellStyle name="표준 16 23" xfId="8907" xr:uid="{00000000-0005-0000-0000-0000D8430000}"/>
    <cellStyle name="표준 16 24" xfId="8908" xr:uid="{00000000-0005-0000-0000-0000D9430000}"/>
    <cellStyle name="표준 16 25" xfId="8909" xr:uid="{00000000-0005-0000-0000-0000DA430000}"/>
    <cellStyle name="표준 16 26" xfId="8910" xr:uid="{00000000-0005-0000-0000-0000DB430000}"/>
    <cellStyle name="표준 16 27" xfId="8911" xr:uid="{00000000-0005-0000-0000-0000DC430000}"/>
    <cellStyle name="표준 16 28" xfId="8912" xr:uid="{00000000-0005-0000-0000-0000DD430000}"/>
    <cellStyle name="표준 16 29" xfId="8913" xr:uid="{00000000-0005-0000-0000-0000DE430000}"/>
    <cellStyle name="표준 16 3" xfId="8914" xr:uid="{00000000-0005-0000-0000-0000DF430000}"/>
    <cellStyle name="표준 16 30" xfId="8915" xr:uid="{00000000-0005-0000-0000-0000E0430000}"/>
    <cellStyle name="표준 16 31" xfId="8916" xr:uid="{00000000-0005-0000-0000-0000E1430000}"/>
    <cellStyle name="표준 16 4" xfId="8917" xr:uid="{00000000-0005-0000-0000-0000E2430000}"/>
    <cellStyle name="표준 16 5" xfId="8918" xr:uid="{00000000-0005-0000-0000-0000E3430000}"/>
    <cellStyle name="표준 16 6" xfId="8919" xr:uid="{00000000-0005-0000-0000-0000E4430000}"/>
    <cellStyle name="표준 16 7" xfId="8920" xr:uid="{00000000-0005-0000-0000-0000E5430000}"/>
    <cellStyle name="표준 16 8" xfId="8921" xr:uid="{00000000-0005-0000-0000-0000E6430000}"/>
    <cellStyle name="표준 16 9" xfId="8922" xr:uid="{00000000-0005-0000-0000-0000E7430000}"/>
    <cellStyle name="표준 17" xfId="75" xr:uid="{00000000-0005-0000-0000-0000E8430000}"/>
    <cellStyle name="표준 17 10" xfId="8923" xr:uid="{00000000-0005-0000-0000-0000E9430000}"/>
    <cellStyle name="표준 17 11" xfId="8924" xr:uid="{00000000-0005-0000-0000-0000EA430000}"/>
    <cellStyle name="표준 17 12" xfId="8925" xr:uid="{00000000-0005-0000-0000-0000EB430000}"/>
    <cellStyle name="표준 17 13" xfId="8926" xr:uid="{00000000-0005-0000-0000-0000EC430000}"/>
    <cellStyle name="표준 17 14" xfId="8927" xr:uid="{00000000-0005-0000-0000-0000ED430000}"/>
    <cellStyle name="표준 17 15" xfId="8928" xr:uid="{00000000-0005-0000-0000-0000EE430000}"/>
    <cellStyle name="표준 17 16" xfId="8929" xr:uid="{00000000-0005-0000-0000-0000EF430000}"/>
    <cellStyle name="표준 17 17" xfId="8930" xr:uid="{00000000-0005-0000-0000-0000F0430000}"/>
    <cellStyle name="표준 17 18" xfId="8931" xr:uid="{00000000-0005-0000-0000-0000F1430000}"/>
    <cellStyle name="표준 17 19" xfId="8932" xr:uid="{00000000-0005-0000-0000-0000F2430000}"/>
    <cellStyle name="표준 17 2" xfId="8933" xr:uid="{00000000-0005-0000-0000-0000F3430000}"/>
    <cellStyle name="표준 17 20" xfId="8934" xr:uid="{00000000-0005-0000-0000-0000F4430000}"/>
    <cellStyle name="표준 17 21" xfId="8935" xr:uid="{00000000-0005-0000-0000-0000F5430000}"/>
    <cellStyle name="표준 17 22" xfId="8936" xr:uid="{00000000-0005-0000-0000-0000F6430000}"/>
    <cellStyle name="표준 17 23" xfId="8937" xr:uid="{00000000-0005-0000-0000-0000F7430000}"/>
    <cellStyle name="표준 17 24" xfId="8938" xr:uid="{00000000-0005-0000-0000-0000F8430000}"/>
    <cellStyle name="표준 17 25" xfId="8939" xr:uid="{00000000-0005-0000-0000-0000F9430000}"/>
    <cellStyle name="표준 17 26" xfId="8940" xr:uid="{00000000-0005-0000-0000-0000FA430000}"/>
    <cellStyle name="표준 17 27" xfId="8941" xr:uid="{00000000-0005-0000-0000-0000FB430000}"/>
    <cellStyle name="표준 17 28" xfId="8942" xr:uid="{00000000-0005-0000-0000-0000FC430000}"/>
    <cellStyle name="표준 17 29" xfId="8943" xr:uid="{00000000-0005-0000-0000-0000FD430000}"/>
    <cellStyle name="표준 17 3" xfId="8944" xr:uid="{00000000-0005-0000-0000-0000FE430000}"/>
    <cellStyle name="표준 17 30" xfId="8945" xr:uid="{00000000-0005-0000-0000-0000FF430000}"/>
    <cellStyle name="표준 17 31" xfId="8946" xr:uid="{00000000-0005-0000-0000-000000440000}"/>
    <cellStyle name="표준 17 4" xfId="8947" xr:uid="{00000000-0005-0000-0000-000001440000}"/>
    <cellStyle name="표준 17 5" xfId="8948" xr:uid="{00000000-0005-0000-0000-000002440000}"/>
    <cellStyle name="표준 17 6" xfId="8949" xr:uid="{00000000-0005-0000-0000-000003440000}"/>
    <cellStyle name="표준 17 7" xfId="8950" xr:uid="{00000000-0005-0000-0000-000004440000}"/>
    <cellStyle name="표준 17 8" xfId="8951" xr:uid="{00000000-0005-0000-0000-000005440000}"/>
    <cellStyle name="표준 17 9" xfId="8952" xr:uid="{00000000-0005-0000-0000-000006440000}"/>
    <cellStyle name="표준 18" xfId="76" xr:uid="{00000000-0005-0000-0000-000007440000}"/>
    <cellStyle name="표준 18 10" xfId="8953" xr:uid="{00000000-0005-0000-0000-000008440000}"/>
    <cellStyle name="표준 18 11" xfId="8954" xr:uid="{00000000-0005-0000-0000-000009440000}"/>
    <cellStyle name="표준 18 12" xfId="8955" xr:uid="{00000000-0005-0000-0000-00000A440000}"/>
    <cellStyle name="표준 18 13" xfId="8956" xr:uid="{00000000-0005-0000-0000-00000B440000}"/>
    <cellStyle name="표준 18 14" xfId="8957" xr:uid="{00000000-0005-0000-0000-00000C440000}"/>
    <cellStyle name="표준 18 15" xfId="8958" xr:uid="{00000000-0005-0000-0000-00000D440000}"/>
    <cellStyle name="표준 18 16" xfId="8959" xr:uid="{00000000-0005-0000-0000-00000E440000}"/>
    <cellStyle name="표준 18 17" xfId="8960" xr:uid="{00000000-0005-0000-0000-00000F440000}"/>
    <cellStyle name="표준 18 18" xfId="8961" xr:uid="{00000000-0005-0000-0000-000010440000}"/>
    <cellStyle name="표준 18 19" xfId="8962" xr:uid="{00000000-0005-0000-0000-000011440000}"/>
    <cellStyle name="표준 18 2" xfId="8963" xr:uid="{00000000-0005-0000-0000-000012440000}"/>
    <cellStyle name="표준 18 20" xfId="8964" xr:uid="{00000000-0005-0000-0000-000013440000}"/>
    <cellStyle name="표준 18 21" xfId="8965" xr:uid="{00000000-0005-0000-0000-000014440000}"/>
    <cellStyle name="표준 18 22" xfId="8966" xr:uid="{00000000-0005-0000-0000-000015440000}"/>
    <cellStyle name="표준 18 23" xfId="8967" xr:uid="{00000000-0005-0000-0000-000016440000}"/>
    <cellStyle name="표준 18 24" xfId="8968" xr:uid="{00000000-0005-0000-0000-000017440000}"/>
    <cellStyle name="표준 18 25" xfId="8969" xr:uid="{00000000-0005-0000-0000-000018440000}"/>
    <cellStyle name="표준 18 26" xfId="8970" xr:uid="{00000000-0005-0000-0000-000019440000}"/>
    <cellStyle name="표준 18 27" xfId="8971" xr:uid="{00000000-0005-0000-0000-00001A440000}"/>
    <cellStyle name="표준 18 28" xfId="8972" xr:uid="{00000000-0005-0000-0000-00001B440000}"/>
    <cellStyle name="표준 18 29" xfId="8973" xr:uid="{00000000-0005-0000-0000-00001C440000}"/>
    <cellStyle name="표준 18 3" xfId="8974" xr:uid="{00000000-0005-0000-0000-00001D440000}"/>
    <cellStyle name="표준 18 30" xfId="8975" xr:uid="{00000000-0005-0000-0000-00001E440000}"/>
    <cellStyle name="표준 18 31" xfId="8976" xr:uid="{00000000-0005-0000-0000-00001F440000}"/>
    <cellStyle name="표준 18 32" xfId="8977" xr:uid="{00000000-0005-0000-0000-000020440000}"/>
    <cellStyle name="표준 18 33" xfId="8978" xr:uid="{00000000-0005-0000-0000-000021440000}"/>
    <cellStyle name="표준 18 34" xfId="8979" xr:uid="{00000000-0005-0000-0000-000022440000}"/>
    <cellStyle name="표준 18 35" xfId="8980" xr:uid="{00000000-0005-0000-0000-000023440000}"/>
    <cellStyle name="표준 18 36" xfId="8981" xr:uid="{00000000-0005-0000-0000-000024440000}"/>
    <cellStyle name="표준 18 37" xfId="8982" xr:uid="{00000000-0005-0000-0000-000025440000}"/>
    <cellStyle name="표준 18 4" xfId="8983" xr:uid="{00000000-0005-0000-0000-000026440000}"/>
    <cellStyle name="표준 18 5" xfId="8984" xr:uid="{00000000-0005-0000-0000-000027440000}"/>
    <cellStyle name="표준 18 6" xfId="8985" xr:uid="{00000000-0005-0000-0000-000028440000}"/>
    <cellStyle name="표준 18 7" xfId="8986" xr:uid="{00000000-0005-0000-0000-000029440000}"/>
    <cellStyle name="표준 18 8" xfId="8987" xr:uid="{00000000-0005-0000-0000-00002A440000}"/>
    <cellStyle name="표준 18 9" xfId="8988" xr:uid="{00000000-0005-0000-0000-00002B440000}"/>
    <cellStyle name="표준 19" xfId="8989" xr:uid="{00000000-0005-0000-0000-00002C440000}"/>
    <cellStyle name="표준 19 10" xfId="8990" xr:uid="{00000000-0005-0000-0000-00002D440000}"/>
    <cellStyle name="표준 19 11" xfId="8991" xr:uid="{00000000-0005-0000-0000-00002E440000}"/>
    <cellStyle name="표준 19 12" xfId="8992" xr:uid="{00000000-0005-0000-0000-00002F440000}"/>
    <cellStyle name="표준 19 13" xfId="8993" xr:uid="{00000000-0005-0000-0000-000030440000}"/>
    <cellStyle name="표준 19 14" xfId="8994" xr:uid="{00000000-0005-0000-0000-000031440000}"/>
    <cellStyle name="표준 19 15" xfId="8995" xr:uid="{00000000-0005-0000-0000-000032440000}"/>
    <cellStyle name="표준 19 16" xfId="8996" xr:uid="{00000000-0005-0000-0000-000033440000}"/>
    <cellStyle name="표준 19 17" xfId="8997" xr:uid="{00000000-0005-0000-0000-000034440000}"/>
    <cellStyle name="표준 19 18" xfId="8998" xr:uid="{00000000-0005-0000-0000-000035440000}"/>
    <cellStyle name="표준 19 19" xfId="8999" xr:uid="{00000000-0005-0000-0000-000036440000}"/>
    <cellStyle name="표준 19 2" xfId="114" xr:uid="{00000000-0005-0000-0000-000037440000}"/>
    <cellStyle name="표준 19 2 10" xfId="9000" xr:uid="{00000000-0005-0000-0000-000038440000}"/>
    <cellStyle name="표준 19 2 11" xfId="9001" xr:uid="{00000000-0005-0000-0000-000039440000}"/>
    <cellStyle name="표준 19 2 12" xfId="9002" xr:uid="{00000000-0005-0000-0000-00003A440000}"/>
    <cellStyle name="표준 19 2 13" xfId="9003" xr:uid="{00000000-0005-0000-0000-00003B440000}"/>
    <cellStyle name="표준 19 2 14" xfId="9004" xr:uid="{00000000-0005-0000-0000-00003C440000}"/>
    <cellStyle name="표준 19 2 15" xfId="9005" xr:uid="{00000000-0005-0000-0000-00003D440000}"/>
    <cellStyle name="표준 19 2 16" xfId="9006" xr:uid="{00000000-0005-0000-0000-00003E440000}"/>
    <cellStyle name="표준 19 2 17" xfId="9007" xr:uid="{00000000-0005-0000-0000-00003F440000}"/>
    <cellStyle name="표준 19 2 18" xfId="9008" xr:uid="{00000000-0005-0000-0000-000040440000}"/>
    <cellStyle name="표준 19 2 19" xfId="9009" xr:uid="{00000000-0005-0000-0000-000041440000}"/>
    <cellStyle name="표준 19 2 2" xfId="9010" xr:uid="{00000000-0005-0000-0000-000042440000}"/>
    <cellStyle name="표준 19 2 20" xfId="9011" xr:uid="{00000000-0005-0000-0000-000043440000}"/>
    <cellStyle name="표준 19 2 21" xfId="9012" xr:uid="{00000000-0005-0000-0000-000044440000}"/>
    <cellStyle name="표준 19 2 22" xfId="9013" xr:uid="{00000000-0005-0000-0000-000045440000}"/>
    <cellStyle name="표준 19 2 23" xfId="9014" xr:uid="{00000000-0005-0000-0000-000046440000}"/>
    <cellStyle name="표준 19 2 24" xfId="9015" xr:uid="{00000000-0005-0000-0000-000047440000}"/>
    <cellStyle name="표준 19 2 25" xfId="9016" xr:uid="{00000000-0005-0000-0000-000048440000}"/>
    <cellStyle name="표준 19 2 26" xfId="9017" xr:uid="{00000000-0005-0000-0000-000049440000}"/>
    <cellStyle name="표준 19 2 27" xfId="9018" xr:uid="{00000000-0005-0000-0000-00004A440000}"/>
    <cellStyle name="표준 19 2 28" xfId="9019" xr:uid="{00000000-0005-0000-0000-00004B440000}"/>
    <cellStyle name="표준 19 2 29" xfId="9020" xr:uid="{00000000-0005-0000-0000-00004C440000}"/>
    <cellStyle name="표준 19 2 3" xfId="9021" xr:uid="{00000000-0005-0000-0000-00004D440000}"/>
    <cellStyle name="표준 19 2 30" xfId="9022" xr:uid="{00000000-0005-0000-0000-00004E440000}"/>
    <cellStyle name="표준 19 2 31" xfId="9023" xr:uid="{00000000-0005-0000-0000-00004F440000}"/>
    <cellStyle name="표준 19 2 32" xfId="9024" xr:uid="{00000000-0005-0000-0000-000050440000}"/>
    <cellStyle name="표준 19 2 33" xfId="9025" xr:uid="{00000000-0005-0000-0000-000051440000}"/>
    <cellStyle name="표준 19 2 34" xfId="9026" xr:uid="{00000000-0005-0000-0000-000052440000}"/>
    <cellStyle name="표준 19 2 35" xfId="9027" xr:uid="{00000000-0005-0000-0000-000053440000}"/>
    <cellStyle name="표준 19 2 36" xfId="9028" xr:uid="{00000000-0005-0000-0000-000054440000}"/>
    <cellStyle name="표준 19 2 37" xfId="9029" xr:uid="{00000000-0005-0000-0000-000055440000}"/>
    <cellStyle name="표준 19 2 4" xfId="9030" xr:uid="{00000000-0005-0000-0000-000056440000}"/>
    <cellStyle name="표준 19 2 5" xfId="9031" xr:uid="{00000000-0005-0000-0000-000057440000}"/>
    <cellStyle name="표준 19 2 6" xfId="9032" xr:uid="{00000000-0005-0000-0000-000058440000}"/>
    <cellStyle name="표준 19 2 7" xfId="9033" xr:uid="{00000000-0005-0000-0000-000059440000}"/>
    <cellStyle name="표준 19 2 8" xfId="9034" xr:uid="{00000000-0005-0000-0000-00005A440000}"/>
    <cellStyle name="표준 19 2 9" xfId="9035" xr:uid="{00000000-0005-0000-0000-00005B440000}"/>
    <cellStyle name="표준 19 20" xfId="9036" xr:uid="{00000000-0005-0000-0000-00005C440000}"/>
    <cellStyle name="표준 19 21" xfId="9037" xr:uid="{00000000-0005-0000-0000-00005D440000}"/>
    <cellStyle name="표준 19 22" xfId="9038" xr:uid="{00000000-0005-0000-0000-00005E440000}"/>
    <cellStyle name="표준 19 23" xfId="9039" xr:uid="{00000000-0005-0000-0000-00005F440000}"/>
    <cellStyle name="표준 19 24" xfId="9040" xr:uid="{00000000-0005-0000-0000-000060440000}"/>
    <cellStyle name="표준 19 25" xfId="9041" xr:uid="{00000000-0005-0000-0000-000061440000}"/>
    <cellStyle name="표준 19 26" xfId="9042" xr:uid="{00000000-0005-0000-0000-000062440000}"/>
    <cellStyle name="표준 19 27" xfId="9043" xr:uid="{00000000-0005-0000-0000-000063440000}"/>
    <cellStyle name="표준 19 28" xfId="9044" xr:uid="{00000000-0005-0000-0000-000064440000}"/>
    <cellStyle name="표준 19 29" xfId="9045" xr:uid="{00000000-0005-0000-0000-000065440000}"/>
    <cellStyle name="표준 19 3" xfId="9046" xr:uid="{00000000-0005-0000-0000-000066440000}"/>
    <cellStyle name="표준 19 30" xfId="9047" xr:uid="{00000000-0005-0000-0000-000067440000}"/>
    <cellStyle name="표준 19 31" xfId="9048" xr:uid="{00000000-0005-0000-0000-000068440000}"/>
    <cellStyle name="표준 19 32" xfId="9049" xr:uid="{00000000-0005-0000-0000-000069440000}"/>
    <cellStyle name="표준 19 33" xfId="9050" xr:uid="{00000000-0005-0000-0000-00006A440000}"/>
    <cellStyle name="표준 19 34" xfId="9051" xr:uid="{00000000-0005-0000-0000-00006B440000}"/>
    <cellStyle name="표준 19 35" xfId="9052" xr:uid="{00000000-0005-0000-0000-00006C440000}"/>
    <cellStyle name="표준 19 36" xfId="9053" xr:uid="{00000000-0005-0000-0000-00006D440000}"/>
    <cellStyle name="표준 19 37" xfId="9054" xr:uid="{00000000-0005-0000-0000-00006E440000}"/>
    <cellStyle name="표준 19 38" xfId="9055" xr:uid="{00000000-0005-0000-0000-00006F440000}"/>
    <cellStyle name="표준 19 4" xfId="9056" xr:uid="{00000000-0005-0000-0000-000070440000}"/>
    <cellStyle name="표준 19 5" xfId="9057" xr:uid="{00000000-0005-0000-0000-000071440000}"/>
    <cellStyle name="표준 19 6" xfId="9058" xr:uid="{00000000-0005-0000-0000-000072440000}"/>
    <cellStyle name="표준 19 7" xfId="9059" xr:uid="{00000000-0005-0000-0000-000073440000}"/>
    <cellStyle name="표준 19 8" xfId="9060" xr:uid="{00000000-0005-0000-0000-000074440000}"/>
    <cellStyle name="표준 19 9" xfId="9061" xr:uid="{00000000-0005-0000-0000-000075440000}"/>
    <cellStyle name="표준 2" xfId="77" xr:uid="{00000000-0005-0000-0000-000076440000}"/>
    <cellStyle name="표준 2 10" xfId="78" xr:uid="{00000000-0005-0000-0000-000077440000}"/>
    <cellStyle name="표준 2 10 10" xfId="9062" xr:uid="{00000000-0005-0000-0000-000078440000}"/>
    <cellStyle name="표준 2 10 11" xfId="9063" xr:uid="{00000000-0005-0000-0000-000079440000}"/>
    <cellStyle name="표준 2 10 12" xfId="9064" xr:uid="{00000000-0005-0000-0000-00007A440000}"/>
    <cellStyle name="표준 2 10 13" xfId="9065" xr:uid="{00000000-0005-0000-0000-00007B440000}"/>
    <cellStyle name="표준 2 10 14" xfId="9066" xr:uid="{00000000-0005-0000-0000-00007C440000}"/>
    <cellStyle name="표준 2 10 15" xfId="9067" xr:uid="{00000000-0005-0000-0000-00007D440000}"/>
    <cellStyle name="표준 2 10 16" xfId="9068" xr:uid="{00000000-0005-0000-0000-00007E440000}"/>
    <cellStyle name="표준 2 10 17" xfId="9069" xr:uid="{00000000-0005-0000-0000-00007F440000}"/>
    <cellStyle name="표준 2 10 18" xfId="9070" xr:uid="{00000000-0005-0000-0000-000080440000}"/>
    <cellStyle name="표준 2 10 19" xfId="9071" xr:uid="{00000000-0005-0000-0000-000081440000}"/>
    <cellStyle name="표준 2 10 2" xfId="9072" xr:uid="{00000000-0005-0000-0000-000082440000}"/>
    <cellStyle name="표준 2 10 20" xfId="9073" xr:uid="{00000000-0005-0000-0000-000083440000}"/>
    <cellStyle name="표준 2 10 21" xfId="9074" xr:uid="{00000000-0005-0000-0000-000084440000}"/>
    <cellStyle name="표준 2 10 22" xfId="9075" xr:uid="{00000000-0005-0000-0000-000085440000}"/>
    <cellStyle name="표준 2 10 23" xfId="9076" xr:uid="{00000000-0005-0000-0000-000086440000}"/>
    <cellStyle name="표준 2 10 24" xfId="9077" xr:uid="{00000000-0005-0000-0000-000087440000}"/>
    <cellStyle name="표준 2 10 25" xfId="9078" xr:uid="{00000000-0005-0000-0000-000088440000}"/>
    <cellStyle name="표준 2 10 26" xfId="9079" xr:uid="{00000000-0005-0000-0000-000089440000}"/>
    <cellStyle name="표준 2 10 27" xfId="9080" xr:uid="{00000000-0005-0000-0000-00008A440000}"/>
    <cellStyle name="표준 2 10 28" xfId="9081" xr:uid="{00000000-0005-0000-0000-00008B440000}"/>
    <cellStyle name="표준 2 10 29" xfId="9082" xr:uid="{00000000-0005-0000-0000-00008C440000}"/>
    <cellStyle name="표준 2 10 3" xfId="9083" xr:uid="{00000000-0005-0000-0000-00008D440000}"/>
    <cellStyle name="표준 2 10 30" xfId="9084" xr:uid="{00000000-0005-0000-0000-00008E440000}"/>
    <cellStyle name="표준 2 10 31" xfId="9085" xr:uid="{00000000-0005-0000-0000-00008F440000}"/>
    <cellStyle name="표준 2 10 32" xfId="9086" xr:uid="{00000000-0005-0000-0000-000090440000}"/>
    <cellStyle name="표준 2 10 33" xfId="9087" xr:uid="{00000000-0005-0000-0000-000091440000}"/>
    <cellStyle name="표준 2 10 34" xfId="9088" xr:uid="{00000000-0005-0000-0000-000092440000}"/>
    <cellStyle name="표준 2 10 35" xfId="9089" xr:uid="{00000000-0005-0000-0000-000093440000}"/>
    <cellStyle name="표준 2 10 36" xfId="9090" xr:uid="{00000000-0005-0000-0000-000094440000}"/>
    <cellStyle name="표준 2 10 37" xfId="9091" xr:uid="{00000000-0005-0000-0000-000095440000}"/>
    <cellStyle name="표준 2 10 4" xfId="9092" xr:uid="{00000000-0005-0000-0000-000096440000}"/>
    <cellStyle name="표준 2 10 5" xfId="9093" xr:uid="{00000000-0005-0000-0000-000097440000}"/>
    <cellStyle name="표준 2 10 6" xfId="9094" xr:uid="{00000000-0005-0000-0000-000098440000}"/>
    <cellStyle name="표준 2 10 7" xfId="9095" xr:uid="{00000000-0005-0000-0000-000099440000}"/>
    <cellStyle name="표준 2 10 8" xfId="9096" xr:uid="{00000000-0005-0000-0000-00009A440000}"/>
    <cellStyle name="표준 2 10 9" xfId="9097" xr:uid="{00000000-0005-0000-0000-00009B440000}"/>
    <cellStyle name="표준 2 11" xfId="115" xr:uid="{00000000-0005-0000-0000-00009C440000}"/>
    <cellStyle name="표준 2 11 10" xfId="9098" xr:uid="{00000000-0005-0000-0000-00009D440000}"/>
    <cellStyle name="표준 2 11 11" xfId="9099" xr:uid="{00000000-0005-0000-0000-00009E440000}"/>
    <cellStyle name="표준 2 11 12" xfId="9100" xr:uid="{00000000-0005-0000-0000-00009F440000}"/>
    <cellStyle name="표준 2 11 13" xfId="9101" xr:uid="{00000000-0005-0000-0000-0000A0440000}"/>
    <cellStyle name="표준 2 11 14" xfId="9102" xr:uid="{00000000-0005-0000-0000-0000A1440000}"/>
    <cellStyle name="표준 2 11 15" xfId="9103" xr:uid="{00000000-0005-0000-0000-0000A2440000}"/>
    <cellStyle name="표준 2 11 16" xfId="9104" xr:uid="{00000000-0005-0000-0000-0000A3440000}"/>
    <cellStyle name="표준 2 11 17" xfId="9105" xr:uid="{00000000-0005-0000-0000-0000A4440000}"/>
    <cellStyle name="표준 2 11 18" xfId="9106" xr:uid="{00000000-0005-0000-0000-0000A5440000}"/>
    <cellStyle name="표준 2 11 19" xfId="9107" xr:uid="{00000000-0005-0000-0000-0000A6440000}"/>
    <cellStyle name="표준 2 11 2" xfId="9108" xr:uid="{00000000-0005-0000-0000-0000A7440000}"/>
    <cellStyle name="표준 2 11 20" xfId="9109" xr:uid="{00000000-0005-0000-0000-0000A8440000}"/>
    <cellStyle name="표준 2 11 21" xfId="9110" xr:uid="{00000000-0005-0000-0000-0000A9440000}"/>
    <cellStyle name="표준 2 11 22" xfId="9111" xr:uid="{00000000-0005-0000-0000-0000AA440000}"/>
    <cellStyle name="표준 2 11 23" xfId="9112" xr:uid="{00000000-0005-0000-0000-0000AB440000}"/>
    <cellStyle name="표준 2 11 24" xfId="9113" xr:uid="{00000000-0005-0000-0000-0000AC440000}"/>
    <cellStyle name="표준 2 11 25" xfId="9114" xr:uid="{00000000-0005-0000-0000-0000AD440000}"/>
    <cellStyle name="표준 2 11 26" xfId="9115" xr:uid="{00000000-0005-0000-0000-0000AE440000}"/>
    <cellStyle name="표준 2 11 27" xfId="9116" xr:uid="{00000000-0005-0000-0000-0000AF440000}"/>
    <cellStyle name="표준 2 11 28" xfId="9117" xr:uid="{00000000-0005-0000-0000-0000B0440000}"/>
    <cellStyle name="표준 2 11 29" xfId="9118" xr:uid="{00000000-0005-0000-0000-0000B1440000}"/>
    <cellStyle name="표준 2 11 3" xfId="9119" xr:uid="{00000000-0005-0000-0000-0000B2440000}"/>
    <cellStyle name="표준 2 11 30" xfId="9120" xr:uid="{00000000-0005-0000-0000-0000B3440000}"/>
    <cellStyle name="표준 2 11 31" xfId="9121" xr:uid="{00000000-0005-0000-0000-0000B4440000}"/>
    <cellStyle name="표준 2 11 32" xfId="9122" xr:uid="{00000000-0005-0000-0000-0000B5440000}"/>
    <cellStyle name="표준 2 11 33" xfId="9123" xr:uid="{00000000-0005-0000-0000-0000B6440000}"/>
    <cellStyle name="표준 2 11 34" xfId="9124" xr:uid="{00000000-0005-0000-0000-0000B7440000}"/>
    <cellStyle name="표준 2 11 35" xfId="9125" xr:uid="{00000000-0005-0000-0000-0000B8440000}"/>
    <cellStyle name="표준 2 11 36" xfId="9126" xr:uid="{00000000-0005-0000-0000-0000B9440000}"/>
    <cellStyle name="표준 2 11 37" xfId="9127" xr:uid="{00000000-0005-0000-0000-0000BA440000}"/>
    <cellStyle name="표준 2 11 4" xfId="9128" xr:uid="{00000000-0005-0000-0000-0000BB440000}"/>
    <cellStyle name="표준 2 11 5" xfId="9129" xr:uid="{00000000-0005-0000-0000-0000BC440000}"/>
    <cellStyle name="표준 2 11 6" xfId="9130" xr:uid="{00000000-0005-0000-0000-0000BD440000}"/>
    <cellStyle name="표준 2 11 7" xfId="9131" xr:uid="{00000000-0005-0000-0000-0000BE440000}"/>
    <cellStyle name="표준 2 11 8" xfId="9132" xr:uid="{00000000-0005-0000-0000-0000BF440000}"/>
    <cellStyle name="표준 2 11 9" xfId="9133" xr:uid="{00000000-0005-0000-0000-0000C0440000}"/>
    <cellStyle name="표준 2 12" xfId="116" xr:uid="{00000000-0005-0000-0000-0000C1440000}"/>
    <cellStyle name="표준 2 12 10" xfId="9134" xr:uid="{00000000-0005-0000-0000-0000C2440000}"/>
    <cellStyle name="표준 2 12 11" xfId="9135" xr:uid="{00000000-0005-0000-0000-0000C3440000}"/>
    <cellStyle name="표준 2 12 12" xfId="9136" xr:uid="{00000000-0005-0000-0000-0000C4440000}"/>
    <cellStyle name="표준 2 12 13" xfId="9137" xr:uid="{00000000-0005-0000-0000-0000C5440000}"/>
    <cellStyle name="표준 2 12 14" xfId="9138" xr:uid="{00000000-0005-0000-0000-0000C6440000}"/>
    <cellStyle name="표준 2 12 15" xfId="9139" xr:uid="{00000000-0005-0000-0000-0000C7440000}"/>
    <cellStyle name="표준 2 12 16" xfId="9140" xr:uid="{00000000-0005-0000-0000-0000C8440000}"/>
    <cellStyle name="표준 2 12 17" xfId="9141" xr:uid="{00000000-0005-0000-0000-0000C9440000}"/>
    <cellStyle name="표준 2 12 18" xfId="9142" xr:uid="{00000000-0005-0000-0000-0000CA440000}"/>
    <cellStyle name="표준 2 12 19" xfId="9143" xr:uid="{00000000-0005-0000-0000-0000CB440000}"/>
    <cellStyle name="표준 2 12 2" xfId="9144" xr:uid="{00000000-0005-0000-0000-0000CC440000}"/>
    <cellStyle name="표준 2 12 20" xfId="9145" xr:uid="{00000000-0005-0000-0000-0000CD440000}"/>
    <cellStyle name="표준 2 12 21" xfId="9146" xr:uid="{00000000-0005-0000-0000-0000CE440000}"/>
    <cellStyle name="표준 2 12 22" xfId="9147" xr:uid="{00000000-0005-0000-0000-0000CF440000}"/>
    <cellStyle name="표준 2 12 23" xfId="9148" xr:uid="{00000000-0005-0000-0000-0000D0440000}"/>
    <cellStyle name="표준 2 12 24" xfId="9149" xr:uid="{00000000-0005-0000-0000-0000D1440000}"/>
    <cellStyle name="표준 2 12 25" xfId="9150" xr:uid="{00000000-0005-0000-0000-0000D2440000}"/>
    <cellStyle name="표준 2 12 26" xfId="9151" xr:uid="{00000000-0005-0000-0000-0000D3440000}"/>
    <cellStyle name="표준 2 12 27" xfId="9152" xr:uid="{00000000-0005-0000-0000-0000D4440000}"/>
    <cellStyle name="표준 2 12 28" xfId="9153" xr:uid="{00000000-0005-0000-0000-0000D5440000}"/>
    <cellStyle name="표준 2 12 29" xfId="9154" xr:uid="{00000000-0005-0000-0000-0000D6440000}"/>
    <cellStyle name="표준 2 12 3" xfId="9155" xr:uid="{00000000-0005-0000-0000-0000D7440000}"/>
    <cellStyle name="표준 2 12 30" xfId="9156" xr:uid="{00000000-0005-0000-0000-0000D8440000}"/>
    <cellStyle name="표준 2 12 31" xfId="9157" xr:uid="{00000000-0005-0000-0000-0000D9440000}"/>
    <cellStyle name="표준 2 12 32" xfId="9158" xr:uid="{00000000-0005-0000-0000-0000DA440000}"/>
    <cellStyle name="표준 2 12 33" xfId="9159" xr:uid="{00000000-0005-0000-0000-0000DB440000}"/>
    <cellStyle name="표준 2 12 34" xfId="9160" xr:uid="{00000000-0005-0000-0000-0000DC440000}"/>
    <cellStyle name="표준 2 12 35" xfId="9161" xr:uid="{00000000-0005-0000-0000-0000DD440000}"/>
    <cellStyle name="표준 2 12 36" xfId="9162" xr:uid="{00000000-0005-0000-0000-0000DE440000}"/>
    <cellStyle name="표준 2 12 37" xfId="9163" xr:uid="{00000000-0005-0000-0000-0000DF440000}"/>
    <cellStyle name="표준 2 12 4" xfId="9164" xr:uid="{00000000-0005-0000-0000-0000E0440000}"/>
    <cellStyle name="표준 2 12 5" xfId="9165" xr:uid="{00000000-0005-0000-0000-0000E1440000}"/>
    <cellStyle name="표준 2 12 6" xfId="9166" xr:uid="{00000000-0005-0000-0000-0000E2440000}"/>
    <cellStyle name="표준 2 12 7" xfId="9167" xr:uid="{00000000-0005-0000-0000-0000E3440000}"/>
    <cellStyle name="표준 2 12 8" xfId="9168" xr:uid="{00000000-0005-0000-0000-0000E4440000}"/>
    <cellStyle name="표준 2 12 9" xfId="9169" xr:uid="{00000000-0005-0000-0000-0000E5440000}"/>
    <cellStyle name="표준 2 13" xfId="117" xr:uid="{00000000-0005-0000-0000-0000E6440000}"/>
    <cellStyle name="표준 2 13 10" xfId="9170" xr:uid="{00000000-0005-0000-0000-0000E7440000}"/>
    <cellStyle name="표준 2 13 11" xfId="9171" xr:uid="{00000000-0005-0000-0000-0000E8440000}"/>
    <cellStyle name="표준 2 13 12" xfId="9172" xr:uid="{00000000-0005-0000-0000-0000E9440000}"/>
    <cellStyle name="표준 2 13 13" xfId="9173" xr:uid="{00000000-0005-0000-0000-0000EA440000}"/>
    <cellStyle name="표준 2 13 14" xfId="9174" xr:uid="{00000000-0005-0000-0000-0000EB440000}"/>
    <cellStyle name="표준 2 13 15" xfId="9175" xr:uid="{00000000-0005-0000-0000-0000EC440000}"/>
    <cellStyle name="표준 2 13 16" xfId="9176" xr:uid="{00000000-0005-0000-0000-0000ED440000}"/>
    <cellStyle name="표준 2 13 17" xfId="9177" xr:uid="{00000000-0005-0000-0000-0000EE440000}"/>
    <cellStyle name="표준 2 13 18" xfId="9178" xr:uid="{00000000-0005-0000-0000-0000EF440000}"/>
    <cellStyle name="표준 2 13 19" xfId="9179" xr:uid="{00000000-0005-0000-0000-0000F0440000}"/>
    <cellStyle name="표준 2 13 2" xfId="9180" xr:uid="{00000000-0005-0000-0000-0000F1440000}"/>
    <cellStyle name="표준 2 13 20" xfId="9181" xr:uid="{00000000-0005-0000-0000-0000F2440000}"/>
    <cellStyle name="표준 2 13 21" xfId="9182" xr:uid="{00000000-0005-0000-0000-0000F3440000}"/>
    <cellStyle name="표준 2 13 22" xfId="9183" xr:uid="{00000000-0005-0000-0000-0000F4440000}"/>
    <cellStyle name="표준 2 13 23" xfId="9184" xr:uid="{00000000-0005-0000-0000-0000F5440000}"/>
    <cellStyle name="표준 2 13 24" xfId="9185" xr:uid="{00000000-0005-0000-0000-0000F6440000}"/>
    <cellStyle name="표준 2 13 25" xfId="9186" xr:uid="{00000000-0005-0000-0000-0000F7440000}"/>
    <cellStyle name="표준 2 13 26" xfId="9187" xr:uid="{00000000-0005-0000-0000-0000F8440000}"/>
    <cellStyle name="표준 2 13 27" xfId="9188" xr:uid="{00000000-0005-0000-0000-0000F9440000}"/>
    <cellStyle name="표준 2 13 28" xfId="9189" xr:uid="{00000000-0005-0000-0000-0000FA440000}"/>
    <cellStyle name="표준 2 13 29" xfId="9190" xr:uid="{00000000-0005-0000-0000-0000FB440000}"/>
    <cellStyle name="표준 2 13 3" xfId="9191" xr:uid="{00000000-0005-0000-0000-0000FC440000}"/>
    <cellStyle name="표준 2 13 30" xfId="9192" xr:uid="{00000000-0005-0000-0000-0000FD440000}"/>
    <cellStyle name="표준 2 13 31" xfId="9193" xr:uid="{00000000-0005-0000-0000-0000FE440000}"/>
    <cellStyle name="표준 2 13 32" xfId="9194" xr:uid="{00000000-0005-0000-0000-0000FF440000}"/>
    <cellStyle name="표준 2 13 33" xfId="9195" xr:uid="{00000000-0005-0000-0000-000000450000}"/>
    <cellStyle name="표준 2 13 34" xfId="9196" xr:uid="{00000000-0005-0000-0000-000001450000}"/>
    <cellStyle name="표준 2 13 35" xfId="9197" xr:uid="{00000000-0005-0000-0000-000002450000}"/>
    <cellStyle name="표준 2 13 36" xfId="9198" xr:uid="{00000000-0005-0000-0000-000003450000}"/>
    <cellStyle name="표준 2 13 37" xfId="9199" xr:uid="{00000000-0005-0000-0000-000004450000}"/>
    <cellStyle name="표준 2 13 4" xfId="9200" xr:uid="{00000000-0005-0000-0000-000005450000}"/>
    <cellStyle name="표준 2 13 5" xfId="9201" xr:uid="{00000000-0005-0000-0000-000006450000}"/>
    <cellStyle name="표준 2 13 6" xfId="9202" xr:uid="{00000000-0005-0000-0000-000007450000}"/>
    <cellStyle name="표준 2 13 7" xfId="9203" xr:uid="{00000000-0005-0000-0000-000008450000}"/>
    <cellStyle name="표준 2 13 8" xfId="9204" xr:uid="{00000000-0005-0000-0000-000009450000}"/>
    <cellStyle name="표준 2 13 9" xfId="9205" xr:uid="{00000000-0005-0000-0000-00000A450000}"/>
    <cellStyle name="표준 2 14" xfId="118" xr:uid="{00000000-0005-0000-0000-00000B450000}"/>
    <cellStyle name="표준 2 14 10" xfId="9206" xr:uid="{00000000-0005-0000-0000-00000C450000}"/>
    <cellStyle name="표준 2 14 11" xfId="9207" xr:uid="{00000000-0005-0000-0000-00000D450000}"/>
    <cellStyle name="표준 2 14 12" xfId="9208" xr:uid="{00000000-0005-0000-0000-00000E450000}"/>
    <cellStyle name="표준 2 14 13" xfId="9209" xr:uid="{00000000-0005-0000-0000-00000F450000}"/>
    <cellStyle name="표준 2 14 14" xfId="9210" xr:uid="{00000000-0005-0000-0000-000010450000}"/>
    <cellStyle name="표준 2 14 15" xfId="9211" xr:uid="{00000000-0005-0000-0000-000011450000}"/>
    <cellStyle name="표준 2 14 16" xfId="9212" xr:uid="{00000000-0005-0000-0000-000012450000}"/>
    <cellStyle name="표준 2 14 17" xfId="9213" xr:uid="{00000000-0005-0000-0000-000013450000}"/>
    <cellStyle name="표준 2 14 18" xfId="9214" xr:uid="{00000000-0005-0000-0000-000014450000}"/>
    <cellStyle name="표준 2 14 19" xfId="9215" xr:uid="{00000000-0005-0000-0000-000015450000}"/>
    <cellStyle name="표준 2 14 2" xfId="9216" xr:uid="{00000000-0005-0000-0000-000016450000}"/>
    <cellStyle name="표준 2 14 20" xfId="9217" xr:uid="{00000000-0005-0000-0000-000017450000}"/>
    <cellStyle name="표준 2 14 21" xfId="9218" xr:uid="{00000000-0005-0000-0000-000018450000}"/>
    <cellStyle name="표준 2 14 22" xfId="9219" xr:uid="{00000000-0005-0000-0000-000019450000}"/>
    <cellStyle name="표준 2 14 23" xfId="9220" xr:uid="{00000000-0005-0000-0000-00001A450000}"/>
    <cellStyle name="표준 2 14 24" xfId="9221" xr:uid="{00000000-0005-0000-0000-00001B450000}"/>
    <cellStyle name="표준 2 14 25" xfId="9222" xr:uid="{00000000-0005-0000-0000-00001C450000}"/>
    <cellStyle name="표준 2 14 26" xfId="9223" xr:uid="{00000000-0005-0000-0000-00001D450000}"/>
    <cellStyle name="표준 2 14 27" xfId="9224" xr:uid="{00000000-0005-0000-0000-00001E450000}"/>
    <cellStyle name="표준 2 14 28" xfId="9225" xr:uid="{00000000-0005-0000-0000-00001F450000}"/>
    <cellStyle name="표준 2 14 29" xfId="9226" xr:uid="{00000000-0005-0000-0000-000020450000}"/>
    <cellStyle name="표준 2 14 3" xfId="9227" xr:uid="{00000000-0005-0000-0000-000021450000}"/>
    <cellStyle name="표준 2 14 30" xfId="9228" xr:uid="{00000000-0005-0000-0000-000022450000}"/>
    <cellStyle name="표준 2 14 31" xfId="9229" xr:uid="{00000000-0005-0000-0000-000023450000}"/>
    <cellStyle name="표준 2 14 32" xfId="9230" xr:uid="{00000000-0005-0000-0000-000024450000}"/>
    <cellStyle name="표준 2 14 33" xfId="9231" xr:uid="{00000000-0005-0000-0000-000025450000}"/>
    <cellStyle name="표준 2 14 34" xfId="9232" xr:uid="{00000000-0005-0000-0000-000026450000}"/>
    <cellStyle name="표준 2 14 35" xfId="9233" xr:uid="{00000000-0005-0000-0000-000027450000}"/>
    <cellStyle name="표준 2 14 36" xfId="9234" xr:uid="{00000000-0005-0000-0000-000028450000}"/>
    <cellStyle name="표준 2 14 37" xfId="9235" xr:uid="{00000000-0005-0000-0000-000029450000}"/>
    <cellStyle name="표준 2 14 4" xfId="9236" xr:uid="{00000000-0005-0000-0000-00002A450000}"/>
    <cellStyle name="표준 2 14 5" xfId="9237" xr:uid="{00000000-0005-0000-0000-00002B450000}"/>
    <cellStyle name="표준 2 14 6" xfId="9238" xr:uid="{00000000-0005-0000-0000-00002C450000}"/>
    <cellStyle name="표준 2 14 7" xfId="9239" xr:uid="{00000000-0005-0000-0000-00002D450000}"/>
    <cellStyle name="표준 2 14 8" xfId="9240" xr:uid="{00000000-0005-0000-0000-00002E450000}"/>
    <cellStyle name="표준 2 14 9" xfId="9241" xr:uid="{00000000-0005-0000-0000-00002F450000}"/>
    <cellStyle name="표준 2 15" xfId="119" xr:uid="{00000000-0005-0000-0000-000030450000}"/>
    <cellStyle name="표준 2 15 10" xfId="9242" xr:uid="{00000000-0005-0000-0000-000031450000}"/>
    <cellStyle name="표준 2 15 11" xfId="9243" xr:uid="{00000000-0005-0000-0000-000032450000}"/>
    <cellStyle name="표준 2 15 12" xfId="9244" xr:uid="{00000000-0005-0000-0000-000033450000}"/>
    <cellStyle name="표준 2 15 13" xfId="9245" xr:uid="{00000000-0005-0000-0000-000034450000}"/>
    <cellStyle name="표준 2 15 14" xfId="9246" xr:uid="{00000000-0005-0000-0000-000035450000}"/>
    <cellStyle name="표준 2 15 15" xfId="9247" xr:uid="{00000000-0005-0000-0000-000036450000}"/>
    <cellStyle name="표준 2 15 16" xfId="9248" xr:uid="{00000000-0005-0000-0000-000037450000}"/>
    <cellStyle name="표준 2 15 17" xfId="9249" xr:uid="{00000000-0005-0000-0000-000038450000}"/>
    <cellStyle name="표준 2 15 18" xfId="9250" xr:uid="{00000000-0005-0000-0000-000039450000}"/>
    <cellStyle name="표준 2 15 19" xfId="9251" xr:uid="{00000000-0005-0000-0000-00003A450000}"/>
    <cellStyle name="표준 2 15 2" xfId="9252" xr:uid="{00000000-0005-0000-0000-00003B450000}"/>
    <cellStyle name="표준 2 15 20" xfId="9253" xr:uid="{00000000-0005-0000-0000-00003C450000}"/>
    <cellStyle name="표준 2 15 21" xfId="9254" xr:uid="{00000000-0005-0000-0000-00003D450000}"/>
    <cellStyle name="표준 2 15 22" xfId="9255" xr:uid="{00000000-0005-0000-0000-00003E450000}"/>
    <cellStyle name="표준 2 15 23" xfId="9256" xr:uid="{00000000-0005-0000-0000-00003F450000}"/>
    <cellStyle name="표준 2 15 24" xfId="9257" xr:uid="{00000000-0005-0000-0000-000040450000}"/>
    <cellStyle name="표준 2 15 25" xfId="9258" xr:uid="{00000000-0005-0000-0000-000041450000}"/>
    <cellStyle name="표준 2 15 26" xfId="9259" xr:uid="{00000000-0005-0000-0000-000042450000}"/>
    <cellStyle name="표준 2 15 27" xfId="9260" xr:uid="{00000000-0005-0000-0000-000043450000}"/>
    <cellStyle name="표준 2 15 28" xfId="9261" xr:uid="{00000000-0005-0000-0000-000044450000}"/>
    <cellStyle name="표준 2 15 29" xfId="9262" xr:uid="{00000000-0005-0000-0000-000045450000}"/>
    <cellStyle name="표준 2 15 3" xfId="9263" xr:uid="{00000000-0005-0000-0000-000046450000}"/>
    <cellStyle name="표준 2 15 30" xfId="9264" xr:uid="{00000000-0005-0000-0000-000047450000}"/>
    <cellStyle name="표준 2 15 31" xfId="9265" xr:uid="{00000000-0005-0000-0000-000048450000}"/>
    <cellStyle name="표준 2 15 32" xfId="9266" xr:uid="{00000000-0005-0000-0000-000049450000}"/>
    <cellStyle name="표준 2 15 33" xfId="9267" xr:uid="{00000000-0005-0000-0000-00004A450000}"/>
    <cellStyle name="표준 2 15 34" xfId="9268" xr:uid="{00000000-0005-0000-0000-00004B450000}"/>
    <cellStyle name="표준 2 15 35" xfId="9269" xr:uid="{00000000-0005-0000-0000-00004C450000}"/>
    <cellStyle name="표준 2 15 36" xfId="9270" xr:uid="{00000000-0005-0000-0000-00004D450000}"/>
    <cellStyle name="표준 2 15 37" xfId="9271" xr:uid="{00000000-0005-0000-0000-00004E450000}"/>
    <cellStyle name="표준 2 15 4" xfId="9272" xr:uid="{00000000-0005-0000-0000-00004F450000}"/>
    <cellStyle name="표준 2 15 5" xfId="9273" xr:uid="{00000000-0005-0000-0000-000050450000}"/>
    <cellStyle name="표준 2 15 6" xfId="9274" xr:uid="{00000000-0005-0000-0000-000051450000}"/>
    <cellStyle name="표준 2 15 7" xfId="9275" xr:uid="{00000000-0005-0000-0000-000052450000}"/>
    <cellStyle name="표준 2 15 8" xfId="9276" xr:uid="{00000000-0005-0000-0000-000053450000}"/>
    <cellStyle name="표준 2 15 9" xfId="9277" xr:uid="{00000000-0005-0000-0000-000054450000}"/>
    <cellStyle name="표준 2 16" xfId="120" xr:uid="{00000000-0005-0000-0000-000055450000}"/>
    <cellStyle name="표준 2 16 10" xfId="9278" xr:uid="{00000000-0005-0000-0000-000056450000}"/>
    <cellStyle name="표준 2 16 11" xfId="9279" xr:uid="{00000000-0005-0000-0000-000057450000}"/>
    <cellStyle name="표준 2 16 12" xfId="9280" xr:uid="{00000000-0005-0000-0000-000058450000}"/>
    <cellStyle name="표준 2 16 13" xfId="9281" xr:uid="{00000000-0005-0000-0000-000059450000}"/>
    <cellStyle name="표준 2 16 14" xfId="9282" xr:uid="{00000000-0005-0000-0000-00005A450000}"/>
    <cellStyle name="표준 2 16 15" xfId="9283" xr:uid="{00000000-0005-0000-0000-00005B450000}"/>
    <cellStyle name="표준 2 16 16" xfId="9284" xr:uid="{00000000-0005-0000-0000-00005C450000}"/>
    <cellStyle name="표준 2 16 17" xfId="9285" xr:uid="{00000000-0005-0000-0000-00005D450000}"/>
    <cellStyle name="표준 2 16 18" xfId="9286" xr:uid="{00000000-0005-0000-0000-00005E450000}"/>
    <cellStyle name="표준 2 16 19" xfId="9287" xr:uid="{00000000-0005-0000-0000-00005F450000}"/>
    <cellStyle name="표준 2 16 2" xfId="9288" xr:uid="{00000000-0005-0000-0000-000060450000}"/>
    <cellStyle name="표준 2 16 20" xfId="9289" xr:uid="{00000000-0005-0000-0000-000061450000}"/>
    <cellStyle name="표준 2 16 21" xfId="9290" xr:uid="{00000000-0005-0000-0000-000062450000}"/>
    <cellStyle name="표준 2 16 22" xfId="9291" xr:uid="{00000000-0005-0000-0000-000063450000}"/>
    <cellStyle name="표준 2 16 23" xfId="9292" xr:uid="{00000000-0005-0000-0000-000064450000}"/>
    <cellStyle name="표준 2 16 24" xfId="9293" xr:uid="{00000000-0005-0000-0000-000065450000}"/>
    <cellStyle name="표준 2 16 25" xfId="9294" xr:uid="{00000000-0005-0000-0000-000066450000}"/>
    <cellStyle name="표준 2 16 26" xfId="9295" xr:uid="{00000000-0005-0000-0000-000067450000}"/>
    <cellStyle name="표준 2 16 27" xfId="9296" xr:uid="{00000000-0005-0000-0000-000068450000}"/>
    <cellStyle name="표준 2 16 28" xfId="9297" xr:uid="{00000000-0005-0000-0000-000069450000}"/>
    <cellStyle name="표준 2 16 29" xfId="9298" xr:uid="{00000000-0005-0000-0000-00006A450000}"/>
    <cellStyle name="표준 2 16 3" xfId="9299" xr:uid="{00000000-0005-0000-0000-00006B450000}"/>
    <cellStyle name="표준 2 16 30" xfId="9300" xr:uid="{00000000-0005-0000-0000-00006C450000}"/>
    <cellStyle name="표준 2 16 31" xfId="9301" xr:uid="{00000000-0005-0000-0000-00006D450000}"/>
    <cellStyle name="표준 2 16 32" xfId="9302" xr:uid="{00000000-0005-0000-0000-00006E450000}"/>
    <cellStyle name="표준 2 16 33" xfId="9303" xr:uid="{00000000-0005-0000-0000-00006F450000}"/>
    <cellStyle name="표준 2 16 34" xfId="9304" xr:uid="{00000000-0005-0000-0000-000070450000}"/>
    <cellStyle name="표준 2 16 35" xfId="9305" xr:uid="{00000000-0005-0000-0000-000071450000}"/>
    <cellStyle name="표준 2 16 36" xfId="9306" xr:uid="{00000000-0005-0000-0000-000072450000}"/>
    <cellStyle name="표준 2 16 37" xfId="9307" xr:uid="{00000000-0005-0000-0000-000073450000}"/>
    <cellStyle name="표준 2 16 4" xfId="9308" xr:uid="{00000000-0005-0000-0000-000074450000}"/>
    <cellStyle name="표준 2 16 5" xfId="9309" xr:uid="{00000000-0005-0000-0000-000075450000}"/>
    <cellStyle name="표준 2 16 6" xfId="9310" xr:uid="{00000000-0005-0000-0000-000076450000}"/>
    <cellStyle name="표준 2 16 7" xfId="9311" xr:uid="{00000000-0005-0000-0000-000077450000}"/>
    <cellStyle name="표준 2 16 8" xfId="9312" xr:uid="{00000000-0005-0000-0000-000078450000}"/>
    <cellStyle name="표준 2 16 9" xfId="9313" xr:uid="{00000000-0005-0000-0000-000079450000}"/>
    <cellStyle name="표준 2 17" xfId="121" xr:uid="{00000000-0005-0000-0000-00007A450000}"/>
    <cellStyle name="표준 2 17 10" xfId="9314" xr:uid="{00000000-0005-0000-0000-00007B450000}"/>
    <cellStyle name="표준 2 17 11" xfId="9315" xr:uid="{00000000-0005-0000-0000-00007C450000}"/>
    <cellStyle name="표준 2 17 12" xfId="9316" xr:uid="{00000000-0005-0000-0000-00007D450000}"/>
    <cellStyle name="표준 2 17 13" xfId="9317" xr:uid="{00000000-0005-0000-0000-00007E450000}"/>
    <cellStyle name="표준 2 17 14" xfId="9318" xr:uid="{00000000-0005-0000-0000-00007F450000}"/>
    <cellStyle name="표준 2 17 15" xfId="9319" xr:uid="{00000000-0005-0000-0000-000080450000}"/>
    <cellStyle name="표준 2 17 16" xfId="9320" xr:uid="{00000000-0005-0000-0000-000081450000}"/>
    <cellStyle name="표준 2 17 17" xfId="9321" xr:uid="{00000000-0005-0000-0000-000082450000}"/>
    <cellStyle name="표준 2 17 18" xfId="9322" xr:uid="{00000000-0005-0000-0000-000083450000}"/>
    <cellStyle name="표준 2 17 19" xfId="9323" xr:uid="{00000000-0005-0000-0000-000084450000}"/>
    <cellStyle name="표준 2 17 2" xfId="9324" xr:uid="{00000000-0005-0000-0000-000085450000}"/>
    <cellStyle name="표준 2 17 20" xfId="9325" xr:uid="{00000000-0005-0000-0000-000086450000}"/>
    <cellStyle name="표준 2 17 21" xfId="9326" xr:uid="{00000000-0005-0000-0000-000087450000}"/>
    <cellStyle name="표준 2 17 22" xfId="9327" xr:uid="{00000000-0005-0000-0000-000088450000}"/>
    <cellStyle name="표준 2 17 23" xfId="9328" xr:uid="{00000000-0005-0000-0000-000089450000}"/>
    <cellStyle name="표준 2 17 24" xfId="9329" xr:uid="{00000000-0005-0000-0000-00008A450000}"/>
    <cellStyle name="표준 2 17 25" xfId="9330" xr:uid="{00000000-0005-0000-0000-00008B450000}"/>
    <cellStyle name="표준 2 17 26" xfId="9331" xr:uid="{00000000-0005-0000-0000-00008C450000}"/>
    <cellStyle name="표준 2 17 27" xfId="9332" xr:uid="{00000000-0005-0000-0000-00008D450000}"/>
    <cellStyle name="표준 2 17 28" xfId="9333" xr:uid="{00000000-0005-0000-0000-00008E450000}"/>
    <cellStyle name="표준 2 17 29" xfId="9334" xr:uid="{00000000-0005-0000-0000-00008F450000}"/>
    <cellStyle name="표준 2 17 3" xfId="9335" xr:uid="{00000000-0005-0000-0000-000090450000}"/>
    <cellStyle name="표준 2 17 30" xfId="9336" xr:uid="{00000000-0005-0000-0000-000091450000}"/>
    <cellStyle name="표준 2 17 31" xfId="9337" xr:uid="{00000000-0005-0000-0000-000092450000}"/>
    <cellStyle name="표준 2 17 32" xfId="9338" xr:uid="{00000000-0005-0000-0000-000093450000}"/>
    <cellStyle name="표준 2 17 33" xfId="9339" xr:uid="{00000000-0005-0000-0000-000094450000}"/>
    <cellStyle name="표준 2 17 34" xfId="9340" xr:uid="{00000000-0005-0000-0000-000095450000}"/>
    <cellStyle name="표준 2 17 35" xfId="9341" xr:uid="{00000000-0005-0000-0000-000096450000}"/>
    <cellStyle name="표준 2 17 36" xfId="9342" xr:uid="{00000000-0005-0000-0000-000097450000}"/>
    <cellStyle name="표준 2 17 37" xfId="9343" xr:uid="{00000000-0005-0000-0000-000098450000}"/>
    <cellStyle name="표준 2 17 4" xfId="9344" xr:uid="{00000000-0005-0000-0000-000099450000}"/>
    <cellStyle name="표준 2 17 5" xfId="9345" xr:uid="{00000000-0005-0000-0000-00009A450000}"/>
    <cellStyle name="표준 2 17 6" xfId="9346" xr:uid="{00000000-0005-0000-0000-00009B450000}"/>
    <cellStyle name="표준 2 17 7" xfId="9347" xr:uid="{00000000-0005-0000-0000-00009C450000}"/>
    <cellStyle name="표준 2 17 8" xfId="9348" xr:uid="{00000000-0005-0000-0000-00009D450000}"/>
    <cellStyle name="표준 2 17 9" xfId="9349" xr:uid="{00000000-0005-0000-0000-00009E450000}"/>
    <cellStyle name="표준 2 18" xfId="122" xr:uid="{00000000-0005-0000-0000-00009F450000}"/>
    <cellStyle name="표준 2 18 10" xfId="9350" xr:uid="{00000000-0005-0000-0000-0000A0450000}"/>
    <cellStyle name="표준 2 18 11" xfId="9351" xr:uid="{00000000-0005-0000-0000-0000A1450000}"/>
    <cellStyle name="표준 2 18 12" xfId="9352" xr:uid="{00000000-0005-0000-0000-0000A2450000}"/>
    <cellStyle name="표준 2 18 13" xfId="9353" xr:uid="{00000000-0005-0000-0000-0000A3450000}"/>
    <cellStyle name="표준 2 18 14" xfId="9354" xr:uid="{00000000-0005-0000-0000-0000A4450000}"/>
    <cellStyle name="표준 2 18 15" xfId="9355" xr:uid="{00000000-0005-0000-0000-0000A5450000}"/>
    <cellStyle name="표준 2 18 16" xfId="9356" xr:uid="{00000000-0005-0000-0000-0000A6450000}"/>
    <cellStyle name="표준 2 18 17" xfId="9357" xr:uid="{00000000-0005-0000-0000-0000A7450000}"/>
    <cellStyle name="표준 2 18 18" xfId="9358" xr:uid="{00000000-0005-0000-0000-0000A8450000}"/>
    <cellStyle name="표준 2 18 19" xfId="9359" xr:uid="{00000000-0005-0000-0000-0000A9450000}"/>
    <cellStyle name="표준 2 18 2" xfId="9360" xr:uid="{00000000-0005-0000-0000-0000AA450000}"/>
    <cellStyle name="표준 2 18 20" xfId="9361" xr:uid="{00000000-0005-0000-0000-0000AB450000}"/>
    <cellStyle name="표준 2 18 21" xfId="9362" xr:uid="{00000000-0005-0000-0000-0000AC450000}"/>
    <cellStyle name="표준 2 18 22" xfId="9363" xr:uid="{00000000-0005-0000-0000-0000AD450000}"/>
    <cellStyle name="표준 2 18 23" xfId="9364" xr:uid="{00000000-0005-0000-0000-0000AE450000}"/>
    <cellStyle name="표준 2 18 24" xfId="9365" xr:uid="{00000000-0005-0000-0000-0000AF450000}"/>
    <cellStyle name="표준 2 18 25" xfId="9366" xr:uid="{00000000-0005-0000-0000-0000B0450000}"/>
    <cellStyle name="표준 2 18 26" xfId="9367" xr:uid="{00000000-0005-0000-0000-0000B1450000}"/>
    <cellStyle name="표준 2 18 27" xfId="9368" xr:uid="{00000000-0005-0000-0000-0000B2450000}"/>
    <cellStyle name="표준 2 18 28" xfId="9369" xr:uid="{00000000-0005-0000-0000-0000B3450000}"/>
    <cellStyle name="표준 2 18 29" xfId="9370" xr:uid="{00000000-0005-0000-0000-0000B4450000}"/>
    <cellStyle name="표준 2 18 3" xfId="9371" xr:uid="{00000000-0005-0000-0000-0000B5450000}"/>
    <cellStyle name="표준 2 18 30" xfId="9372" xr:uid="{00000000-0005-0000-0000-0000B6450000}"/>
    <cellStyle name="표준 2 18 31" xfId="9373" xr:uid="{00000000-0005-0000-0000-0000B7450000}"/>
    <cellStyle name="표준 2 18 32" xfId="9374" xr:uid="{00000000-0005-0000-0000-0000B8450000}"/>
    <cellStyle name="표준 2 18 33" xfId="9375" xr:uid="{00000000-0005-0000-0000-0000B9450000}"/>
    <cellStyle name="표준 2 18 34" xfId="9376" xr:uid="{00000000-0005-0000-0000-0000BA450000}"/>
    <cellStyle name="표준 2 18 35" xfId="9377" xr:uid="{00000000-0005-0000-0000-0000BB450000}"/>
    <cellStyle name="표준 2 18 36" xfId="9378" xr:uid="{00000000-0005-0000-0000-0000BC450000}"/>
    <cellStyle name="표준 2 18 37" xfId="9379" xr:uid="{00000000-0005-0000-0000-0000BD450000}"/>
    <cellStyle name="표준 2 18 4" xfId="9380" xr:uid="{00000000-0005-0000-0000-0000BE450000}"/>
    <cellStyle name="표준 2 18 5" xfId="9381" xr:uid="{00000000-0005-0000-0000-0000BF450000}"/>
    <cellStyle name="표준 2 18 6" xfId="9382" xr:uid="{00000000-0005-0000-0000-0000C0450000}"/>
    <cellStyle name="표준 2 18 7" xfId="9383" xr:uid="{00000000-0005-0000-0000-0000C1450000}"/>
    <cellStyle name="표준 2 18 8" xfId="9384" xr:uid="{00000000-0005-0000-0000-0000C2450000}"/>
    <cellStyle name="표준 2 18 9" xfId="9385" xr:uid="{00000000-0005-0000-0000-0000C3450000}"/>
    <cellStyle name="표준 2 19" xfId="123" xr:uid="{00000000-0005-0000-0000-0000C4450000}"/>
    <cellStyle name="표준 2 19 10" xfId="9386" xr:uid="{00000000-0005-0000-0000-0000C5450000}"/>
    <cellStyle name="표준 2 19 11" xfId="9387" xr:uid="{00000000-0005-0000-0000-0000C6450000}"/>
    <cellStyle name="표준 2 19 12" xfId="9388" xr:uid="{00000000-0005-0000-0000-0000C7450000}"/>
    <cellStyle name="표준 2 19 13" xfId="9389" xr:uid="{00000000-0005-0000-0000-0000C8450000}"/>
    <cellStyle name="표준 2 19 14" xfId="9390" xr:uid="{00000000-0005-0000-0000-0000C9450000}"/>
    <cellStyle name="표준 2 19 15" xfId="9391" xr:uid="{00000000-0005-0000-0000-0000CA450000}"/>
    <cellStyle name="표준 2 19 16" xfId="9392" xr:uid="{00000000-0005-0000-0000-0000CB450000}"/>
    <cellStyle name="표준 2 19 17" xfId="9393" xr:uid="{00000000-0005-0000-0000-0000CC450000}"/>
    <cellStyle name="표준 2 19 18" xfId="9394" xr:uid="{00000000-0005-0000-0000-0000CD450000}"/>
    <cellStyle name="표준 2 19 19" xfId="9395" xr:uid="{00000000-0005-0000-0000-0000CE450000}"/>
    <cellStyle name="표준 2 19 2" xfId="9396" xr:uid="{00000000-0005-0000-0000-0000CF450000}"/>
    <cellStyle name="표준 2 19 20" xfId="9397" xr:uid="{00000000-0005-0000-0000-0000D0450000}"/>
    <cellStyle name="표준 2 19 21" xfId="9398" xr:uid="{00000000-0005-0000-0000-0000D1450000}"/>
    <cellStyle name="표준 2 19 22" xfId="9399" xr:uid="{00000000-0005-0000-0000-0000D2450000}"/>
    <cellStyle name="표준 2 19 23" xfId="9400" xr:uid="{00000000-0005-0000-0000-0000D3450000}"/>
    <cellStyle name="표준 2 19 24" xfId="9401" xr:uid="{00000000-0005-0000-0000-0000D4450000}"/>
    <cellStyle name="표준 2 19 25" xfId="9402" xr:uid="{00000000-0005-0000-0000-0000D5450000}"/>
    <cellStyle name="표준 2 19 26" xfId="9403" xr:uid="{00000000-0005-0000-0000-0000D6450000}"/>
    <cellStyle name="표준 2 19 27" xfId="9404" xr:uid="{00000000-0005-0000-0000-0000D7450000}"/>
    <cellStyle name="표준 2 19 28" xfId="9405" xr:uid="{00000000-0005-0000-0000-0000D8450000}"/>
    <cellStyle name="표준 2 19 29" xfId="9406" xr:uid="{00000000-0005-0000-0000-0000D9450000}"/>
    <cellStyle name="표준 2 19 3" xfId="9407" xr:uid="{00000000-0005-0000-0000-0000DA450000}"/>
    <cellStyle name="표준 2 19 30" xfId="9408" xr:uid="{00000000-0005-0000-0000-0000DB450000}"/>
    <cellStyle name="표준 2 19 31" xfId="9409" xr:uid="{00000000-0005-0000-0000-0000DC450000}"/>
    <cellStyle name="표준 2 19 32" xfId="9410" xr:uid="{00000000-0005-0000-0000-0000DD450000}"/>
    <cellStyle name="표준 2 19 33" xfId="9411" xr:uid="{00000000-0005-0000-0000-0000DE450000}"/>
    <cellStyle name="표준 2 19 34" xfId="9412" xr:uid="{00000000-0005-0000-0000-0000DF450000}"/>
    <cellStyle name="표준 2 19 35" xfId="9413" xr:uid="{00000000-0005-0000-0000-0000E0450000}"/>
    <cellStyle name="표준 2 19 36" xfId="9414" xr:uid="{00000000-0005-0000-0000-0000E1450000}"/>
    <cellStyle name="표준 2 19 37" xfId="9415" xr:uid="{00000000-0005-0000-0000-0000E2450000}"/>
    <cellStyle name="표준 2 19 4" xfId="9416" xr:uid="{00000000-0005-0000-0000-0000E3450000}"/>
    <cellStyle name="표준 2 19 5" xfId="9417" xr:uid="{00000000-0005-0000-0000-0000E4450000}"/>
    <cellStyle name="표준 2 19 6" xfId="9418" xr:uid="{00000000-0005-0000-0000-0000E5450000}"/>
    <cellStyle name="표준 2 19 7" xfId="9419" xr:uid="{00000000-0005-0000-0000-0000E6450000}"/>
    <cellStyle name="표준 2 19 8" xfId="9420" xr:uid="{00000000-0005-0000-0000-0000E7450000}"/>
    <cellStyle name="표준 2 19 9" xfId="9421" xr:uid="{00000000-0005-0000-0000-0000E8450000}"/>
    <cellStyle name="표준 2 2" xfId="79" xr:uid="{00000000-0005-0000-0000-0000E9450000}"/>
    <cellStyle name="표준 2 2 10" xfId="9422" xr:uid="{00000000-0005-0000-0000-0000EA450000}"/>
    <cellStyle name="표준 2 2 11" xfId="9423" xr:uid="{00000000-0005-0000-0000-0000EB450000}"/>
    <cellStyle name="표준 2 2 12" xfId="9424" xr:uid="{00000000-0005-0000-0000-0000EC450000}"/>
    <cellStyle name="표준 2 2 13" xfId="9425" xr:uid="{00000000-0005-0000-0000-0000ED450000}"/>
    <cellStyle name="표준 2 2 14" xfId="9426" xr:uid="{00000000-0005-0000-0000-0000EE450000}"/>
    <cellStyle name="표준 2 2 15" xfId="9427" xr:uid="{00000000-0005-0000-0000-0000EF450000}"/>
    <cellStyle name="표준 2 2 16" xfId="9428" xr:uid="{00000000-0005-0000-0000-0000F0450000}"/>
    <cellStyle name="표준 2 2 17" xfId="9429" xr:uid="{00000000-0005-0000-0000-0000F1450000}"/>
    <cellStyle name="표준 2 2 18" xfId="9430" xr:uid="{00000000-0005-0000-0000-0000F2450000}"/>
    <cellStyle name="표준 2 2 19" xfId="9431" xr:uid="{00000000-0005-0000-0000-0000F3450000}"/>
    <cellStyle name="표준 2 2 2" xfId="9432" xr:uid="{00000000-0005-0000-0000-0000F4450000}"/>
    <cellStyle name="표준 2 2 20" xfId="9433" xr:uid="{00000000-0005-0000-0000-0000F5450000}"/>
    <cellStyle name="표준 2 2 21" xfId="9434" xr:uid="{00000000-0005-0000-0000-0000F6450000}"/>
    <cellStyle name="표준 2 2 22" xfId="9435" xr:uid="{00000000-0005-0000-0000-0000F7450000}"/>
    <cellStyle name="표준 2 2 23" xfId="9436" xr:uid="{00000000-0005-0000-0000-0000F8450000}"/>
    <cellStyle name="표준 2 2 24" xfId="9437" xr:uid="{00000000-0005-0000-0000-0000F9450000}"/>
    <cellStyle name="표준 2 2 25" xfId="9438" xr:uid="{00000000-0005-0000-0000-0000FA450000}"/>
    <cellStyle name="표준 2 2 26" xfId="9439" xr:uid="{00000000-0005-0000-0000-0000FB450000}"/>
    <cellStyle name="표준 2 2 27" xfId="9440" xr:uid="{00000000-0005-0000-0000-0000FC450000}"/>
    <cellStyle name="표준 2 2 28" xfId="9441" xr:uid="{00000000-0005-0000-0000-0000FD450000}"/>
    <cellStyle name="표준 2 2 29" xfId="9442" xr:uid="{00000000-0005-0000-0000-0000FE450000}"/>
    <cellStyle name="표준 2 2 3" xfId="9443" xr:uid="{00000000-0005-0000-0000-0000FF450000}"/>
    <cellStyle name="표준 2 2 30" xfId="9444" xr:uid="{00000000-0005-0000-0000-000000460000}"/>
    <cellStyle name="표준 2 2 31" xfId="9445" xr:uid="{00000000-0005-0000-0000-000001460000}"/>
    <cellStyle name="표준 2 2 32" xfId="9446" xr:uid="{00000000-0005-0000-0000-000002460000}"/>
    <cellStyle name="표준 2 2 33" xfId="9447" xr:uid="{00000000-0005-0000-0000-000003460000}"/>
    <cellStyle name="표준 2 2 34" xfId="9448" xr:uid="{00000000-0005-0000-0000-000004460000}"/>
    <cellStyle name="표준 2 2 35" xfId="9449" xr:uid="{00000000-0005-0000-0000-000005460000}"/>
    <cellStyle name="표준 2 2 36" xfId="9450" xr:uid="{00000000-0005-0000-0000-000006460000}"/>
    <cellStyle name="표준 2 2 37" xfId="9451" xr:uid="{00000000-0005-0000-0000-000007460000}"/>
    <cellStyle name="표준 2 2 4" xfId="9452" xr:uid="{00000000-0005-0000-0000-000008460000}"/>
    <cellStyle name="표준 2 2 5" xfId="9453" xr:uid="{00000000-0005-0000-0000-000009460000}"/>
    <cellStyle name="표준 2 2 6" xfId="9454" xr:uid="{00000000-0005-0000-0000-00000A460000}"/>
    <cellStyle name="표준 2 2 7" xfId="9455" xr:uid="{00000000-0005-0000-0000-00000B460000}"/>
    <cellStyle name="표준 2 2 8" xfId="9456" xr:uid="{00000000-0005-0000-0000-00000C460000}"/>
    <cellStyle name="표준 2 2 9" xfId="9457" xr:uid="{00000000-0005-0000-0000-00000D460000}"/>
    <cellStyle name="표준 2 20" xfId="124" xr:uid="{00000000-0005-0000-0000-00000E460000}"/>
    <cellStyle name="표준 2 20 10" xfId="9458" xr:uid="{00000000-0005-0000-0000-00000F460000}"/>
    <cellStyle name="표준 2 20 11" xfId="9459" xr:uid="{00000000-0005-0000-0000-000010460000}"/>
    <cellStyle name="표준 2 20 12" xfId="9460" xr:uid="{00000000-0005-0000-0000-000011460000}"/>
    <cellStyle name="표준 2 20 13" xfId="9461" xr:uid="{00000000-0005-0000-0000-000012460000}"/>
    <cellStyle name="표준 2 20 14" xfId="9462" xr:uid="{00000000-0005-0000-0000-000013460000}"/>
    <cellStyle name="표준 2 20 15" xfId="9463" xr:uid="{00000000-0005-0000-0000-000014460000}"/>
    <cellStyle name="표준 2 20 16" xfId="9464" xr:uid="{00000000-0005-0000-0000-000015460000}"/>
    <cellStyle name="표준 2 20 17" xfId="9465" xr:uid="{00000000-0005-0000-0000-000016460000}"/>
    <cellStyle name="표준 2 20 18" xfId="9466" xr:uid="{00000000-0005-0000-0000-000017460000}"/>
    <cellStyle name="표준 2 20 19" xfId="9467" xr:uid="{00000000-0005-0000-0000-000018460000}"/>
    <cellStyle name="표준 2 20 2" xfId="9468" xr:uid="{00000000-0005-0000-0000-000019460000}"/>
    <cellStyle name="표준 2 20 20" xfId="9469" xr:uid="{00000000-0005-0000-0000-00001A460000}"/>
    <cellStyle name="표준 2 20 21" xfId="9470" xr:uid="{00000000-0005-0000-0000-00001B460000}"/>
    <cellStyle name="표준 2 20 22" xfId="9471" xr:uid="{00000000-0005-0000-0000-00001C460000}"/>
    <cellStyle name="표준 2 20 23" xfId="9472" xr:uid="{00000000-0005-0000-0000-00001D460000}"/>
    <cellStyle name="표준 2 20 24" xfId="9473" xr:uid="{00000000-0005-0000-0000-00001E460000}"/>
    <cellStyle name="표준 2 20 25" xfId="9474" xr:uid="{00000000-0005-0000-0000-00001F460000}"/>
    <cellStyle name="표준 2 20 26" xfId="9475" xr:uid="{00000000-0005-0000-0000-000020460000}"/>
    <cellStyle name="표준 2 20 27" xfId="9476" xr:uid="{00000000-0005-0000-0000-000021460000}"/>
    <cellStyle name="표준 2 20 28" xfId="9477" xr:uid="{00000000-0005-0000-0000-000022460000}"/>
    <cellStyle name="표준 2 20 29" xfId="9478" xr:uid="{00000000-0005-0000-0000-000023460000}"/>
    <cellStyle name="표준 2 20 3" xfId="9479" xr:uid="{00000000-0005-0000-0000-000024460000}"/>
    <cellStyle name="표준 2 20 30" xfId="9480" xr:uid="{00000000-0005-0000-0000-000025460000}"/>
    <cellStyle name="표준 2 20 31" xfId="9481" xr:uid="{00000000-0005-0000-0000-000026460000}"/>
    <cellStyle name="표준 2 20 32" xfId="9482" xr:uid="{00000000-0005-0000-0000-000027460000}"/>
    <cellStyle name="표준 2 20 33" xfId="9483" xr:uid="{00000000-0005-0000-0000-000028460000}"/>
    <cellStyle name="표준 2 20 34" xfId="9484" xr:uid="{00000000-0005-0000-0000-000029460000}"/>
    <cellStyle name="표준 2 20 35" xfId="9485" xr:uid="{00000000-0005-0000-0000-00002A460000}"/>
    <cellStyle name="표준 2 20 36" xfId="9486" xr:uid="{00000000-0005-0000-0000-00002B460000}"/>
    <cellStyle name="표준 2 20 37" xfId="9487" xr:uid="{00000000-0005-0000-0000-00002C460000}"/>
    <cellStyle name="표준 2 20 4" xfId="9488" xr:uid="{00000000-0005-0000-0000-00002D460000}"/>
    <cellStyle name="표준 2 20 5" xfId="9489" xr:uid="{00000000-0005-0000-0000-00002E460000}"/>
    <cellStyle name="표준 2 20 6" xfId="9490" xr:uid="{00000000-0005-0000-0000-00002F460000}"/>
    <cellStyle name="표준 2 20 7" xfId="9491" xr:uid="{00000000-0005-0000-0000-000030460000}"/>
    <cellStyle name="표준 2 20 8" xfId="9492" xr:uid="{00000000-0005-0000-0000-000031460000}"/>
    <cellStyle name="표준 2 20 9" xfId="9493" xr:uid="{00000000-0005-0000-0000-000032460000}"/>
    <cellStyle name="표준 2 21" xfId="125" xr:uid="{00000000-0005-0000-0000-000033460000}"/>
    <cellStyle name="표준 2 21 10" xfId="9494" xr:uid="{00000000-0005-0000-0000-000034460000}"/>
    <cellStyle name="표준 2 21 11" xfId="9495" xr:uid="{00000000-0005-0000-0000-000035460000}"/>
    <cellStyle name="표준 2 21 12" xfId="9496" xr:uid="{00000000-0005-0000-0000-000036460000}"/>
    <cellStyle name="표준 2 21 13" xfId="9497" xr:uid="{00000000-0005-0000-0000-000037460000}"/>
    <cellStyle name="표준 2 21 14" xfId="9498" xr:uid="{00000000-0005-0000-0000-000038460000}"/>
    <cellStyle name="표준 2 21 15" xfId="9499" xr:uid="{00000000-0005-0000-0000-000039460000}"/>
    <cellStyle name="표준 2 21 16" xfId="9500" xr:uid="{00000000-0005-0000-0000-00003A460000}"/>
    <cellStyle name="표준 2 21 17" xfId="9501" xr:uid="{00000000-0005-0000-0000-00003B460000}"/>
    <cellStyle name="표준 2 21 18" xfId="9502" xr:uid="{00000000-0005-0000-0000-00003C460000}"/>
    <cellStyle name="표준 2 21 19" xfId="9503" xr:uid="{00000000-0005-0000-0000-00003D460000}"/>
    <cellStyle name="표준 2 21 2" xfId="9504" xr:uid="{00000000-0005-0000-0000-00003E460000}"/>
    <cellStyle name="표준 2 21 20" xfId="9505" xr:uid="{00000000-0005-0000-0000-00003F460000}"/>
    <cellStyle name="표준 2 21 21" xfId="9506" xr:uid="{00000000-0005-0000-0000-000040460000}"/>
    <cellStyle name="표준 2 21 22" xfId="9507" xr:uid="{00000000-0005-0000-0000-000041460000}"/>
    <cellStyle name="표준 2 21 23" xfId="9508" xr:uid="{00000000-0005-0000-0000-000042460000}"/>
    <cellStyle name="표준 2 21 24" xfId="9509" xr:uid="{00000000-0005-0000-0000-000043460000}"/>
    <cellStyle name="표준 2 21 25" xfId="9510" xr:uid="{00000000-0005-0000-0000-000044460000}"/>
    <cellStyle name="표준 2 21 26" xfId="9511" xr:uid="{00000000-0005-0000-0000-000045460000}"/>
    <cellStyle name="표준 2 21 27" xfId="9512" xr:uid="{00000000-0005-0000-0000-000046460000}"/>
    <cellStyle name="표준 2 21 28" xfId="9513" xr:uid="{00000000-0005-0000-0000-000047460000}"/>
    <cellStyle name="표준 2 21 29" xfId="9514" xr:uid="{00000000-0005-0000-0000-000048460000}"/>
    <cellStyle name="표준 2 21 3" xfId="9515" xr:uid="{00000000-0005-0000-0000-000049460000}"/>
    <cellStyle name="표준 2 21 30" xfId="9516" xr:uid="{00000000-0005-0000-0000-00004A460000}"/>
    <cellStyle name="표준 2 21 31" xfId="9517" xr:uid="{00000000-0005-0000-0000-00004B460000}"/>
    <cellStyle name="표준 2 21 32" xfId="9518" xr:uid="{00000000-0005-0000-0000-00004C460000}"/>
    <cellStyle name="표준 2 21 33" xfId="9519" xr:uid="{00000000-0005-0000-0000-00004D460000}"/>
    <cellStyle name="표준 2 21 34" xfId="9520" xr:uid="{00000000-0005-0000-0000-00004E460000}"/>
    <cellStyle name="표준 2 21 35" xfId="9521" xr:uid="{00000000-0005-0000-0000-00004F460000}"/>
    <cellStyle name="표준 2 21 36" xfId="9522" xr:uid="{00000000-0005-0000-0000-000050460000}"/>
    <cellStyle name="표준 2 21 37" xfId="9523" xr:uid="{00000000-0005-0000-0000-000051460000}"/>
    <cellStyle name="표준 2 21 4" xfId="9524" xr:uid="{00000000-0005-0000-0000-000052460000}"/>
    <cellStyle name="표준 2 21 5" xfId="9525" xr:uid="{00000000-0005-0000-0000-000053460000}"/>
    <cellStyle name="표준 2 21 6" xfId="9526" xr:uid="{00000000-0005-0000-0000-000054460000}"/>
    <cellStyle name="표준 2 21 7" xfId="9527" xr:uid="{00000000-0005-0000-0000-000055460000}"/>
    <cellStyle name="표준 2 21 8" xfId="9528" xr:uid="{00000000-0005-0000-0000-000056460000}"/>
    <cellStyle name="표준 2 21 9" xfId="9529" xr:uid="{00000000-0005-0000-0000-000057460000}"/>
    <cellStyle name="표준 2 22" xfId="126" xr:uid="{00000000-0005-0000-0000-000058460000}"/>
    <cellStyle name="표준 2 22 10" xfId="9530" xr:uid="{00000000-0005-0000-0000-000059460000}"/>
    <cellStyle name="표준 2 22 11" xfId="9531" xr:uid="{00000000-0005-0000-0000-00005A460000}"/>
    <cellStyle name="표준 2 22 12" xfId="9532" xr:uid="{00000000-0005-0000-0000-00005B460000}"/>
    <cellStyle name="표준 2 22 13" xfId="9533" xr:uid="{00000000-0005-0000-0000-00005C460000}"/>
    <cellStyle name="표준 2 22 14" xfId="9534" xr:uid="{00000000-0005-0000-0000-00005D460000}"/>
    <cellStyle name="표준 2 22 15" xfId="9535" xr:uid="{00000000-0005-0000-0000-00005E460000}"/>
    <cellStyle name="표준 2 22 16" xfId="9536" xr:uid="{00000000-0005-0000-0000-00005F460000}"/>
    <cellStyle name="표준 2 22 17" xfId="9537" xr:uid="{00000000-0005-0000-0000-000060460000}"/>
    <cellStyle name="표준 2 22 18" xfId="9538" xr:uid="{00000000-0005-0000-0000-000061460000}"/>
    <cellStyle name="표준 2 22 19" xfId="9539" xr:uid="{00000000-0005-0000-0000-000062460000}"/>
    <cellStyle name="표준 2 22 2" xfId="9540" xr:uid="{00000000-0005-0000-0000-000063460000}"/>
    <cellStyle name="표준 2 22 20" xfId="9541" xr:uid="{00000000-0005-0000-0000-000064460000}"/>
    <cellStyle name="표준 2 22 21" xfId="9542" xr:uid="{00000000-0005-0000-0000-000065460000}"/>
    <cellStyle name="표준 2 22 22" xfId="9543" xr:uid="{00000000-0005-0000-0000-000066460000}"/>
    <cellStyle name="표준 2 22 23" xfId="9544" xr:uid="{00000000-0005-0000-0000-000067460000}"/>
    <cellStyle name="표준 2 22 24" xfId="9545" xr:uid="{00000000-0005-0000-0000-000068460000}"/>
    <cellStyle name="표준 2 22 25" xfId="9546" xr:uid="{00000000-0005-0000-0000-000069460000}"/>
    <cellStyle name="표준 2 22 26" xfId="9547" xr:uid="{00000000-0005-0000-0000-00006A460000}"/>
    <cellStyle name="표준 2 22 27" xfId="9548" xr:uid="{00000000-0005-0000-0000-00006B460000}"/>
    <cellStyle name="표준 2 22 28" xfId="9549" xr:uid="{00000000-0005-0000-0000-00006C460000}"/>
    <cellStyle name="표준 2 22 29" xfId="9550" xr:uid="{00000000-0005-0000-0000-00006D460000}"/>
    <cellStyle name="표준 2 22 3" xfId="9551" xr:uid="{00000000-0005-0000-0000-00006E460000}"/>
    <cellStyle name="표준 2 22 30" xfId="9552" xr:uid="{00000000-0005-0000-0000-00006F460000}"/>
    <cellStyle name="표준 2 22 31" xfId="9553" xr:uid="{00000000-0005-0000-0000-000070460000}"/>
    <cellStyle name="표준 2 22 32" xfId="9554" xr:uid="{00000000-0005-0000-0000-000071460000}"/>
    <cellStyle name="표준 2 22 33" xfId="9555" xr:uid="{00000000-0005-0000-0000-000072460000}"/>
    <cellStyle name="표준 2 22 34" xfId="9556" xr:uid="{00000000-0005-0000-0000-000073460000}"/>
    <cellStyle name="표준 2 22 35" xfId="9557" xr:uid="{00000000-0005-0000-0000-000074460000}"/>
    <cellStyle name="표준 2 22 36" xfId="9558" xr:uid="{00000000-0005-0000-0000-000075460000}"/>
    <cellStyle name="표준 2 22 37" xfId="9559" xr:uid="{00000000-0005-0000-0000-000076460000}"/>
    <cellStyle name="표준 2 22 4" xfId="9560" xr:uid="{00000000-0005-0000-0000-000077460000}"/>
    <cellStyle name="표준 2 22 5" xfId="9561" xr:uid="{00000000-0005-0000-0000-000078460000}"/>
    <cellStyle name="표준 2 22 6" xfId="9562" xr:uid="{00000000-0005-0000-0000-000079460000}"/>
    <cellStyle name="표준 2 22 7" xfId="9563" xr:uid="{00000000-0005-0000-0000-00007A460000}"/>
    <cellStyle name="표준 2 22 8" xfId="9564" xr:uid="{00000000-0005-0000-0000-00007B460000}"/>
    <cellStyle name="표준 2 22 9" xfId="9565" xr:uid="{00000000-0005-0000-0000-00007C460000}"/>
    <cellStyle name="표준 2 23" xfId="127" xr:uid="{00000000-0005-0000-0000-00007D460000}"/>
    <cellStyle name="표준 2 23 10" xfId="9566" xr:uid="{00000000-0005-0000-0000-00007E460000}"/>
    <cellStyle name="표준 2 23 11" xfId="9567" xr:uid="{00000000-0005-0000-0000-00007F460000}"/>
    <cellStyle name="표준 2 23 12" xfId="9568" xr:uid="{00000000-0005-0000-0000-000080460000}"/>
    <cellStyle name="표준 2 23 13" xfId="9569" xr:uid="{00000000-0005-0000-0000-000081460000}"/>
    <cellStyle name="표준 2 23 14" xfId="9570" xr:uid="{00000000-0005-0000-0000-000082460000}"/>
    <cellStyle name="표준 2 23 15" xfId="9571" xr:uid="{00000000-0005-0000-0000-000083460000}"/>
    <cellStyle name="표준 2 23 16" xfId="9572" xr:uid="{00000000-0005-0000-0000-000084460000}"/>
    <cellStyle name="표준 2 23 17" xfId="9573" xr:uid="{00000000-0005-0000-0000-000085460000}"/>
    <cellStyle name="표준 2 23 18" xfId="9574" xr:uid="{00000000-0005-0000-0000-000086460000}"/>
    <cellStyle name="표준 2 23 19" xfId="9575" xr:uid="{00000000-0005-0000-0000-000087460000}"/>
    <cellStyle name="표준 2 23 2" xfId="9576" xr:uid="{00000000-0005-0000-0000-000088460000}"/>
    <cellStyle name="표준 2 23 20" xfId="9577" xr:uid="{00000000-0005-0000-0000-000089460000}"/>
    <cellStyle name="표준 2 23 21" xfId="9578" xr:uid="{00000000-0005-0000-0000-00008A460000}"/>
    <cellStyle name="표준 2 23 22" xfId="9579" xr:uid="{00000000-0005-0000-0000-00008B460000}"/>
    <cellStyle name="표준 2 23 23" xfId="9580" xr:uid="{00000000-0005-0000-0000-00008C460000}"/>
    <cellStyle name="표준 2 23 24" xfId="9581" xr:uid="{00000000-0005-0000-0000-00008D460000}"/>
    <cellStyle name="표준 2 23 25" xfId="9582" xr:uid="{00000000-0005-0000-0000-00008E460000}"/>
    <cellStyle name="표준 2 23 26" xfId="9583" xr:uid="{00000000-0005-0000-0000-00008F460000}"/>
    <cellStyle name="표준 2 23 27" xfId="9584" xr:uid="{00000000-0005-0000-0000-000090460000}"/>
    <cellStyle name="표준 2 23 28" xfId="9585" xr:uid="{00000000-0005-0000-0000-000091460000}"/>
    <cellStyle name="표준 2 23 29" xfId="9586" xr:uid="{00000000-0005-0000-0000-000092460000}"/>
    <cellStyle name="표준 2 23 3" xfId="9587" xr:uid="{00000000-0005-0000-0000-000093460000}"/>
    <cellStyle name="표준 2 23 30" xfId="9588" xr:uid="{00000000-0005-0000-0000-000094460000}"/>
    <cellStyle name="표준 2 23 31" xfId="9589" xr:uid="{00000000-0005-0000-0000-000095460000}"/>
    <cellStyle name="표준 2 23 32" xfId="9590" xr:uid="{00000000-0005-0000-0000-000096460000}"/>
    <cellStyle name="표준 2 23 33" xfId="9591" xr:uid="{00000000-0005-0000-0000-000097460000}"/>
    <cellStyle name="표준 2 23 34" xfId="9592" xr:uid="{00000000-0005-0000-0000-000098460000}"/>
    <cellStyle name="표준 2 23 35" xfId="9593" xr:uid="{00000000-0005-0000-0000-000099460000}"/>
    <cellStyle name="표준 2 23 36" xfId="9594" xr:uid="{00000000-0005-0000-0000-00009A460000}"/>
    <cellStyle name="표준 2 23 37" xfId="9595" xr:uid="{00000000-0005-0000-0000-00009B460000}"/>
    <cellStyle name="표준 2 23 4" xfId="9596" xr:uid="{00000000-0005-0000-0000-00009C460000}"/>
    <cellStyle name="표준 2 23 5" xfId="9597" xr:uid="{00000000-0005-0000-0000-00009D460000}"/>
    <cellStyle name="표준 2 23 6" xfId="9598" xr:uid="{00000000-0005-0000-0000-00009E460000}"/>
    <cellStyle name="표준 2 23 7" xfId="9599" xr:uid="{00000000-0005-0000-0000-00009F460000}"/>
    <cellStyle name="표준 2 23 8" xfId="9600" xr:uid="{00000000-0005-0000-0000-0000A0460000}"/>
    <cellStyle name="표준 2 23 9" xfId="9601" xr:uid="{00000000-0005-0000-0000-0000A1460000}"/>
    <cellStyle name="표준 2 24" xfId="128" xr:uid="{00000000-0005-0000-0000-0000A2460000}"/>
    <cellStyle name="표준 2 24 10" xfId="9602" xr:uid="{00000000-0005-0000-0000-0000A3460000}"/>
    <cellStyle name="표준 2 24 11" xfId="9603" xr:uid="{00000000-0005-0000-0000-0000A4460000}"/>
    <cellStyle name="표준 2 24 12" xfId="9604" xr:uid="{00000000-0005-0000-0000-0000A5460000}"/>
    <cellStyle name="표준 2 24 13" xfId="9605" xr:uid="{00000000-0005-0000-0000-0000A6460000}"/>
    <cellStyle name="표준 2 24 14" xfId="9606" xr:uid="{00000000-0005-0000-0000-0000A7460000}"/>
    <cellStyle name="표준 2 24 15" xfId="9607" xr:uid="{00000000-0005-0000-0000-0000A8460000}"/>
    <cellStyle name="표준 2 24 16" xfId="9608" xr:uid="{00000000-0005-0000-0000-0000A9460000}"/>
    <cellStyle name="표준 2 24 17" xfId="9609" xr:uid="{00000000-0005-0000-0000-0000AA460000}"/>
    <cellStyle name="표준 2 24 18" xfId="9610" xr:uid="{00000000-0005-0000-0000-0000AB460000}"/>
    <cellStyle name="표준 2 24 19" xfId="9611" xr:uid="{00000000-0005-0000-0000-0000AC460000}"/>
    <cellStyle name="표준 2 24 2" xfId="9612" xr:uid="{00000000-0005-0000-0000-0000AD460000}"/>
    <cellStyle name="표준 2 24 20" xfId="9613" xr:uid="{00000000-0005-0000-0000-0000AE460000}"/>
    <cellStyle name="표준 2 24 21" xfId="9614" xr:uid="{00000000-0005-0000-0000-0000AF460000}"/>
    <cellStyle name="표준 2 24 22" xfId="9615" xr:uid="{00000000-0005-0000-0000-0000B0460000}"/>
    <cellStyle name="표준 2 24 23" xfId="9616" xr:uid="{00000000-0005-0000-0000-0000B1460000}"/>
    <cellStyle name="표준 2 24 24" xfId="9617" xr:uid="{00000000-0005-0000-0000-0000B2460000}"/>
    <cellStyle name="표준 2 24 25" xfId="9618" xr:uid="{00000000-0005-0000-0000-0000B3460000}"/>
    <cellStyle name="표준 2 24 26" xfId="9619" xr:uid="{00000000-0005-0000-0000-0000B4460000}"/>
    <cellStyle name="표준 2 24 27" xfId="9620" xr:uid="{00000000-0005-0000-0000-0000B5460000}"/>
    <cellStyle name="표준 2 24 28" xfId="9621" xr:uid="{00000000-0005-0000-0000-0000B6460000}"/>
    <cellStyle name="표준 2 24 29" xfId="9622" xr:uid="{00000000-0005-0000-0000-0000B7460000}"/>
    <cellStyle name="표준 2 24 3" xfId="9623" xr:uid="{00000000-0005-0000-0000-0000B8460000}"/>
    <cellStyle name="표준 2 24 30" xfId="9624" xr:uid="{00000000-0005-0000-0000-0000B9460000}"/>
    <cellStyle name="표준 2 24 31" xfId="9625" xr:uid="{00000000-0005-0000-0000-0000BA460000}"/>
    <cellStyle name="표준 2 24 32" xfId="9626" xr:uid="{00000000-0005-0000-0000-0000BB460000}"/>
    <cellStyle name="표준 2 24 33" xfId="9627" xr:uid="{00000000-0005-0000-0000-0000BC460000}"/>
    <cellStyle name="표준 2 24 34" xfId="9628" xr:uid="{00000000-0005-0000-0000-0000BD460000}"/>
    <cellStyle name="표준 2 24 35" xfId="9629" xr:uid="{00000000-0005-0000-0000-0000BE460000}"/>
    <cellStyle name="표준 2 24 36" xfId="9630" xr:uid="{00000000-0005-0000-0000-0000BF460000}"/>
    <cellStyle name="표준 2 24 37" xfId="9631" xr:uid="{00000000-0005-0000-0000-0000C0460000}"/>
    <cellStyle name="표준 2 24 4" xfId="9632" xr:uid="{00000000-0005-0000-0000-0000C1460000}"/>
    <cellStyle name="표준 2 24 5" xfId="9633" xr:uid="{00000000-0005-0000-0000-0000C2460000}"/>
    <cellStyle name="표준 2 24 6" xfId="9634" xr:uid="{00000000-0005-0000-0000-0000C3460000}"/>
    <cellStyle name="표준 2 24 7" xfId="9635" xr:uid="{00000000-0005-0000-0000-0000C4460000}"/>
    <cellStyle name="표준 2 24 8" xfId="9636" xr:uid="{00000000-0005-0000-0000-0000C5460000}"/>
    <cellStyle name="표준 2 24 9" xfId="9637" xr:uid="{00000000-0005-0000-0000-0000C6460000}"/>
    <cellStyle name="표준 2 25" xfId="129" xr:uid="{00000000-0005-0000-0000-0000C7460000}"/>
    <cellStyle name="표준 2 25 10" xfId="9638" xr:uid="{00000000-0005-0000-0000-0000C8460000}"/>
    <cellStyle name="표준 2 25 11" xfId="9639" xr:uid="{00000000-0005-0000-0000-0000C9460000}"/>
    <cellStyle name="표준 2 25 12" xfId="9640" xr:uid="{00000000-0005-0000-0000-0000CA460000}"/>
    <cellStyle name="표준 2 25 13" xfId="9641" xr:uid="{00000000-0005-0000-0000-0000CB460000}"/>
    <cellStyle name="표준 2 25 14" xfId="9642" xr:uid="{00000000-0005-0000-0000-0000CC460000}"/>
    <cellStyle name="표준 2 25 15" xfId="9643" xr:uid="{00000000-0005-0000-0000-0000CD460000}"/>
    <cellStyle name="표준 2 25 16" xfId="9644" xr:uid="{00000000-0005-0000-0000-0000CE460000}"/>
    <cellStyle name="표준 2 25 17" xfId="9645" xr:uid="{00000000-0005-0000-0000-0000CF460000}"/>
    <cellStyle name="표준 2 25 18" xfId="9646" xr:uid="{00000000-0005-0000-0000-0000D0460000}"/>
    <cellStyle name="표준 2 25 19" xfId="9647" xr:uid="{00000000-0005-0000-0000-0000D1460000}"/>
    <cellStyle name="표준 2 25 2" xfId="9648" xr:uid="{00000000-0005-0000-0000-0000D2460000}"/>
    <cellStyle name="표준 2 25 20" xfId="9649" xr:uid="{00000000-0005-0000-0000-0000D3460000}"/>
    <cellStyle name="표준 2 25 21" xfId="9650" xr:uid="{00000000-0005-0000-0000-0000D4460000}"/>
    <cellStyle name="표준 2 25 22" xfId="9651" xr:uid="{00000000-0005-0000-0000-0000D5460000}"/>
    <cellStyle name="표준 2 25 23" xfId="9652" xr:uid="{00000000-0005-0000-0000-0000D6460000}"/>
    <cellStyle name="표준 2 25 24" xfId="9653" xr:uid="{00000000-0005-0000-0000-0000D7460000}"/>
    <cellStyle name="표준 2 25 25" xfId="9654" xr:uid="{00000000-0005-0000-0000-0000D8460000}"/>
    <cellStyle name="표준 2 25 26" xfId="9655" xr:uid="{00000000-0005-0000-0000-0000D9460000}"/>
    <cellStyle name="표준 2 25 27" xfId="9656" xr:uid="{00000000-0005-0000-0000-0000DA460000}"/>
    <cellStyle name="표준 2 25 28" xfId="9657" xr:uid="{00000000-0005-0000-0000-0000DB460000}"/>
    <cellStyle name="표준 2 25 29" xfId="9658" xr:uid="{00000000-0005-0000-0000-0000DC460000}"/>
    <cellStyle name="표준 2 25 3" xfId="9659" xr:uid="{00000000-0005-0000-0000-0000DD460000}"/>
    <cellStyle name="표준 2 25 30" xfId="9660" xr:uid="{00000000-0005-0000-0000-0000DE460000}"/>
    <cellStyle name="표준 2 25 31" xfId="9661" xr:uid="{00000000-0005-0000-0000-0000DF460000}"/>
    <cellStyle name="표준 2 25 32" xfId="9662" xr:uid="{00000000-0005-0000-0000-0000E0460000}"/>
    <cellStyle name="표준 2 25 33" xfId="9663" xr:uid="{00000000-0005-0000-0000-0000E1460000}"/>
    <cellStyle name="표준 2 25 34" xfId="9664" xr:uid="{00000000-0005-0000-0000-0000E2460000}"/>
    <cellStyle name="표준 2 25 35" xfId="9665" xr:uid="{00000000-0005-0000-0000-0000E3460000}"/>
    <cellStyle name="표준 2 25 36" xfId="9666" xr:uid="{00000000-0005-0000-0000-0000E4460000}"/>
    <cellStyle name="표준 2 25 37" xfId="9667" xr:uid="{00000000-0005-0000-0000-0000E5460000}"/>
    <cellStyle name="표준 2 25 4" xfId="9668" xr:uid="{00000000-0005-0000-0000-0000E6460000}"/>
    <cellStyle name="표준 2 25 5" xfId="9669" xr:uid="{00000000-0005-0000-0000-0000E7460000}"/>
    <cellStyle name="표준 2 25 6" xfId="9670" xr:uid="{00000000-0005-0000-0000-0000E8460000}"/>
    <cellStyle name="표준 2 25 7" xfId="9671" xr:uid="{00000000-0005-0000-0000-0000E9460000}"/>
    <cellStyle name="표준 2 25 8" xfId="9672" xr:uid="{00000000-0005-0000-0000-0000EA460000}"/>
    <cellStyle name="표준 2 25 9" xfId="9673" xr:uid="{00000000-0005-0000-0000-0000EB460000}"/>
    <cellStyle name="표준 2 26" xfId="130" xr:uid="{00000000-0005-0000-0000-0000EC460000}"/>
    <cellStyle name="표준 2 26 10" xfId="9674" xr:uid="{00000000-0005-0000-0000-0000ED460000}"/>
    <cellStyle name="표준 2 26 11" xfId="9675" xr:uid="{00000000-0005-0000-0000-0000EE460000}"/>
    <cellStyle name="표준 2 26 12" xfId="9676" xr:uid="{00000000-0005-0000-0000-0000EF460000}"/>
    <cellStyle name="표준 2 26 13" xfId="9677" xr:uid="{00000000-0005-0000-0000-0000F0460000}"/>
    <cellStyle name="표준 2 26 14" xfId="9678" xr:uid="{00000000-0005-0000-0000-0000F1460000}"/>
    <cellStyle name="표준 2 26 15" xfId="9679" xr:uid="{00000000-0005-0000-0000-0000F2460000}"/>
    <cellStyle name="표준 2 26 16" xfId="9680" xr:uid="{00000000-0005-0000-0000-0000F3460000}"/>
    <cellStyle name="표준 2 26 17" xfId="9681" xr:uid="{00000000-0005-0000-0000-0000F4460000}"/>
    <cellStyle name="표준 2 26 18" xfId="9682" xr:uid="{00000000-0005-0000-0000-0000F5460000}"/>
    <cellStyle name="표준 2 26 19" xfId="9683" xr:uid="{00000000-0005-0000-0000-0000F6460000}"/>
    <cellStyle name="표준 2 26 2" xfId="9684" xr:uid="{00000000-0005-0000-0000-0000F7460000}"/>
    <cellStyle name="표준 2 26 20" xfId="9685" xr:uid="{00000000-0005-0000-0000-0000F8460000}"/>
    <cellStyle name="표준 2 26 21" xfId="9686" xr:uid="{00000000-0005-0000-0000-0000F9460000}"/>
    <cellStyle name="표준 2 26 22" xfId="9687" xr:uid="{00000000-0005-0000-0000-0000FA460000}"/>
    <cellStyle name="표준 2 26 23" xfId="9688" xr:uid="{00000000-0005-0000-0000-0000FB460000}"/>
    <cellStyle name="표준 2 26 24" xfId="9689" xr:uid="{00000000-0005-0000-0000-0000FC460000}"/>
    <cellStyle name="표준 2 26 25" xfId="9690" xr:uid="{00000000-0005-0000-0000-0000FD460000}"/>
    <cellStyle name="표준 2 26 26" xfId="9691" xr:uid="{00000000-0005-0000-0000-0000FE460000}"/>
    <cellStyle name="표준 2 26 27" xfId="9692" xr:uid="{00000000-0005-0000-0000-0000FF460000}"/>
    <cellStyle name="표준 2 26 28" xfId="9693" xr:uid="{00000000-0005-0000-0000-000000470000}"/>
    <cellStyle name="표준 2 26 29" xfId="9694" xr:uid="{00000000-0005-0000-0000-000001470000}"/>
    <cellStyle name="표준 2 26 3" xfId="9695" xr:uid="{00000000-0005-0000-0000-000002470000}"/>
    <cellStyle name="표준 2 26 30" xfId="9696" xr:uid="{00000000-0005-0000-0000-000003470000}"/>
    <cellStyle name="표준 2 26 31" xfId="9697" xr:uid="{00000000-0005-0000-0000-000004470000}"/>
    <cellStyle name="표준 2 26 32" xfId="9698" xr:uid="{00000000-0005-0000-0000-000005470000}"/>
    <cellStyle name="표준 2 26 33" xfId="9699" xr:uid="{00000000-0005-0000-0000-000006470000}"/>
    <cellStyle name="표준 2 26 34" xfId="9700" xr:uid="{00000000-0005-0000-0000-000007470000}"/>
    <cellStyle name="표준 2 26 35" xfId="9701" xr:uid="{00000000-0005-0000-0000-000008470000}"/>
    <cellStyle name="표준 2 26 36" xfId="9702" xr:uid="{00000000-0005-0000-0000-000009470000}"/>
    <cellStyle name="표준 2 26 37" xfId="9703" xr:uid="{00000000-0005-0000-0000-00000A470000}"/>
    <cellStyle name="표준 2 26 4" xfId="9704" xr:uid="{00000000-0005-0000-0000-00000B470000}"/>
    <cellStyle name="표준 2 26 5" xfId="9705" xr:uid="{00000000-0005-0000-0000-00000C470000}"/>
    <cellStyle name="표준 2 26 6" xfId="9706" xr:uid="{00000000-0005-0000-0000-00000D470000}"/>
    <cellStyle name="표준 2 26 7" xfId="9707" xr:uid="{00000000-0005-0000-0000-00000E470000}"/>
    <cellStyle name="표준 2 26 8" xfId="9708" xr:uid="{00000000-0005-0000-0000-00000F470000}"/>
    <cellStyle name="표준 2 26 9" xfId="9709" xr:uid="{00000000-0005-0000-0000-000010470000}"/>
    <cellStyle name="표준 2 27" xfId="131" xr:uid="{00000000-0005-0000-0000-000011470000}"/>
    <cellStyle name="표준 2 27 10" xfId="9710" xr:uid="{00000000-0005-0000-0000-000012470000}"/>
    <cellStyle name="표준 2 27 11" xfId="9711" xr:uid="{00000000-0005-0000-0000-000013470000}"/>
    <cellStyle name="표준 2 27 12" xfId="9712" xr:uid="{00000000-0005-0000-0000-000014470000}"/>
    <cellStyle name="표준 2 27 13" xfId="9713" xr:uid="{00000000-0005-0000-0000-000015470000}"/>
    <cellStyle name="표준 2 27 14" xfId="9714" xr:uid="{00000000-0005-0000-0000-000016470000}"/>
    <cellStyle name="표준 2 27 15" xfId="9715" xr:uid="{00000000-0005-0000-0000-000017470000}"/>
    <cellStyle name="표준 2 27 16" xfId="9716" xr:uid="{00000000-0005-0000-0000-000018470000}"/>
    <cellStyle name="표준 2 27 17" xfId="9717" xr:uid="{00000000-0005-0000-0000-000019470000}"/>
    <cellStyle name="표준 2 27 18" xfId="9718" xr:uid="{00000000-0005-0000-0000-00001A470000}"/>
    <cellStyle name="표준 2 27 19" xfId="9719" xr:uid="{00000000-0005-0000-0000-00001B470000}"/>
    <cellStyle name="표준 2 27 2" xfId="9720" xr:uid="{00000000-0005-0000-0000-00001C470000}"/>
    <cellStyle name="표준 2 27 20" xfId="9721" xr:uid="{00000000-0005-0000-0000-00001D470000}"/>
    <cellStyle name="표준 2 27 21" xfId="9722" xr:uid="{00000000-0005-0000-0000-00001E470000}"/>
    <cellStyle name="표준 2 27 22" xfId="9723" xr:uid="{00000000-0005-0000-0000-00001F470000}"/>
    <cellStyle name="표준 2 27 23" xfId="9724" xr:uid="{00000000-0005-0000-0000-000020470000}"/>
    <cellStyle name="표준 2 27 24" xfId="9725" xr:uid="{00000000-0005-0000-0000-000021470000}"/>
    <cellStyle name="표준 2 27 25" xfId="9726" xr:uid="{00000000-0005-0000-0000-000022470000}"/>
    <cellStyle name="표준 2 27 26" xfId="9727" xr:uid="{00000000-0005-0000-0000-000023470000}"/>
    <cellStyle name="표준 2 27 27" xfId="9728" xr:uid="{00000000-0005-0000-0000-000024470000}"/>
    <cellStyle name="표준 2 27 28" xfId="9729" xr:uid="{00000000-0005-0000-0000-000025470000}"/>
    <cellStyle name="표준 2 27 29" xfId="9730" xr:uid="{00000000-0005-0000-0000-000026470000}"/>
    <cellStyle name="표준 2 27 3" xfId="9731" xr:uid="{00000000-0005-0000-0000-000027470000}"/>
    <cellStyle name="표준 2 27 30" xfId="9732" xr:uid="{00000000-0005-0000-0000-000028470000}"/>
    <cellStyle name="표준 2 27 31" xfId="9733" xr:uid="{00000000-0005-0000-0000-000029470000}"/>
    <cellStyle name="표준 2 27 32" xfId="9734" xr:uid="{00000000-0005-0000-0000-00002A470000}"/>
    <cellStyle name="표준 2 27 33" xfId="9735" xr:uid="{00000000-0005-0000-0000-00002B470000}"/>
    <cellStyle name="표준 2 27 34" xfId="9736" xr:uid="{00000000-0005-0000-0000-00002C470000}"/>
    <cellStyle name="표준 2 27 35" xfId="9737" xr:uid="{00000000-0005-0000-0000-00002D470000}"/>
    <cellStyle name="표준 2 27 36" xfId="9738" xr:uid="{00000000-0005-0000-0000-00002E470000}"/>
    <cellStyle name="표준 2 27 37" xfId="9739" xr:uid="{00000000-0005-0000-0000-00002F470000}"/>
    <cellStyle name="표준 2 27 4" xfId="9740" xr:uid="{00000000-0005-0000-0000-000030470000}"/>
    <cellStyle name="표준 2 27 5" xfId="9741" xr:uid="{00000000-0005-0000-0000-000031470000}"/>
    <cellStyle name="표준 2 27 6" xfId="9742" xr:uid="{00000000-0005-0000-0000-000032470000}"/>
    <cellStyle name="표준 2 27 7" xfId="9743" xr:uid="{00000000-0005-0000-0000-000033470000}"/>
    <cellStyle name="표준 2 27 8" xfId="9744" xr:uid="{00000000-0005-0000-0000-000034470000}"/>
    <cellStyle name="표준 2 27 9" xfId="9745" xr:uid="{00000000-0005-0000-0000-000035470000}"/>
    <cellStyle name="표준 2 28" xfId="9746" xr:uid="{00000000-0005-0000-0000-000036470000}"/>
    <cellStyle name="표준 2 29" xfId="9747" xr:uid="{00000000-0005-0000-0000-000037470000}"/>
    <cellStyle name="표준 2 3" xfId="80" xr:uid="{00000000-0005-0000-0000-000038470000}"/>
    <cellStyle name="표준 2 3 10" xfId="9748" xr:uid="{00000000-0005-0000-0000-000039470000}"/>
    <cellStyle name="표준 2 3 11" xfId="9749" xr:uid="{00000000-0005-0000-0000-00003A470000}"/>
    <cellStyle name="표준 2 3 12" xfId="9750" xr:uid="{00000000-0005-0000-0000-00003B470000}"/>
    <cellStyle name="표준 2 3 13" xfId="9751" xr:uid="{00000000-0005-0000-0000-00003C470000}"/>
    <cellStyle name="표준 2 3 14" xfId="9752" xr:uid="{00000000-0005-0000-0000-00003D470000}"/>
    <cellStyle name="표준 2 3 15" xfId="9753" xr:uid="{00000000-0005-0000-0000-00003E470000}"/>
    <cellStyle name="표준 2 3 16" xfId="9754" xr:uid="{00000000-0005-0000-0000-00003F470000}"/>
    <cellStyle name="표준 2 3 17" xfId="9755" xr:uid="{00000000-0005-0000-0000-000040470000}"/>
    <cellStyle name="표준 2 3 18" xfId="9756" xr:uid="{00000000-0005-0000-0000-000041470000}"/>
    <cellStyle name="표준 2 3 19" xfId="9757" xr:uid="{00000000-0005-0000-0000-000042470000}"/>
    <cellStyle name="표준 2 3 2" xfId="9758" xr:uid="{00000000-0005-0000-0000-000043470000}"/>
    <cellStyle name="표준 2 3 20" xfId="9759" xr:uid="{00000000-0005-0000-0000-000044470000}"/>
    <cellStyle name="표준 2 3 21" xfId="9760" xr:uid="{00000000-0005-0000-0000-000045470000}"/>
    <cellStyle name="표준 2 3 22" xfId="9761" xr:uid="{00000000-0005-0000-0000-000046470000}"/>
    <cellStyle name="표준 2 3 23" xfId="9762" xr:uid="{00000000-0005-0000-0000-000047470000}"/>
    <cellStyle name="표준 2 3 24" xfId="9763" xr:uid="{00000000-0005-0000-0000-000048470000}"/>
    <cellStyle name="표준 2 3 25" xfId="9764" xr:uid="{00000000-0005-0000-0000-000049470000}"/>
    <cellStyle name="표준 2 3 26" xfId="9765" xr:uid="{00000000-0005-0000-0000-00004A470000}"/>
    <cellStyle name="표준 2 3 27" xfId="9766" xr:uid="{00000000-0005-0000-0000-00004B470000}"/>
    <cellStyle name="표준 2 3 28" xfId="9767" xr:uid="{00000000-0005-0000-0000-00004C470000}"/>
    <cellStyle name="표준 2 3 29" xfId="9768" xr:uid="{00000000-0005-0000-0000-00004D470000}"/>
    <cellStyle name="표준 2 3 3" xfId="9769" xr:uid="{00000000-0005-0000-0000-00004E470000}"/>
    <cellStyle name="표준 2 3 30" xfId="9770" xr:uid="{00000000-0005-0000-0000-00004F470000}"/>
    <cellStyle name="표준 2 3 31" xfId="9771" xr:uid="{00000000-0005-0000-0000-000050470000}"/>
    <cellStyle name="표준 2 3 32" xfId="9772" xr:uid="{00000000-0005-0000-0000-000051470000}"/>
    <cellStyle name="표준 2 3 33" xfId="9773" xr:uid="{00000000-0005-0000-0000-000052470000}"/>
    <cellStyle name="표준 2 3 34" xfId="9774" xr:uid="{00000000-0005-0000-0000-000053470000}"/>
    <cellStyle name="표준 2 3 35" xfId="9775" xr:uid="{00000000-0005-0000-0000-000054470000}"/>
    <cellStyle name="표준 2 3 36" xfId="9776" xr:uid="{00000000-0005-0000-0000-000055470000}"/>
    <cellStyle name="표준 2 3 37" xfId="9777" xr:uid="{00000000-0005-0000-0000-000056470000}"/>
    <cellStyle name="표준 2 3 4" xfId="9778" xr:uid="{00000000-0005-0000-0000-000057470000}"/>
    <cellStyle name="표준 2 3 5" xfId="9779" xr:uid="{00000000-0005-0000-0000-000058470000}"/>
    <cellStyle name="표준 2 3 6" xfId="9780" xr:uid="{00000000-0005-0000-0000-000059470000}"/>
    <cellStyle name="표준 2 3 7" xfId="9781" xr:uid="{00000000-0005-0000-0000-00005A470000}"/>
    <cellStyle name="표준 2 3 8" xfId="9782" xr:uid="{00000000-0005-0000-0000-00005B470000}"/>
    <cellStyle name="표준 2 3 9" xfId="9783" xr:uid="{00000000-0005-0000-0000-00005C470000}"/>
    <cellStyle name="표준 2 30" xfId="9784" xr:uid="{00000000-0005-0000-0000-00005D470000}"/>
    <cellStyle name="표준 2 31" xfId="9785" xr:uid="{00000000-0005-0000-0000-00005E470000}"/>
    <cellStyle name="표준 2 32" xfId="9786" xr:uid="{00000000-0005-0000-0000-00005F470000}"/>
    <cellStyle name="표준 2 33" xfId="9787" xr:uid="{00000000-0005-0000-0000-000060470000}"/>
    <cellStyle name="표준 2 34" xfId="9788" xr:uid="{00000000-0005-0000-0000-000061470000}"/>
    <cellStyle name="표준 2 35" xfId="9789" xr:uid="{00000000-0005-0000-0000-000062470000}"/>
    <cellStyle name="표준 2 36" xfId="9790" xr:uid="{00000000-0005-0000-0000-000063470000}"/>
    <cellStyle name="표준 2 37" xfId="9791" xr:uid="{00000000-0005-0000-0000-000064470000}"/>
    <cellStyle name="표준 2 38" xfId="9792" xr:uid="{00000000-0005-0000-0000-000065470000}"/>
    <cellStyle name="표준 2 39" xfId="9793" xr:uid="{00000000-0005-0000-0000-000066470000}"/>
    <cellStyle name="표준 2 4" xfId="81" xr:uid="{00000000-0005-0000-0000-000067470000}"/>
    <cellStyle name="표준 2 4 10" xfId="9794" xr:uid="{00000000-0005-0000-0000-000068470000}"/>
    <cellStyle name="표준 2 4 11" xfId="9795" xr:uid="{00000000-0005-0000-0000-000069470000}"/>
    <cellStyle name="표준 2 4 12" xfId="9796" xr:uid="{00000000-0005-0000-0000-00006A470000}"/>
    <cellStyle name="표준 2 4 13" xfId="9797" xr:uid="{00000000-0005-0000-0000-00006B470000}"/>
    <cellStyle name="표준 2 4 14" xfId="9798" xr:uid="{00000000-0005-0000-0000-00006C470000}"/>
    <cellStyle name="표준 2 4 15" xfId="9799" xr:uid="{00000000-0005-0000-0000-00006D470000}"/>
    <cellStyle name="표준 2 4 16" xfId="9800" xr:uid="{00000000-0005-0000-0000-00006E470000}"/>
    <cellStyle name="표준 2 4 17" xfId="9801" xr:uid="{00000000-0005-0000-0000-00006F470000}"/>
    <cellStyle name="표준 2 4 18" xfId="9802" xr:uid="{00000000-0005-0000-0000-000070470000}"/>
    <cellStyle name="표준 2 4 19" xfId="9803" xr:uid="{00000000-0005-0000-0000-000071470000}"/>
    <cellStyle name="표준 2 4 2" xfId="9804" xr:uid="{00000000-0005-0000-0000-000072470000}"/>
    <cellStyle name="표준 2 4 20" xfId="9805" xr:uid="{00000000-0005-0000-0000-000073470000}"/>
    <cellStyle name="표준 2 4 21" xfId="9806" xr:uid="{00000000-0005-0000-0000-000074470000}"/>
    <cellStyle name="표준 2 4 22" xfId="9807" xr:uid="{00000000-0005-0000-0000-000075470000}"/>
    <cellStyle name="표준 2 4 23" xfId="9808" xr:uid="{00000000-0005-0000-0000-000076470000}"/>
    <cellStyle name="표준 2 4 24" xfId="9809" xr:uid="{00000000-0005-0000-0000-000077470000}"/>
    <cellStyle name="표준 2 4 25" xfId="9810" xr:uid="{00000000-0005-0000-0000-000078470000}"/>
    <cellStyle name="표준 2 4 26" xfId="9811" xr:uid="{00000000-0005-0000-0000-000079470000}"/>
    <cellStyle name="표준 2 4 27" xfId="9812" xr:uid="{00000000-0005-0000-0000-00007A470000}"/>
    <cellStyle name="표준 2 4 28" xfId="9813" xr:uid="{00000000-0005-0000-0000-00007B470000}"/>
    <cellStyle name="표준 2 4 29" xfId="9814" xr:uid="{00000000-0005-0000-0000-00007C470000}"/>
    <cellStyle name="표준 2 4 3" xfId="9815" xr:uid="{00000000-0005-0000-0000-00007D470000}"/>
    <cellStyle name="표준 2 4 30" xfId="9816" xr:uid="{00000000-0005-0000-0000-00007E470000}"/>
    <cellStyle name="표준 2 4 31" xfId="9817" xr:uid="{00000000-0005-0000-0000-00007F470000}"/>
    <cellStyle name="표준 2 4 32" xfId="9818" xr:uid="{00000000-0005-0000-0000-000080470000}"/>
    <cellStyle name="표준 2 4 33" xfId="9819" xr:uid="{00000000-0005-0000-0000-000081470000}"/>
    <cellStyle name="표준 2 4 34" xfId="9820" xr:uid="{00000000-0005-0000-0000-000082470000}"/>
    <cellStyle name="표준 2 4 35" xfId="9821" xr:uid="{00000000-0005-0000-0000-000083470000}"/>
    <cellStyle name="표준 2 4 36" xfId="9822" xr:uid="{00000000-0005-0000-0000-000084470000}"/>
    <cellStyle name="표준 2 4 37" xfId="9823" xr:uid="{00000000-0005-0000-0000-000085470000}"/>
    <cellStyle name="표준 2 4 4" xfId="9824" xr:uid="{00000000-0005-0000-0000-000086470000}"/>
    <cellStyle name="표준 2 4 5" xfId="9825" xr:uid="{00000000-0005-0000-0000-000087470000}"/>
    <cellStyle name="표준 2 4 6" xfId="9826" xr:uid="{00000000-0005-0000-0000-000088470000}"/>
    <cellStyle name="표준 2 4 7" xfId="9827" xr:uid="{00000000-0005-0000-0000-000089470000}"/>
    <cellStyle name="표준 2 4 8" xfId="9828" xr:uid="{00000000-0005-0000-0000-00008A470000}"/>
    <cellStyle name="표준 2 4 9" xfId="9829" xr:uid="{00000000-0005-0000-0000-00008B470000}"/>
    <cellStyle name="표준 2 40" xfId="9830" xr:uid="{00000000-0005-0000-0000-00008C470000}"/>
    <cellStyle name="표준 2 41" xfId="9831" xr:uid="{00000000-0005-0000-0000-00008D470000}"/>
    <cellStyle name="표준 2 42" xfId="9832" xr:uid="{00000000-0005-0000-0000-00008E470000}"/>
    <cellStyle name="표준 2 43" xfId="9833" xr:uid="{00000000-0005-0000-0000-00008F470000}"/>
    <cellStyle name="표준 2 44" xfId="9834" xr:uid="{00000000-0005-0000-0000-000090470000}"/>
    <cellStyle name="표준 2 45" xfId="9835" xr:uid="{00000000-0005-0000-0000-000091470000}"/>
    <cellStyle name="표준 2 46" xfId="9836" xr:uid="{00000000-0005-0000-0000-000092470000}"/>
    <cellStyle name="표준 2 47" xfId="9837" xr:uid="{00000000-0005-0000-0000-000093470000}"/>
    <cellStyle name="표준 2 48" xfId="9838" xr:uid="{00000000-0005-0000-0000-000094470000}"/>
    <cellStyle name="표준 2 49" xfId="9839" xr:uid="{00000000-0005-0000-0000-000095470000}"/>
    <cellStyle name="표준 2 5" xfId="82" xr:uid="{00000000-0005-0000-0000-000096470000}"/>
    <cellStyle name="표준 2 5 10" xfId="9840" xr:uid="{00000000-0005-0000-0000-000097470000}"/>
    <cellStyle name="표준 2 5 11" xfId="9841" xr:uid="{00000000-0005-0000-0000-000098470000}"/>
    <cellStyle name="표준 2 5 12" xfId="9842" xr:uid="{00000000-0005-0000-0000-000099470000}"/>
    <cellStyle name="표준 2 5 13" xfId="9843" xr:uid="{00000000-0005-0000-0000-00009A470000}"/>
    <cellStyle name="표준 2 5 14" xfId="9844" xr:uid="{00000000-0005-0000-0000-00009B470000}"/>
    <cellStyle name="표준 2 5 15" xfId="9845" xr:uid="{00000000-0005-0000-0000-00009C470000}"/>
    <cellStyle name="표준 2 5 16" xfId="9846" xr:uid="{00000000-0005-0000-0000-00009D470000}"/>
    <cellStyle name="표준 2 5 17" xfId="9847" xr:uid="{00000000-0005-0000-0000-00009E470000}"/>
    <cellStyle name="표준 2 5 18" xfId="9848" xr:uid="{00000000-0005-0000-0000-00009F470000}"/>
    <cellStyle name="표준 2 5 19" xfId="9849" xr:uid="{00000000-0005-0000-0000-0000A0470000}"/>
    <cellStyle name="표준 2 5 2" xfId="9850" xr:uid="{00000000-0005-0000-0000-0000A1470000}"/>
    <cellStyle name="표준 2 5 20" xfId="9851" xr:uid="{00000000-0005-0000-0000-0000A2470000}"/>
    <cellStyle name="표준 2 5 21" xfId="9852" xr:uid="{00000000-0005-0000-0000-0000A3470000}"/>
    <cellStyle name="표준 2 5 22" xfId="9853" xr:uid="{00000000-0005-0000-0000-0000A4470000}"/>
    <cellStyle name="표준 2 5 23" xfId="9854" xr:uid="{00000000-0005-0000-0000-0000A5470000}"/>
    <cellStyle name="표준 2 5 24" xfId="9855" xr:uid="{00000000-0005-0000-0000-0000A6470000}"/>
    <cellStyle name="표준 2 5 25" xfId="9856" xr:uid="{00000000-0005-0000-0000-0000A7470000}"/>
    <cellStyle name="표준 2 5 26" xfId="9857" xr:uid="{00000000-0005-0000-0000-0000A8470000}"/>
    <cellStyle name="표준 2 5 27" xfId="9858" xr:uid="{00000000-0005-0000-0000-0000A9470000}"/>
    <cellStyle name="표준 2 5 28" xfId="9859" xr:uid="{00000000-0005-0000-0000-0000AA470000}"/>
    <cellStyle name="표준 2 5 29" xfId="9860" xr:uid="{00000000-0005-0000-0000-0000AB470000}"/>
    <cellStyle name="표준 2 5 3" xfId="9861" xr:uid="{00000000-0005-0000-0000-0000AC470000}"/>
    <cellStyle name="표준 2 5 30" xfId="9862" xr:uid="{00000000-0005-0000-0000-0000AD470000}"/>
    <cellStyle name="표준 2 5 31" xfId="9863" xr:uid="{00000000-0005-0000-0000-0000AE470000}"/>
    <cellStyle name="표준 2 5 32" xfId="9864" xr:uid="{00000000-0005-0000-0000-0000AF470000}"/>
    <cellStyle name="표준 2 5 33" xfId="9865" xr:uid="{00000000-0005-0000-0000-0000B0470000}"/>
    <cellStyle name="표준 2 5 34" xfId="9866" xr:uid="{00000000-0005-0000-0000-0000B1470000}"/>
    <cellStyle name="표준 2 5 35" xfId="9867" xr:uid="{00000000-0005-0000-0000-0000B2470000}"/>
    <cellStyle name="표준 2 5 36" xfId="9868" xr:uid="{00000000-0005-0000-0000-0000B3470000}"/>
    <cellStyle name="표준 2 5 37" xfId="9869" xr:uid="{00000000-0005-0000-0000-0000B4470000}"/>
    <cellStyle name="표준 2 5 4" xfId="9870" xr:uid="{00000000-0005-0000-0000-0000B5470000}"/>
    <cellStyle name="표준 2 5 5" xfId="9871" xr:uid="{00000000-0005-0000-0000-0000B6470000}"/>
    <cellStyle name="표준 2 5 6" xfId="9872" xr:uid="{00000000-0005-0000-0000-0000B7470000}"/>
    <cellStyle name="표준 2 5 7" xfId="9873" xr:uid="{00000000-0005-0000-0000-0000B8470000}"/>
    <cellStyle name="표준 2 5 8" xfId="9874" xr:uid="{00000000-0005-0000-0000-0000B9470000}"/>
    <cellStyle name="표준 2 5 9" xfId="9875" xr:uid="{00000000-0005-0000-0000-0000BA470000}"/>
    <cellStyle name="표준 2 50" xfId="9876" xr:uid="{00000000-0005-0000-0000-0000BB470000}"/>
    <cellStyle name="표준 2 51" xfId="9877" xr:uid="{00000000-0005-0000-0000-0000BC470000}"/>
    <cellStyle name="표준 2 52" xfId="9878" xr:uid="{00000000-0005-0000-0000-0000BD470000}"/>
    <cellStyle name="표준 2 53" xfId="9879" xr:uid="{00000000-0005-0000-0000-0000BE470000}"/>
    <cellStyle name="표준 2 54" xfId="9880" xr:uid="{00000000-0005-0000-0000-0000BF470000}"/>
    <cellStyle name="표준 2 55" xfId="9881" xr:uid="{00000000-0005-0000-0000-0000C0470000}"/>
    <cellStyle name="표준 2 56" xfId="9882" xr:uid="{00000000-0005-0000-0000-0000C1470000}"/>
    <cellStyle name="표준 2 57" xfId="9883" xr:uid="{00000000-0005-0000-0000-0000C2470000}"/>
    <cellStyle name="표준 2 58" xfId="9884" xr:uid="{00000000-0005-0000-0000-0000C3470000}"/>
    <cellStyle name="표준 2 59" xfId="9885" xr:uid="{00000000-0005-0000-0000-0000C4470000}"/>
    <cellStyle name="표준 2 6" xfId="83" xr:uid="{00000000-0005-0000-0000-0000C5470000}"/>
    <cellStyle name="표준 2 6 10" xfId="9886" xr:uid="{00000000-0005-0000-0000-0000C6470000}"/>
    <cellStyle name="표준 2 6 11" xfId="9887" xr:uid="{00000000-0005-0000-0000-0000C7470000}"/>
    <cellStyle name="표준 2 6 12" xfId="9888" xr:uid="{00000000-0005-0000-0000-0000C8470000}"/>
    <cellStyle name="표준 2 6 13" xfId="9889" xr:uid="{00000000-0005-0000-0000-0000C9470000}"/>
    <cellStyle name="표준 2 6 14" xfId="9890" xr:uid="{00000000-0005-0000-0000-0000CA470000}"/>
    <cellStyle name="표준 2 6 15" xfId="9891" xr:uid="{00000000-0005-0000-0000-0000CB470000}"/>
    <cellStyle name="표준 2 6 16" xfId="9892" xr:uid="{00000000-0005-0000-0000-0000CC470000}"/>
    <cellStyle name="표준 2 6 17" xfId="9893" xr:uid="{00000000-0005-0000-0000-0000CD470000}"/>
    <cellStyle name="표준 2 6 18" xfId="9894" xr:uid="{00000000-0005-0000-0000-0000CE470000}"/>
    <cellStyle name="표준 2 6 19" xfId="9895" xr:uid="{00000000-0005-0000-0000-0000CF470000}"/>
    <cellStyle name="표준 2 6 2" xfId="9896" xr:uid="{00000000-0005-0000-0000-0000D0470000}"/>
    <cellStyle name="표준 2 6 20" xfId="9897" xr:uid="{00000000-0005-0000-0000-0000D1470000}"/>
    <cellStyle name="표준 2 6 21" xfId="9898" xr:uid="{00000000-0005-0000-0000-0000D2470000}"/>
    <cellStyle name="표준 2 6 22" xfId="9899" xr:uid="{00000000-0005-0000-0000-0000D3470000}"/>
    <cellStyle name="표준 2 6 23" xfId="9900" xr:uid="{00000000-0005-0000-0000-0000D4470000}"/>
    <cellStyle name="표준 2 6 24" xfId="9901" xr:uid="{00000000-0005-0000-0000-0000D5470000}"/>
    <cellStyle name="표준 2 6 25" xfId="9902" xr:uid="{00000000-0005-0000-0000-0000D6470000}"/>
    <cellStyle name="표준 2 6 26" xfId="9903" xr:uid="{00000000-0005-0000-0000-0000D7470000}"/>
    <cellStyle name="표준 2 6 27" xfId="9904" xr:uid="{00000000-0005-0000-0000-0000D8470000}"/>
    <cellStyle name="표준 2 6 28" xfId="9905" xr:uid="{00000000-0005-0000-0000-0000D9470000}"/>
    <cellStyle name="표준 2 6 29" xfId="9906" xr:uid="{00000000-0005-0000-0000-0000DA470000}"/>
    <cellStyle name="표준 2 6 3" xfId="9907" xr:uid="{00000000-0005-0000-0000-0000DB470000}"/>
    <cellStyle name="표준 2 6 30" xfId="9908" xr:uid="{00000000-0005-0000-0000-0000DC470000}"/>
    <cellStyle name="표준 2 6 31" xfId="9909" xr:uid="{00000000-0005-0000-0000-0000DD470000}"/>
    <cellStyle name="표준 2 6 32" xfId="9910" xr:uid="{00000000-0005-0000-0000-0000DE470000}"/>
    <cellStyle name="표준 2 6 33" xfId="9911" xr:uid="{00000000-0005-0000-0000-0000DF470000}"/>
    <cellStyle name="표준 2 6 34" xfId="9912" xr:uid="{00000000-0005-0000-0000-0000E0470000}"/>
    <cellStyle name="표준 2 6 35" xfId="9913" xr:uid="{00000000-0005-0000-0000-0000E1470000}"/>
    <cellStyle name="표준 2 6 36" xfId="9914" xr:uid="{00000000-0005-0000-0000-0000E2470000}"/>
    <cellStyle name="표준 2 6 37" xfId="9915" xr:uid="{00000000-0005-0000-0000-0000E3470000}"/>
    <cellStyle name="표준 2 6 4" xfId="9916" xr:uid="{00000000-0005-0000-0000-0000E4470000}"/>
    <cellStyle name="표준 2 6 5" xfId="9917" xr:uid="{00000000-0005-0000-0000-0000E5470000}"/>
    <cellStyle name="표준 2 6 6" xfId="9918" xr:uid="{00000000-0005-0000-0000-0000E6470000}"/>
    <cellStyle name="표준 2 6 7" xfId="9919" xr:uid="{00000000-0005-0000-0000-0000E7470000}"/>
    <cellStyle name="표준 2 6 8" xfId="9920" xr:uid="{00000000-0005-0000-0000-0000E8470000}"/>
    <cellStyle name="표준 2 6 9" xfId="9921" xr:uid="{00000000-0005-0000-0000-0000E9470000}"/>
    <cellStyle name="표준 2 60" xfId="9922" xr:uid="{00000000-0005-0000-0000-0000EA470000}"/>
    <cellStyle name="표준 2 61" xfId="9923" xr:uid="{00000000-0005-0000-0000-0000EB470000}"/>
    <cellStyle name="표준 2 62" xfId="9924" xr:uid="{00000000-0005-0000-0000-0000EC470000}"/>
    <cellStyle name="표준 2 63" xfId="9925" xr:uid="{00000000-0005-0000-0000-0000ED470000}"/>
    <cellStyle name="표준 2 64" xfId="19350" xr:uid="{00000000-0005-0000-0000-0000EE470000}"/>
    <cellStyle name="표준 2 65" xfId="19351" xr:uid="{00000000-0005-0000-0000-0000EF470000}"/>
    <cellStyle name="표준 2 66" xfId="19352" xr:uid="{00000000-0005-0000-0000-0000F0470000}"/>
    <cellStyle name="표준 2 67" xfId="19353" xr:uid="{00000000-0005-0000-0000-0000F1470000}"/>
    <cellStyle name="표준 2 7" xfId="84" xr:uid="{00000000-0005-0000-0000-0000F2470000}"/>
    <cellStyle name="표준 2 7 10" xfId="9926" xr:uid="{00000000-0005-0000-0000-0000F3470000}"/>
    <cellStyle name="표준 2 7 11" xfId="9927" xr:uid="{00000000-0005-0000-0000-0000F4470000}"/>
    <cellStyle name="표준 2 7 12" xfId="9928" xr:uid="{00000000-0005-0000-0000-0000F5470000}"/>
    <cellStyle name="표준 2 7 13" xfId="9929" xr:uid="{00000000-0005-0000-0000-0000F6470000}"/>
    <cellStyle name="표준 2 7 14" xfId="9930" xr:uid="{00000000-0005-0000-0000-0000F7470000}"/>
    <cellStyle name="표준 2 7 15" xfId="9931" xr:uid="{00000000-0005-0000-0000-0000F8470000}"/>
    <cellStyle name="표준 2 7 16" xfId="9932" xr:uid="{00000000-0005-0000-0000-0000F9470000}"/>
    <cellStyle name="표준 2 7 17" xfId="9933" xr:uid="{00000000-0005-0000-0000-0000FA470000}"/>
    <cellStyle name="표준 2 7 18" xfId="9934" xr:uid="{00000000-0005-0000-0000-0000FB470000}"/>
    <cellStyle name="표준 2 7 19" xfId="9935" xr:uid="{00000000-0005-0000-0000-0000FC470000}"/>
    <cellStyle name="표준 2 7 2" xfId="9936" xr:uid="{00000000-0005-0000-0000-0000FD470000}"/>
    <cellStyle name="표준 2 7 20" xfId="9937" xr:uid="{00000000-0005-0000-0000-0000FE470000}"/>
    <cellStyle name="표준 2 7 21" xfId="9938" xr:uid="{00000000-0005-0000-0000-0000FF470000}"/>
    <cellStyle name="표준 2 7 22" xfId="9939" xr:uid="{00000000-0005-0000-0000-000000480000}"/>
    <cellStyle name="표준 2 7 23" xfId="9940" xr:uid="{00000000-0005-0000-0000-000001480000}"/>
    <cellStyle name="표준 2 7 24" xfId="9941" xr:uid="{00000000-0005-0000-0000-000002480000}"/>
    <cellStyle name="표준 2 7 25" xfId="9942" xr:uid="{00000000-0005-0000-0000-000003480000}"/>
    <cellStyle name="표준 2 7 26" xfId="9943" xr:uid="{00000000-0005-0000-0000-000004480000}"/>
    <cellStyle name="표준 2 7 27" xfId="9944" xr:uid="{00000000-0005-0000-0000-000005480000}"/>
    <cellStyle name="표준 2 7 28" xfId="9945" xr:uid="{00000000-0005-0000-0000-000006480000}"/>
    <cellStyle name="표준 2 7 29" xfId="9946" xr:uid="{00000000-0005-0000-0000-000007480000}"/>
    <cellStyle name="표준 2 7 3" xfId="9947" xr:uid="{00000000-0005-0000-0000-000008480000}"/>
    <cellStyle name="표준 2 7 30" xfId="9948" xr:uid="{00000000-0005-0000-0000-000009480000}"/>
    <cellStyle name="표준 2 7 31" xfId="9949" xr:uid="{00000000-0005-0000-0000-00000A480000}"/>
    <cellStyle name="표준 2 7 32" xfId="9950" xr:uid="{00000000-0005-0000-0000-00000B480000}"/>
    <cellStyle name="표준 2 7 33" xfId="9951" xr:uid="{00000000-0005-0000-0000-00000C480000}"/>
    <cellStyle name="표준 2 7 34" xfId="9952" xr:uid="{00000000-0005-0000-0000-00000D480000}"/>
    <cellStyle name="표준 2 7 35" xfId="9953" xr:uid="{00000000-0005-0000-0000-00000E480000}"/>
    <cellStyle name="표준 2 7 36" xfId="9954" xr:uid="{00000000-0005-0000-0000-00000F480000}"/>
    <cellStyle name="표준 2 7 37" xfId="9955" xr:uid="{00000000-0005-0000-0000-000010480000}"/>
    <cellStyle name="표준 2 7 4" xfId="9956" xr:uid="{00000000-0005-0000-0000-000011480000}"/>
    <cellStyle name="표준 2 7 5" xfId="9957" xr:uid="{00000000-0005-0000-0000-000012480000}"/>
    <cellStyle name="표준 2 7 6" xfId="9958" xr:uid="{00000000-0005-0000-0000-000013480000}"/>
    <cellStyle name="표준 2 7 7" xfId="9959" xr:uid="{00000000-0005-0000-0000-000014480000}"/>
    <cellStyle name="표준 2 7 8" xfId="9960" xr:uid="{00000000-0005-0000-0000-000015480000}"/>
    <cellStyle name="표준 2 7 9" xfId="9961" xr:uid="{00000000-0005-0000-0000-000016480000}"/>
    <cellStyle name="표준 2 8" xfId="85" xr:uid="{00000000-0005-0000-0000-000017480000}"/>
    <cellStyle name="표준 2 8 10" xfId="9962" xr:uid="{00000000-0005-0000-0000-000018480000}"/>
    <cellStyle name="표준 2 8 11" xfId="9963" xr:uid="{00000000-0005-0000-0000-000019480000}"/>
    <cellStyle name="표준 2 8 12" xfId="9964" xr:uid="{00000000-0005-0000-0000-00001A480000}"/>
    <cellStyle name="표준 2 8 13" xfId="9965" xr:uid="{00000000-0005-0000-0000-00001B480000}"/>
    <cellStyle name="표준 2 8 14" xfId="9966" xr:uid="{00000000-0005-0000-0000-00001C480000}"/>
    <cellStyle name="표준 2 8 15" xfId="9967" xr:uid="{00000000-0005-0000-0000-00001D480000}"/>
    <cellStyle name="표준 2 8 16" xfId="9968" xr:uid="{00000000-0005-0000-0000-00001E480000}"/>
    <cellStyle name="표준 2 8 17" xfId="9969" xr:uid="{00000000-0005-0000-0000-00001F480000}"/>
    <cellStyle name="표준 2 8 18" xfId="9970" xr:uid="{00000000-0005-0000-0000-000020480000}"/>
    <cellStyle name="표준 2 8 19" xfId="9971" xr:uid="{00000000-0005-0000-0000-000021480000}"/>
    <cellStyle name="표준 2 8 2" xfId="9972" xr:uid="{00000000-0005-0000-0000-000022480000}"/>
    <cellStyle name="표준 2 8 20" xfId="9973" xr:uid="{00000000-0005-0000-0000-000023480000}"/>
    <cellStyle name="표준 2 8 21" xfId="9974" xr:uid="{00000000-0005-0000-0000-000024480000}"/>
    <cellStyle name="표준 2 8 22" xfId="9975" xr:uid="{00000000-0005-0000-0000-000025480000}"/>
    <cellStyle name="표준 2 8 23" xfId="9976" xr:uid="{00000000-0005-0000-0000-000026480000}"/>
    <cellStyle name="표준 2 8 24" xfId="9977" xr:uid="{00000000-0005-0000-0000-000027480000}"/>
    <cellStyle name="표준 2 8 25" xfId="9978" xr:uid="{00000000-0005-0000-0000-000028480000}"/>
    <cellStyle name="표준 2 8 26" xfId="9979" xr:uid="{00000000-0005-0000-0000-000029480000}"/>
    <cellStyle name="표준 2 8 27" xfId="9980" xr:uid="{00000000-0005-0000-0000-00002A480000}"/>
    <cellStyle name="표준 2 8 28" xfId="9981" xr:uid="{00000000-0005-0000-0000-00002B480000}"/>
    <cellStyle name="표준 2 8 29" xfId="9982" xr:uid="{00000000-0005-0000-0000-00002C480000}"/>
    <cellStyle name="표준 2 8 3" xfId="9983" xr:uid="{00000000-0005-0000-0000-00002D480000}"/>
    <cellStyle name="표준 2 8 30" xfId="9984" xr:uid="{00000000-0005-0000-0000-00002E480000}"/>
    <cellStyle name="표준 2 8 31" xfId="9985" xr:uid="{00000000-0005-0000-0000-00002F480000}"/>
    <cellStyle name="표준 2 8 32" xfId="9986" xr:uid="{00000000-0005-0000-0000-000030480000}"/>
    <cellStyle name="표준 2 8 33" xfId="9987" xr:uid="{00000000-0005-0000-0000-000031480000}"/>
    <cellStyle name="표준 2 8 34" xfId="9988" xr:uid="{00000000-0005-0000-0000-000032480000}"/>
    <cellStyle name="표준 2 8 35" xfId="9989" xr:uid="{00000000-0005-0000-0000-000033480000}"/>
    <cellStyle name="표준 2 8 36" xfId="9990" xr:uid="{00000000-0005-0000-0000-000034480000}"/>
    <cellStyle name="표준 2 8 37" xfId="9991" xr:uid="{00000000-0005-0000-0000-000035480000}"/>
    <cellStyle name="표준 2 8 4" xfId="9992" xr:uid="{00000000-0005-0000-0000-000036480000}"/>
    <cellStyle name="표준 2 8 5" xfId="9993" xr:uid="{00000000-0005-0000-0000-000037480000}"/>
    <cellStyle name="표준 2 8 6" xfId="9994" xr:uid="{00000000-0005-0000-0000-000038480000}"/>
    <cellStyle name="표준 2 8 7" xfId="9995" xr:uid="{00000000-0005-0000-0000-000039480000}"/>
    <cellStyle name="표준 2 8 8" xfId="9996" xr:uid="{00000000-0005-0000-0000-00003A480000}"/>
    <cellStyle name="표준 2 8 9" xfId="9997" xr:uid="{00000000-0005-0000-0000-00003B480000}"/>
    <cellStyle name="표준 2 9" xfId="86" xr:uid="{00000000-0005-0000-0000-00003C480000}"/>
    <cellStyle name="표준 2 9 10" xfId="9998" xr:uid="{00000000-0005-0000-0000-00003D480000}"/>
    <cellStyle name="표준 2 9 11" xfId="9999" xr:uid="{00000000-0005-0000-0000-00003E480000}"/>
    <cellStyle name="표준 2 9 12" xfId="10000" xr:uid="{00000000-0005-0000-0000-00003F480000}"/>
    <cellStyle name="표준 2 9 13" xfId="10001" xr:uid="{00000000-0005-0000-0000-000040480000}"/>
    <cellStyle name="표준 2 9 14" xfId="10002" xr:uid="{00000000-0005-0000-0000-000041480000}"/>
    <cellStyle name="표준 2 9 15" xfId="10003" xr:uid="{00000000-0005-0000-0000-000042480000}"/>
    <cellStyle name="표준 2 9 16" xfId="10004" xr:uid="{00000000-0005-0000-0000-000043480000}"/>
    <cellStyle name="표준 2 9 17" xfId="10005" xr:uid="{00000000-0005-0000-0000-000044480000}"/>
    <cellStyle name="표준 2 9 18" xfId="10006" xr:uid="{00000000-0005-0000-0000-000045480000}"/>
    <cellStyle name="표준 2 9 19" xfId="10007" xr:uid="{00000000-0005-0000-0000-000046480000}"/>
    <cellStyle name="표준 2 9 2" xfId="10008" xr:uid="{00000000-0005-0000-0000-000047480000}"/>
    <cellStyle name="표준 2 9 20" xfId="10009" xr:uid="{00000000-0005-0000-0000-000048480000}"/>
    <cellStyle name="표준 2 9 21" xfId="10010" xr:uid="{00000000-0005-0000-0000-000049480000}"/>
    <cellStyle name="표준 2 9 22" xfId="10011" xr:uid="{00000000-0005-0000-0000-00004A480000}"/>
    <cellStyle name="표준 2 9 23" xfId="10012" xr:uid="{00000000-0005-0000-0000-00004B480000}"/>
    <cellStyle name="표준 2 9 24" xfId="10013" xr:uid="{00000000-0005-0000-0000-00004C480000}"/>
    <cellStyle name="표준 2 9 25" xfId="10014" xr:uid="{00000000-0005-0000-0000-00004D480000}"/>
    <cellStyle name="표준 2 9 26" xfId="10015" xr:uid="{00000000-0005-0000-0000-00004E480000}"/>
    <cellStyle name="표준 2 9 27" xfId="10016" xr:uid="{00000000-0005-0000-0000-00004F480000}"/>
    <cellStyle name="표준 2 9 28" xfId="10017" xr:uid="{00000000-0005-0000-0000-000050480000}"/>
    <cellStyle name="표준 2 9 29" xfId="10018" xr:uid="{00000000-0005-0000-0000-000051480000}"/>
    <cellStyle name="표준 2 9 3" xfId="10019" xr:uid="{00000000-0005-0000-0000-000052480000}"/>
    <cellStyle name="표준 2 9 30" xfId="10020" xr:uid="{00000000-0005-0000-0000-000053480000}"/>
    <cellStyle name="표준 2 9 31" xfId="10021" xr:uid="{00000000-0005-0000-0000-000054480000}"/>
    <cellStyle name="표준 2 9 32" xfId="10022" xr:uid="{00000000-0005-0000-0000-000055480000}"/>
    <cellStyle name="표준 2 9 33" xfId="10023" xr:uid="{00000000-0005-0000-0000-000056480000}"/>
    <cellStyle name="표준 2 9 34" xfId="10024" xr:uid="{00000000-0005-0000-0000-000057480000}"/>
    <cellStyle name="표준 2 9 35" xfId="10025" xr:uid="{00000000-0005-0000-0000-000058480000}"/>
    <cellStyle name="표준 2 9 36" xfId="10026" xr:uid="{00000000-0005-0000-0000-000059480000}"/>
    <cellStyle name="표준 2 9 37" xfId="10027" xr:uid="{00000000-0005-0000-0000-00005A480000}"/>
    <cellStyle name="표준 2 9 4" xfId="10028" xr:uid="{00000000-0005-0000-0000-00005B480000}"/>
    <cellStyle name="표준 2 9 5" xfId="10029" xr:uid="{00000000-0005-0000-0000-00005C480000}"/>
    <cellStyle name="표준 2 9 6" xfId="10030" xr:uid="{00000000-0005-0000-0000-00005D480000}"/>
    <cellStyle name="표준 2 9 7" xfId="10031" xr:uid="{00000000-0005-0000-0000-00005E480000}"/>
    <cellStyle name="표준 2 9 8" xfId="10032" xr:uid="{00000000-0005-0000-0000-00005F480000}"/>
    <cellStyle name="표준 2 9 9" xfId="10033" xr:uid="{00000000-0005-0000-0000-000060480000}"/>
    <cellStyle name="표준 20" xfId="132" xr:uid="{00000000-0005-0000-0000-000061480000}"/>
    <cellStyle name="표준 20 10" xfId="10034" xr:uid="{00000000-0005-0000-0000-000062480000}"/>
    <cellStyle name="표준 20 11" xfId="10035" xr:uid="{00000000-0005-0000-0000-000063480000}"/>
    <cellStyle name="표준 20 12" xfId="10036" xr:uid="{00000000-0005-0000-0000-000064480000}"/>
    <cellStyle name="표준 20 13" xfId="10037" xr:uid="{00000000-0005-0000-0000-000065480000}"/>
    <cellStyle name="표준 20 14" xfId="10038" xr:uid="{00000000-0005-0000-0000-000066480000}"/>
    <cellStyle name="표준 20 15" xfId="10039" xr:uid="{00000000-0005-0000-0000-000067480000}"/>
    <cellStyle name="표준 20 16" xfId="10040" xr:uid="{00000000-0005-0000-0000-000068480000}"/>
    <cellStyle name="표준 20 17" xfId="10041" xr:uid="{00000000-0005-0000-0000-000069480000}"/>
    <cellStyle name="표준 20 18" xfId="10042" xr:uid="{00000000-0005-0000-0000-00006A480000}"/>
    <cellStyle name="표준 20 19" xfId="10043" xr:uid="{00000000-0005-0000-0000-00006B480000}"/>
    <cellStyle name="표준 20 2" xfId="10044" xr:uid="{00000000-0005-0000-0000-00006C480000}"/>
    <cellStyle name="표준 20 20" xfId="10045" xr:uid="{00000000-0005-0000-0000-00006D480000}"/>
    <cellStyle name="표준 20 21" xfId="10046" xr:uid="{00000000-0005-0000-0000-00006E480000}"/>
    <cellStyle name="표준 20 22" xfId="10047" xr:uid="{00000000-0005-0000-0000-00006F480000}"/>
    <cellStyle name="표준 20 23" xfId="10048" xr:uid="{00000000-0005-0000-0000-000070480000}"/>
    <cellStyle name="표준 20 24" xfId="10049" xr:uid="{00000000-0005-0000-0000-000071480000}"/>
    <cellStyle name="표준 20 25" xfId="10050" xr:uid="{00000000-0005-0000-0000-000072480000}"/>
    <cellStyle name="표준 20 26" xfId="10051" xr:uid="{00000000-0005-0000-0000-000073480000}"/>
    <cellStyle name="표준 20 27" xfId="10052" xr:uid="{00000000-0005-0000-0000-000074480000}"/>
    <cellStyle name="표준 20 28" xfId="10053" xr:uid="{00000000-0005-0000-0000-000075480000}"/>
    <cellStyle name="표준 20 29" xfId="10054" xr:uid="{00000000-0005-0000-0000-000076480000}"/>
    <cellStyle name="표준 20 3" xfId="10055" xr:uid="{00000000-0005-0000-0000-000077480000}"/>
    <cellStyle name="표준 20 30" xfId="10056" xr:uid="{00000000-0005-0000-0000-000078480000}"/>
    <cellStyle name="표준 20 31" xfId="10057" xr:uid="{00000000-0005-0000-0000-000079480000}"/>
    <cellStyle name="표준 20 32" xfId="10058" xr:uid="{00000000-0005-0000-0000-00007A480000}"/>
    <cellStyle name="표준 20 33" xfId="10059" xr:uid="{00000000-0005-0000-0000-00007B480000}"/>
    <cellStyle name="표준 20 34" xfId="10060" xr:uid="{00000000-0005-0000-0000-00007C480000}"/>
    <cellStyle name="표준 20 35" xfId="10061" xr:uid="{00000000-0005-0000-0000-00007D480000}"/>
    <cellStyle name="표준 20 36" xfId="10062" xr:uid="{00000000-0005-0000-0000-00007E480000}"/>
    <cellStyle name="표준 20 37" xfId="10063" xr:uid="{00000000-0005-0000-0000-00007F480000}"/>
    <cellStyle name="표준 20 4" xfId="10064" xr:uid="{00000000-0005-0000-0000-000080480000}"/>
    <cellStyle name="표준 20 5" xfId="10065" xr:uid="{00000000-0005-0000-0000-000081480000}"/>
    <cellStyle name="표준 20 6" xfId="10066" xr:uid="{00000000-0005-0000-0000-000082480000}"/>
    <cellStyle name="표준 20 7" xfId="10067" xr:uid="{00000000-0005-0000-0000-000083480000}"/>
    <cellStyle name="표준 20 8" xfId="10068" xr:uid="{00000000-0005-0000-0000-000084480000}"/>
    <cellStyle name="표준 20 9" xfId="10069" xr:uid="{00000000-0005-0000-0000-000085480000}"/>
    <cellStyle name="표준 21" xfId="146" xr:uid="{00000000-0005-0000-0000-000086480000}"/>
    <cellStyle name="표준 21 10" xfId="10070" xr:uid="{00000000-0005-0000-0000-000087480000}"/>
    <cellStyle name="표준 21 11" xfId="10071" xr:uid="{00000000-0005-0000-0000-000088480000}"/>
    <cellStyle name="표준 21 12" xfId="10072" xr:uid="{00000000-0005-0000-0000-000089480000}"/>
    <cellStyle name="표준 21 13" xfId="10073" xr:uid="{00000000-0005-0000-0000-00008A480000}"/>
    <cellStyle name="표준 21 14" xfId="10074" xr:uid="{00000000-0005-0000-0000-00008B480000}"/>
    <cellStyle name="표준 21 15" xfId="10075" xr:uid="{00000000-0005-0000-0000-00008C480000}"/>
    <cellStyle name="표준 21 16" xfId="10076" xr:uid="{00000000-0005-0000-0000-00008D480000}"/>
    <cellStyle name="표준 21 17" xfId="10077" xr:uid="{00000000-0005-0000-0000-00008E480000}"/>
    <cellStyle name="표준 21 18" xfId="10078" xr:uid="{00000000-0005-0000-0000-00008F480000}"/>
    <cellStyle name="표준 21 19" xfId="10079" xr:uid="{00000000-0005-0000-0000-000090480000}"/>
    <cellStyle name="표준 21 2" xfId="10080" xr:uid="{00000000-0005-0000-0000-000091480000}"/>
    <cellStyle name="표준 21 20" xfId="10081" xr:uid="{00000000-0005-0000-0000-000092480000}"/>
    <cellStyle name="표준 21 21" xfId="10082" xr:uid="{00000000-0005-0000-0000-000093480000}"/>
    <cellStyle name="표준 21 22" xfId="10083" xr:uid="{00000000-0005-0000-0000-000094480000}"/>
    <cellStyle name="표준 21 23" xfId="10084" xr:uid="{00000000-0005-0000-0000-000095480000}"/>
    <cellStyle name="표준 21 24" xfId="10085" xr:uid="{00000000-0005-0000-0000-000096480000}"/>
    <cellStyle name="표준 21 25" xfId="10086" xr:uid="{00000000-0005-0000-0000-000097480000}"/>
    <cellStyle name="표준 21 26" xfId="10087" xr:uid="{00000000-0005-0000-0000-000098480000}"/>
    <cellStyle name="표준 21 27" xfId="10088" xr:uid="{00000000-0005-0000-0000-000099480000}"/>
    <cellStyle name="표준 21 28" xfId="10089" xr:uid="{00000000-0005-0000-0000-00009A480000}"/>
    <cellStyle name="표준 21 29" xfId="10090" xr:uid="{00000000-0005-0000-0000-00009B480000}"/>
    <cellStyle name="표준 21 3" xfId="10091" xr:uid="{00000000-0005-0000-0000-00009C480000}"/>
    <cellStyle name="표준 21 30" xfId="10092" xr:uid="{00000000-0005-0000-0000-00009D480000}"/>
    <cellStyle name="표준 21 31" xfId="10093" xr:uid="{00000000-0005-0000-0000-00009E480000}"/>
    <cellStyle name="표준 21 32" xfId="10094" xr:uid="{00000000-0005-0000-0000-00009F480000}"/>
    <cellStyle name="표준 21 33" xfId="10095" xr:uid="{00000000-0005-0000-0000-0000A0480000}"/>
    <cellStyle name="표준 21 34" xfId="10096" xr:uid="{00000000-0005-0000-0000-0000A1480000}"/>
    <cellStyle name="표준 21 35" xfId="10097" xr:uid="{00000000-0005-0000-0000-0000A2480000}"/>
    <cellStyle name="표준 21 36" xfId="10098" xr:uid="{00000000-0005-0000-0000-0000A3480000}"/>
    <cellStyle name="표준 21 37" xfId="10099" xr:uid="{00000000-0005-0000-0000-0000A4480000}"/>
    <cellStyle name="표준 21 38" xfId="10826" xr:uid="{00000000-0005-0000-0000-0000A5480000}"/>
    <cellStyle name="표준 21 4" xfId="10100" xr:uid="{00000000-0005-0000-0000-0000A6480000}"/>
    <cellStyle name="표준 21 5" xfId="10101" xr:uid="{00000000-0005-0000-0000-0000A7480000}"/>
    <cellStyle name="표준 21 6" xfId="10102" xr:uid="{00000000-0005-0000-0000-0000A8480000}"/>
    <cellStyle name="표준 21 7" xfId="10103" xr:uid="{00000000-0005-0000-0000-0000A9480000}"/>
    <cellStyle name="표준 21 8" xfId="10104" xr:uid="{00000000-0005-0000-0000-0000AA480000}"/>
    <cellStyle name="표준 21 9" xfId="10105" xr:uid="{00000000-0005-0000-0000-0000AB480000}"/>
    <cellStyle name="표준 22" xfId="133" xr:uid="{00000000-0005-0000-0000-0000AC480000}"/>
    <cellStyle name="표준 22 10" xfId="10106" xr:uid="{00000000-0005-0000-0000-0000AD480000}"/>
    <cellStyle name="표준 22 11" xfId="10107" xr:uid="{00000000-0005-0000-0000-0000AE480000}"/>
    <cellStyle name="표준 22 12" xfId="10108" xr:uid="{00000000-0005-0000-0000-0000AF480000}"/>
    <cellStyle name="표준 22 13" xfId="10109" xr:uid="{00000000-0005-0000-0000-0000B0480000}"/>
    <cellStyle name="표준 22 14" xfId="10110" xr:uid="{00000000-0005-0000-0000-0000B1480000}"/>
    <cellStyle name="표준 22 15" xfId="10111" xr:uid="{00000000-0005-0000-0000-0000B2480000}"/>
    <cellStyle name="표준 22 16" xfId="10112" xr:uid="{00000000-0005-0000-0000-0000B3480000}"/>
    <cellStyle name="표준 22 17" xfId="10113" xr:uid="{00000000-0005-0000-0000-0000B4480000}"/>
    <cellStyle name="표준 22 18" xfId="10114" xr:uid="{00000000-0005-0000-0000-0000B5480000}"/>
    <cellStyle name="표준 22 19" xfId="10115" xr:uid="{00000000-0005-0000-0000-0000B6480000}"/>
    <cellStyle name="표준 22 2" xfId="10116" xr:uid="{00000000-0005-0000-0000-0000B7480000}"/>
    <cellStyle name="표준 22 20" xfId="10117" xr:uid="{00000000-0005-0000-0000-0000B8480000}"/>
    <cellStyle name="표준 22 21" xfId="10118" xr:uid="{00000000-0005-0000-0000-0000B9480000}"/>
    <cellStyle name="표준 22 22" xfId="10119" xr:uid="{00000000-0005-0000-0000-0000BA480000}"/>
    <cellStyle name="표준 22 23" xfId="10120" xr:uid="{00000000-0005-0000-0000-0000BB480000}"/>
    <cellStyle name="표준 22 24" xfId="10121" xr:uid="{00000000-0005-0000-0000-0000BC480000}"/>
    <cellStyle name="표준 22 25" xfId="10122" xr:uid="{00000000-0005-0000-0000-0000BD480000}"/>
    <cellStyle name="표준 22 26" xfId="10123" xr:uid="{00000000-0005-0000-0000-0000BE480000}"/>
    <cellStyle name="표준 22 27" xfId="10124" xr:uid="{00000000-0005-0000-0000-0000BF480000}"/>
    <cellStyle name="표준 22 28" xfId="10125" xr:uid="{00000000-0005-0000-0000-0000C0480000}"/>
    <cellStyle name="표준 22 29" xfId="10126" xr:uid="{00000000-0005-0000-0000-0000C1480000}"/>
    <cellStyle name="표준 22 3" xfId="10127" xr:uid="{00000000-0005-0000-0000-0000C2480000}"/>
    <cellStyle name="표준 22 30" xfId="10128" xr:uid="{00000000-0005-0000-0000-0000C3480000}"/>
    <cellStyle name="표준 22 31" xfId="10129" xr:uid="{00000000-0005-0000-0000-0000C4480000}"/>
    <cellStyle name="표준 22 32" xfId="10130" xr:uid="{00000000-0005-0000-0000-0000C5480000}"/>
    <cellStyle name="표준 22 33" xfId="10131" xr:uid="{00000000-0005-0000-0000-0000C6480000}"/>
    <cellStyle name="표준 22 34" xfId="10132" xr:uid="{00000000-0005-0000-0000-0000C7480000}"/>
    <cellStyle name="표준 22 35" xfId="10133" xr:uid="{00000000-0005-0000-0000-0000C8480000}"/>
    <cellStyle name="표준 22 36" xfId="10134" xr:uid="{00000000-0005-0000-0000-0000C9480000}"/>
    <cellStyle name="표준 22 37" xfId="10135" xr:uid="{00000000-0005-0000-0000-0000CA480000}"/>
    <cellStyle name="표준 22 4" xfId="10136" xr:uid="{00000000-0005-0000-0000-0000CB480000}"/>
    <cellStyle name="표준 22 5" xfId="10137" xr:uid="{00000000-0005-0000-0000-0000CC480000}"/>
    <cellStyle name="표준 22 6" xfId="10138" xr:uid="{00000000-0005-0000-0000-0000CD480000}"/>
    <cellStyle name="표준 22 7" xfId="10139" xr:uid="{00000000-0005-0000-0000-0000CE480000}"/>
    <cellStyle name="표준 22 8" xfId="10140" xr:uid="{00000000-0005-0000-0000-0000CF480000}"/>
    <cellStyle name="표준 22 9" xfId="10141" xr:uid="{00000000-0005-0000-0000-0000D0480000}"/>
    <cellStyle name="표준 23" xfId="134" xr:uid="{00000000-0005-0000-0000-0000D1480000}"/>
    <cellStyle name="표준 23 10" xfId="10142" xr:uid="{00000000-0005-0000-0000-0000D2480000}"/>
    <cellStyle name="표준 23 11" xfId="10143" xr:uid="{00000000-0005-0000-0000-0000D3480000}"/>
    <cellStyle name="표준 23 12" xfId="10144" xr:uid="{00000000-0005-0000-0000-0000D4480000}"/>
    <cellStyle name="표준 23 13" xfId="10145" xr:uid="{00000000-0005-0000-0000-0000D5480000}"/>
    <cellStyle name="표준 23 14" xfId="10146" xr:uid="{00000000-0005-0000-0000-0000D6480000}"/>
    <cellStyle name="표준 23 15" xfId="10147" xr:uid="{00000000-0005-0000-0000-0000D7480000}"/>
    <cellStyle name="표준 23 16" xfId="10148" xr:uid="{00000000-0005-0000-0000-0000D8480000}"/>
    <cellStyle name="표준 23 17" xfId="10149" xr:uid="{00000000-0005-0000-0000-0000D9480000}"/>
    <cellStyle name="표준 23 18" xfId="10150" xr:uid="{00000000-0005-0000-0000-0000DA480000}"/>
    <cellStyle name="표준 23 19" xfId="10151" xr:uid="{00000000-0005-0000-0000-0000DB480000}"/>
    <cellStyle name="표준 23 2" xfId="10152" xr:uid="{00000000-0005-0000-0000-0000DC480000}"/>
    <cellStyle name="표준 23 20" xfId="10153" xr:uid="{00000000-0005-0000-0000-0000DD480000}"/>
    <cellStyle name="표준 23 21" xfId="10154" xr:uid="{00000000-0005-0000-0000-0000DE480000}"/>
    <cellStyle name="표준 23 22" xfId="10155" xr:uid="{00000000-0005-0000-0000-0000DF480000}"/>
    <cellStyle name="표준 23 23" xfId="10156" xr:uid="{00000000-0005-0000-0000-0000E0480000}"/>
    <cellStyle name="표준 23 24" xfId="10157" xr:uid="{00000000-0005-0000-0000-0000E1480000}"/>
    <cellStyle name="표준 23 25" xfId="10158" xr:uid="{00000000-0005-0000-0000-0000E2480000}"/>
    <cellStyle name="표준 23 26" xfId="10159" xr:uid="{00000000-0005-0000-0000-0000E3480000}"/>
    <cellStyle name="표준 23 27" xfId="10160" xr:uid="{00000000-0005-0000-0000-0000E4480000}"/>
    <cellStyle name="표준 23 28" xfId="10161" xr:uid="{00000000-0005-0000-0000-0000E5480000}"/>
    <cellStyle name="표준 23 29" xfId="10162" xr:uid="{00000000-0005-0000-0000-0000E6480000}"/>
    <cellStyle name="표준 23 3" xfId="10163" xr:uid="{00000000-0005-0000-0000-0000E7480000}"/>
    <cellStyle name="표준 23 30" xfId="10164" xr:uid="{00000000-0005-0000-0000-0000E8480000}"/>
    <cellStyle name="표준 23 31" xfId="10165" xr:uid="{00000000-0005-0000-0000-0000E9480000}"/>
    <cellStyle name="표준 23 32" xfId="10166" xr:uid="{00000000-0005-0000-0000-0000EA480000}"/>
    <cellStyle name="표준 23 33" xfId="10167" xr:uid="{00000000-0005-0000-0000-0000EB480000}"/>
    <cellStyle name="표준 23 34" xfId="10168" xr:uid="{00000000-0005-0000-0000-0000EC480000}"/>
    <cellStyle name="표준 23 35" xfId="10169" xr:uid="{00000000-0005-0000-0000-0000ED480000}"/>
    <cellStyle name="표준 23 36" xfId="10170" xr:uid="{00000000-0005-0000-0000-0000EE480000}"/>
    <cellStyle name="표준 23 37" xfId="10171" xr:uid="{00000000-0005-0000-0000-0000EF480000}"/>
    <cellStyle name="표준 23 4" xfId="10172" xr:uid="{00000000-0005-0000-0000-0000F0480000}"/>
    <cellStyle name="표준 23 5" xfId="10173" xr:uid="{00000000-0005-0000-0000-0000F1480000}"/>
    <cellStyle name="표준 23 6" xfId="10174" xr:uid="{00000000-0005-0000-0000-0000F2480000}"/>
    <cellStyle name="표준 23 7" xfId="10175" xr:uid="{00000000-0005-0000-0000-0000F3480000}"/>
    <cellStyle name="표준 23 8" xfId="10176" xr:uid="{00000000-0005-0000-0000-0000F4480000}"/>
    <cellStyle name="표준 23 9" xfId="10177" xr:uid="{00000000-0005-0000-0000-0000F5480000}"/>
    <cellStyle name="표준 24" xfId="135" xr:uid="{00000000-0005-0000-0000-0000F6480000}"/>
    <cellStyle name="표준 24 10" xfId="10178" xr:uid="{00000000-0005-0000-0000-0000F7480000}"/>
    <cellStyle name="표준 24 11" xfId="10179" xr:uid="{00000000-0005-0000-0000-0000F8480000}"/>
    <cellStyle name="표준 24 12" xfId="10180" xr:uid="{00000000-0005-0000-0000-0000F9480000}"/>
    <cellStyle name="표준 24 13" xfId="10181" xr:uid="{00000000-0005-0000-0000-0000FA480000}"/>
    <cellStyle name="표준 24 14" xfId="10182" xr:uid="{00000000-0005-0000-0000-0000FB480000}"/>
    <cellStyle name="표준 24 15" xfId="10183" xr:uid="{00000000-0005-0000-0000-0000FC480000}"/>
    <cellStyle name="표준 24 16" xfId="10184" xr:uid="{00000000-0005-0000-0000-0000FD480000}"/>
    <cellStyle name="표준 24 17" xfId="10185" xr:uid="{00000000-0005-0000-0000-0000FE480000}"/>
    <cellStyle name="표준 24 18" xfId="10186" xr:uid="{00000000-0005-0000-0000-0000FF480000}"/>
    <cellStyle name="표준 24 19" xfId="10187" xr:uid="{00000000-0005-0000-0000-000000490000}"/>
    <cellStyle name="표준 24 2" xfId="10188" xr:uid="{00000000-0005-0000-0000-000001490000}"/>
    <cellStyle name="표준 24 20" xfId="10189" xr:uid="{00000000-0005-0000-0000-000002490000}"/>
    <cellStyle name="표준 24 21" xfId="10190" xr:uid="{00000000-0005-0000-0000-000003490000}"/>
    <cellStyle name="표준 24 22" xfId="10191" xr:uid="{00000000-0005-0000-0000-000004490000}"/>
    <cellStyle name="표준 24 23" xfId="10192" xr:uid="{00000000-0005-0000-0000-000005490000}"/>
    <cellStyle name="표준 24 24" xfId="10193" xr:uid="{00000000-0005-0000-0000-000006490000}"/>
    <cellStyle name="표준 24 25" xfId="10194" xr:uid="{00000000-0005-0000-0000-000007490000}"/>
    <cellStyle name="표준 24 26" xfId="10195" xr:uid="{00000000-0005-0000-0000-000008490000}"/>
    <cellStyle name="표준 24 27" xfId="10196" xr:uid="{00000000-0005-0000-0000-000009490000}"/>
    <cellStyle name="표준 24 28" xfId="10197" xr:uid="{00000000-0005-0000-0000-00000A490000}"/>
    <cellStyle name="표준 24 29" xfId="10198" xr:uid="{00000000-0005-0000-0000-00000B490000}"/>
    <cellStyle name="표준 24 3" xfId="10199" xr:uid="{00000000-0005-0000-0000-00000C490000}"/>
    <cellStyle name="표준 24 30" xfId="10200" xr:uid="{00000000-0005-0000-0000-00000D490000}"/>
    <cellStyle name="표준 24 31" xfId="10201" xr:uid="{00000000-0005-0000-0000-00000E490000}"/>
    <cellStyle name="표준 24 32" xfId="10202" xr:uid="{00000000-0005-0000-0000-00000F490000}"/>
    <cellStyle name="표준 24 33" xfId="10203" xr:uid="{00000000-0005-0000-0000-000010490000}"/>
    <cellStyle name="표준 24 34" xfId="10204" xr:uid="{00000000-0005-0000-0000-000011490000}"/>
    <cellStyle name="표준 24 35" xfId="10205" xr:uid="{00000000-0005-0000-0000-000012490000}"/>
    <cellStyle name="표준 24 36" xfId="10206" xr:uid="{00000000-0005-0000-0000-000013490000}"/>
    <cellStyle name="표준 24 37" xfId="10207" xr:uid="{00000000-0005-0000-0000-000014490000}"/>
    <cellStyle name="표준 24 4" xfId="10208" xr:uid="{00000000-0005-0000-0000-000015490000}"/>
    <cellStyle name="표준 24 5" xfId="10209" xr:uid="{00000000-0005-0000-0000-000016490000}"/>
    <cellStyle name="표준 24 6" xfId="10210" xr:uid="{00000000-0005-0000-0000-000017490000}"/>
    <cellStyle name="표준 24 7" xfId="10211" xr:uid="{00000000-0005-0000-0000-000018490000}"/>
    <cellStyle name="표준 24 8" xfId="10212" xr:uid="{00000000-0005-0000-0000-000019490000}"/>
    <cellStyle name="표준 24 9" xfId="10213" xr:uid="{00000000-0005-0000-0000-00001A490000}"/>
    <cellStyle name="표준 25" xfId="136" xr:uid="{00000000-0005-0000-0000-00001B490000}"/>
    <cellStyle name="표준 25 10" xfId="10214" xr:uid="{00000000-0005-0000-0000-00001C490000}"/>
    <cellStyle name="표준 25 11" xfId="10215" xr:uid="{00000000-0005-0000-0000-00001D490000}"/>
    <cellStyle name="표준 25 12" xfId="10216" xr:uid="{00000000-0005-0000-0000-00001E490000}"/>
    <cellStyle name="표준 25 13" xfId="10217" xr:uid="{00000000-0005-0000-0000-00001F490000}"/>
    <cellStyle name="표준 25 14" xfId="10218" xr:uid="{00000000-0005-0000-0000-000020490000}"/>
    <cellStyle name="표준 25 15" xfId="10219" xr:uid="{00000000-0005-0000-0000-000021490000}"/>
    <cellStyle name="표준 25 16" xfId="10220" xr:uid="{00000000-0005-0000-0000-000022490000}"/>
    <cellStyle name="표준 25 17" xfId="10221" xr:uid="{00000000-0005-0000-0000-000023490000}"/>
    <cellStyle name="표준 25 18" xfId="10222" xr:uid="{00000000-0005-0000-0000-000024490000}"/>
    <cellStyle name="표준 25 19" xfId="10223" xr:uid="{00000000-0005-0000-0000-000025490000}"/>
    <cellStyle name="표준 25 2" xfId="10224" xr:uid="{00000000-0005-0000-0000-000026490000}"/>
    <cellStyle name="표준 25 20" xfId="10225" xr:uid="{00000000-0005-0000-0000-000027490000}"/>
    <cellStyle name="표준 25 21" xfId="10226" xr:uid="{00000000-0005-0000-0000-000028490000}"/>
    <cellStyle name="표준 25 22" xfId="10227" xr:uid="{00000000-0005-0000-0000-000029490000}"/>
    <cellStyle name="표준 25 23" xfId="10228" xr:uid="{00000000-0005-0000-0000-00002A490000}"/>
    <cellStyle name="표준 25 24" xfId="10229" xr:uid="{00000000-0005-0000-0000-00002B490000}"/>
    <cellStyle name="표준 25 25" xfId="10230" xr:uid="{00000000-0005-0000-0000-00002C490000}"/>
    <cellStyle name="표준 25 26" xfId="10231" xr:uid="{00000000-0005-0000-0000-00002D490000}"/>
    <cellStyle name="표준 25 27" xfId="10232" xr:uid="{00000000-0005-0000-0000-00002E490000}"/>
    <cellStyle name="표준 25 28" xfId="10233" xr:uid="{00000000-0005-0000-0000-00002F490000}"/>
    <cellStyle name="표준 25 29" xfId="10234" xr:uid="{00000000-0005-0000-0000-000030490000}"/>
    <cellStyle name="표준 25 3" xfId="10235" xr:uid="{00000000-0005-0000-0000-000031490000}"/>
    <cellStyle name="표준 25 30" xfId="10236" xr:uid="{00000000-0005-0000-0000-000032490000}"/>
    <cellStyle name="표준 25 31" xfId="10237" xr:uid="{00000000-0005-0000-0000-000033490000}"/>
    <cellStyle name="표준 25 32" xfId="10238" xr:uid="{00000000-0005-0000-0000-000034490000}"/>
    <cellStyle name="표준 25 33" xfId="10239" xr:uid="{00000000-0005-0000-0000-000035490000}"/>
    <cellStyle name="표준 25 34" xfId="10240" xr:uid="{00000000-0005-0000-0000-000036490000}"/>
    <cellStyle name="표준 25 35" xfId="10241" xr:uid="{00000000-0005-0000-0000-000037490000}"/>
    <cellStyle name="표준 25 36" xfId="10242" xr:uid="{00000000-0005-0000-0000-000038490000}"/>
    <cellStyle name="표준 25 37" xfId="10243" xr:uid="{00000000-0005-0000-0000-000039490000}"/>
    <cellStyle name="표준 25 4" xfId="10244" xr:uid="{00000000-0005-0000-0000-00003A490000}"/>
    <cellStyle name="표준 25 5" xfId="10245" xr:uid="{00000000-0005-0000-0000-00003B490000}"/>
    <cellStyle name="표준 25 6" xfId="10246" xr:uid="{00000000-0005-0000-0000-00003C490000}"/>
    <cellStyle name="표준 25 7" xfId="10247" xr:uid="{00000000-0005-0000-0000-00003D490000}"/>
    <cellStyle name="표준 25 8" xfId="10248" xr:uid="{00000000-0005-0000-0000-00003E490000}"/>
    <cellStyle name="표준 25 9" xfId="10249" xr:uid="{00000000-0005-0000-0000-00003F490000}"/>
    <cellStyle name="표준 26" xfId="137" xr:uid="{00000000-0005-0000-0000-000040490000}"/>
    <cellStyle name="표준 26 10" xfId="10250" xr:uid="{00000000-0005-0000-0000-000041490000}"/>
    <cellStyle name="표준 26 11" xfId="10251" xr:uid="{00000000-0005-0000-0000-000042490000}"/>
    <cellStyle name="표준 26 12" xfId="10252" xr:uid="{00000000-0005-0000-0000-000043490000}"/>
    <cellStyle name="표준 26 13" xfId="10253" xr:uid="{00000000-0005-0000-0000-000044490000}"/>
    <cellStyle name="표준 26 14" xfId="10254" xr:uid="{00000000-0005-0000-0000-000045490000}"/>
    <cellStyle name="표준 26 15" xfId="10255" xr:uid="{00000000-0005-0000-0000-000046490000}"/>
    <cellStyle name="표준 26 16" xfId="10256" xr:uid="{00000000-0005-0000-0000-000047490000}"/>
    <cellStyle name="표준 26 17" xfId="10257" xr:uid="{00000000-0005-0000-0000-000048490000}"/>
    <cellStyle name="표준 26 18" xfId="10258" xr:uid="{00000000-0005-0000-0000-000049490000}"/>
    <cellStyle name="표준 26 19" xfId="10259" xr:uid="{00000000-0005-0000-0000-00004A490000}"/>
    <cellStyle name="표준 26 2" xfId="10260" xr:uid="{00000000-0005-0000-0000-00004B490000}"/>
    <cellStyle name="표준 26 20" xfId="10261" xr:uid="{00000000-0005-0000-0000-00004C490000}"/>
    <cellStyle name="표준 26 21" xfId="10262" xr:uid="{00000000-0005-0000-0000-00004D490000}"/>
    <cellStyle name="표준 26 22" xfId="10263" xr:uid="{00000000-0005-0000-0000-00004E490000}"/>
    <cellStyle name="표준 26 23" xfId="10264" xr:uid="{00000000-0005-0000-0000-00004F490000}"/>
    <cellStyle name="표준 26 24" xfId="10265" xr:uid="{00000000-0005-0000-0000-000050490000}"/>
    <cellStyle name="표준 26 25" xfId="10266" xr:uid="{00000000-0005-0000-0000-000051490000}"/>
    <cellStyle name="표준 26 26" xfId="10267" xr:uid="{00000000-0005-0000-0000-000052490000}"/>
    <cellStyle name="표준 26 27" xfId="10268" xr:uid="{00000000-0005-0000-0000-000053490000}"/>
    <cellStyle name="표준 26 28" xfId="10269" xr:uid="{00000000-0005-0000-0000-000054490000}"/>
    <cellStyle name="표준 26 29" xfId="10270" xr:uid="{00000000-0005-0000-0000-000055490000}"/>
    <cellStyle name="표준 26 3" xfId="10271" xr:uid="{00000000-0005-0000-0000-000056490000}"/>
    <cellStyle name="표준 26 30" xfId="10272" xr:uid="{00000000-0005-0000-0000-000057490000}"/>
    <cellStyle name="표준 26 31" xfId="10273" xr:uid="{00000000-0005-0000-0000-000058490000}"/>
    <cellStyle name="표준 26 32" xfId="10274" xr:uid="{00000000-0005-0000-0000-000059490000}"/>
    <cellStyle name="표준 26 33" xfId="10275" xr:uid="{00000000-0005-0000-0000-00005A490000}"/>
    <cellStyle name="표준 26 34" xfId="10276" xr:uid="{00000000-0005-0000-0000-00005B490000}"/>
    <cellStyle name="표준 26 35" xfId="10277" xr:uid="{00000000-0005-0000-0000-00005C490000}"/>
    <cellStyle name="표준 26 36" xfId="10278" xr:uid="{00000000-0005-0000-0000-00005D490000}"/>
    <cellStyle name="표준 26 37" xfId="10279" xr:uid="{00000000-0005-0000-0000-00005E490000}"/>
    <cellStyle name="표준 26 4" xfId="10280" xr:uid="{00000000-0005-0000-0000-00005F490000}"/>
    <cellStyle name="표준 26 5" xfId="10281" xr:uid="{00000000-0005-0000-0000-000060490000}"/>
    <cellStyle name="표준 26 6" xfId="10282" xr:uid="{00000000-0005-0000-0000-000061490000}"/>
    <cellStyle name="표준 26 7" xfId="10283" xr:uid="{00000000-0005-0000-0000-000062490000}"/>
    <cellStyle name="표준 26 8" xfId="10284" xr:uid="{00000000-0005-0000-0000-000063490000}"/>
    <cellStyle name="표준 26 9" xfId="10285" xr:uid="{00000000-0005-0000-0000-000064490000}"/>
    <cellStyle name="표준 27" xfId="138" xr:uid="{00000000-0005-0000-0000-000065490000}"/>
    <cellStyle name="표준 27 10" xfId="10286" xr:uid="{00000000-0005-0000-0000-000066490000}"/>
    <cellStyle name="표준 27 11" xfId="10287" xr:uid="{00000000-0005-0000-0000-000067490000}"/>
    <cellStyle name="표준 27 12" xfId="10288" xr:uid="{00000000-0005-0000-0000-000068490000}"/>
    <cellStyle name="표준 27 13" xfId="10289" xr:uid="{00000000-0005-0000-0000-000069490000}"/>
    <cellStyle name="표준 27 14" xfId="10290" xr:uid="{00000000-0005-0000-0000-00006A490000}"/>
    <cellStyle name="표준 27 15" xfId="10291" xr:uid="{00000000-0005-0000-0000-00006B490000}"/>
    <cellStyle name="표준 27 16" xfId="10292" xr:uid="{00000000-0005-0000-0000-00006C490000}"/>
    <cellStyle name="표준 27 17" xfId="10293" xr:uid="{00000000-0005-0000-0000-00006D490000}"/>
    <cellStyle name="표준 27 18" xfId="10294" xr:uid="{00000000-0005-0000-0000-00006E490000}"/>
    <cellStyle name="표준 27 19" xfId="10295" xr:uid="{00000000-0005-0000-0000-00006F490000}"/>
    <cellStyle name="표준 27 2" xfId="10296" xr:uid="{00000000-0005-0000-0000-000070490000}"/>
    <cellStyle name="표준 27 20" xfId="10297" xr:uid="{00000000-0005-0000-0000-000071490000}"/>
    <cellStyle name="표준 27 21" xfId="10298" xr:uid="{00000000-0005-0000-0000-000072490000}"/>
    <cellStyle name="표준 27 22" xfId="10299" xr:uid="{00000000-0005-0000-0000-000073490000}"/>
    <cellStyle name="표준 27 23" xfId="10300" xr:uid="{00000000-0005-0000-0000-000074490000}"/>
    <cellStyle name="표준 27 24" xfId="10301" xr:uid="{00000000-0005-0000-0000-000075490000}"/>
    <cellStyle name="표준 27 25" xfId="10302" xr:uid="{00000000-0005-0000-0000-000076490000}"/>
    <cellStyle name="표준 27 26" xfId="10303" xr:uid="{00000000-0005-0000-0000-000077490000}"/>
    <cellStyle name="표준 27 27" xfId="10304" xr:uid="{00000000-0005-0000-0000-000078490000}"/>
    <cellStyle name="표준 27 28" xfId="10305" xr:uid="{00000000-0005-0000-0000-000079490000}"/>
    <cellStyle name="표준 27 29" xfId="10306" xr:uid="{00000000-0005-0000-0000-00007A490000}"/>
    <cellStyle name="표준 27 3" xfId="10307" xr:uid="{00000000-0005-0000-0000-00007B490000}"/>
    <cellStyle name="표준 27 30" xfId="10308" xr:uid="{00000000-0005-0000-0000-00007C490000}"/>
    <cellStyle name="표준 27 31" xfId="10309" xr:uid="{00000000-0005-0000-0000-00007D490000}"/>
    <cellStyle name="표준 27 32" xfId="10310" xr:uid="{00000000-0005-0000-0000-00007E490000}"/>
    <cellStyle name="표준 27 33" xfId="10311" xr:uid="{00000000-0005-0000-0000-00007F490000}"/>
    <cellStyle name="표준 27 34" xfId="10312" xr:uid="{00000000-0005-0000-0000-000080490000}"/>
    <cellStyle name="표준 27 35" xfId="10313" xr:uid="{00000000-0005-0000-0000-000081490000}"/>
    <cellStyle name="표준 27 36" xfId="10314" xr:uid="{00000000-0005-0000-0000-000082490000}"/>
    <cellStyle name="표준 27 37" xfId="10315" xr:uid="{00000000-0005-0000-0000-000083490000}"/>
    <cellStyle name="표준 27 4" xfId="10316" xr:uid="{00000000-0005-0000-0000-000084490000}"/>
    <cellStyle name="표준 27 5" xfId="10317" xr:uid="{00000000-0005-0000-0000-000085490000}"/>
    <cellStyle name="표준 27 6" xfId="10318" xr:uid="{00000000-0005-0000-0000-000086490000}"/>
    <cellStyle name="표준 27 7" xfId="10319" xr:uid="{00000000-0005-0000-0000-000087490000}"/>
    <cellStyle name="표준 27 8" xfId="10320" xr:uid="{00000000-0005-0000-0000-000088490000}"/>
    <cellStyle name="표준 27 9" xfId="10321" xr:uid="{00000000-0005-0000-0000-000089490000}"/>
    <cellStyle name="표준 28" xfId="139" xr:uid="{00000000-0005-0000-0000-00008A490000}"/>
    <cellStyle name="표준 28 10" xfId="10322" xr:uid="{00000000-0005-0000-0000-00008B490000}"/>
    <cellStyle name="표준 28 11" xfId="10323" xr:uid="{00000000-0005-0000-0000-00008C490000}"/>
    <cellStyle name="표준 28 12" xfId="10324" xr:uid="{00000000-0005-0000-0000-00008D490000}"/>
    <cellStyle name="표준 28 13" xfId="10325" xr:uid="{00000000-0005-0000-0000-00008E490000}"/>
    <cellStyle name="표준 28 14" xfId="10326" xr:uid="{00000000-0005-0000-0000-00008F490000}"/>
    <cellStyle name="표준 28 15" xfId="10327" xr:uid="{00000000-0005-0000-0000-000090490000}"/>
    <cellStyle name="표준 28 16" xfId="10328" xr:uid="{00000000-0005-0000-0000-000091490000}"/>
    <cellStyle name="표준 28 17" xfId="10329" xr:uid="{00000000-0005-0000-0000-000092490000}"/>
    <cellStyle name="표준 28 18" xfId="10330" xr:uid="{00000000-0005-0000-0000-000093490000}"/>
    <cellStyle name="표준 28 19" xfId="10331" xr:uid="{00000000-0005-0000-0000-000094490000}"/>
    <cellStyle name="표준 28 2" xfId="10332" xr:uid="{00000000-0005-0000-0000-000095490000}"/>
    <cellStyle name="표준 28 20" xfId="10333" xr:uid="{00000000-0005-0000-0000-000096490000}"/>
    <cellStyle name="표준 28 21" xfId="10334" xr:uid="{00000000-0005-0000-0000-000097490000}"/>
    <cellStyle name="표준 28 22" xfId="10335" xr:uid="{00000000-0005-0000-0000-000098490000}"/>
    <cellStyle name="표준 28 23" xfId="10336" xr:uid="{00000000-0005-0000-0000-000099490000}"/>
    <cellStyle name="표준 28 24" xfId="10337" xr:uid="{00000000-0005-0000-0000-00009A490000}"/>
    <cellStyle name="표준 28 25" xfId="10338" xr:uid="{00000000-0005-0000-0000-00009B490000}"/>
    <cellStyle name="표준 28 26" xfId="10339" xr:uid="{00000000-0005-0000-0000-00009C490000}"/>
    <cellStyle name="표준 28 27" xfId="10340" xr:uid="{00000000-0005-0000-0000-00009D490000}"/>
    <cellStyle name="표준 28 28" xfId="10341" xr:uid="{00000000-0005-0000-0000-00009E490000}"/>
    <cellStyle name="표준 28 29" xfId="10342" xr:uid="{00000000-0005-0000-0000-00009F490000}"/>
    <cellStyle name="표준 28 3" xfId="10343" xr:uid="{00000000-0005-0000-0000-0000A0490000}"/>
    <cellStyle name="표준 28 30" xfId="10344" xr:uid="{00000000-0005-0000-0000-0000A1490000}"/>
    <cellStyle name="표준 28 31" xfId="10345" xr:uid="{00000000-0005-0000-0000-0000A2490000}"/>
    <cellStyle name="표준 28 32" xfId="10346" xr:uid="{00000000-0005-0000-0000-0000A3490000}"/>
    <cellStyle name="표준 28 33" xfId="10347" xr:uid="{00000000-0005-0000-0000-0000A4490000}"/>
    <cellStyle name="표준 28 34" xfId="10348" xr:uid="{00000000-0005-0000-0000-0000A5490000}"/>
    <cellStyle name="표준 28 35" xfId="10349" xr:uid="{00000000-0005-0000-0000-0000A6490000}"/>
    <cellStyle name="표준 28 36" xfId="10350" xr:uid="{00000000-0005-0000-0000-0000A7490000}"/>
    <cellStyle name="표준 28 37" xfId="10351" xr:uid="{00000000-0005-0000-0000-0000A8490000}"/>
    <cellStyle name="표준 28 4" xfId="10352" xr:uid="{00000000-0005-0000-0000-0000A9490000}"/>
    <cellStyle name="표준 28 5" xfId="10353" xr:uid="{00000000-0005-0000-0000-0000AA490000}"/>
    <cellStyle name="표준 28 6" xfId="10354" xr:uid="{00000000-0005-0000-0000-0000AB490000}"/>
    <cellStyle name="표준 28 7" xfId="10355" xr:uid="{00000000-0005-0000-0000-0000AC490000}"/>
    <cellStyle name="표준 28 8" xfId="10356" xr:uid="{00000000-0005-0000-0000-0000AD490000}"/>
    <cellStyle name="표준 28 9" xfId="10357" xr:uid="{00000000-0005-0000-0000-0000AE490000}"/>
    <cellStyle name="표준 29" xfId="140" xr:uid="{00000000-0005-0000-0000-0000AF490000}"/>
    <cellStyle name="표준 29 10" xfId="10358" xr:uid="{00000000-0005-0000-0000-0000B0490000}"/>
    <cellStyle name="표준 29 11" xfId="10359" xr:uid="{00000000-0005-0000-0000-0000B1490000}"/>
    <cellStyle name="표준 29 12" xfId="10360" xr:uid="{00000000-0005-0000-0000-0000B2490000}"/>
    <cellStyle name="표준 29 13" xfId="10361" xr:uid="{00000000-0005-0000-0000-0000B3490000}"/>
    <cellStyle name="표준 29 14" xfId="10362" xr:uid="{00000000-0005-0000-0000-0000B4490000}"/>
    <cellStyle name="표준 29 15" xfId="10363" xr:uid="{00000000-0005-0000-0000-0000B5490000}"/>
    <cellStyle name="표준 29 16" xfId="10364" xr:uid="{00000000-0005-0000-0000-0000B6490000}"/>
    <cellStyle name="표준 29 17" xfId="10365" xr:uid="{00000000-0005-0000-0000-0000B7490000}"/>
    <cellStyle name="표준 29 18" xfId="10366" xr:uid="{00000000-0005-0000-0000-0000B8490000}"/>
    <cellStyle name="표준 29 19" xfId="10367" xr:uid="{00000000-0005-0000-0000-0000B9490000}"/>
    <cellStyle name="표준 29 2" xfId="10368" xr:uid="{00000000-0005-0000-0000-0000BA490000}"/>
    <cellStyle name="표준 29 20" xfId="10369" xr:uid="{00000000-0005-0000-0000-0000BB490000}"/>
    <cellStyle name="표준 29 21" xfId="10370" xr:uid="{00000000-0005-0000-0000-0000BC490000}"/>
    <cellStyle name="표준 29 22" xfId="10371" xr:uid="{00000000-0005-0000-0000-0000BD490000}"/>
    <cellStyle name="표준 29 23" xfId="10372" xr:uid="{00000000-0005-0000-0000-0000BE490000}"/>
    <cellStyle name="표준 29 24" xfId="10373" xr:uid="{00000000-0005-0000-0000-0000BF490000}"/>
    <cellStyle name="표준 29 25" xfId="10374" xr:uid="{00000000-0005-0000-0000-0000C0490000}"/>
    <cellStyle name="표준 29 26" xfId="10375" xr:uid="{00000000-0005-0000-0000-0000C1490000}"/>
    <cellStyle name="표준 29 27" xfId="10376" xr:uid="{00000000-0005-0000-0000-0000C2490000}"/>
    <cellStyle name="표준 29 28" xfId="10377" xr:uid="{00000000-0005-0000-0000-0000C3490000}"/>
    <cellStyle name="표준 29 29" xfId="10378" xr:uid="{00000000-0005-0000-0000-0000C4490000}"/>
    <cellStyle name="표준 29 3" xfId="10379" xr:uid="{00000000-0005-0000-0000-0000C5490000}"/>
    <cellStyle name="표준 29 30" xfId="10380" xr:uid="{00000000-0005-0000-0000-0000C6490000}"/>
    <cellStyle name="표준 29 31" xfId="10381" xr:uid="{00000000-0005-0000-0000-0000C7490000}"/>
    <cellStyle name="표준 29 32" xfId="10382" xr:uid="{00000000-0005-0000-0000-0000C8490000}"/>
    <cellStyle name="표준 29 33" xfId="10383" xr:uid="{00000000-0005-0000-0000-0000C9490000}"/>
    <cellStyle name="표준 29 34" xfId="10384" xr:uid="{00000000-0005-0000-0000-0000CA490000}"/>
    <cellStyle name="표준 29 35" xfId="10385" xr:uid="{00000000-0005-0000-0000-0000CB490000}"/>
    <cellStyle name="표준 29 36" xfId="10386" xr:uid="{00000000-0005-0000-0000-0000CC490000}"/>
    <cellStyle name="표준 29 37" xfId="10387" xr:uid="{00000000-0005-0000-0000-0000CD490000}"/>
    <cellStyle name="표준 29 4" xfId="10388" xr:uid="{00000000-0005-0000-0000-0000CE490000}"/>
    <cellStyle name="표준 29 5" xfId="10389" xr:uid="{00000000-0005-0000-0000-0000CF490000}"/>
    <cellStyle name="표준 29 6" xfId="10390" xr:uid="{00000000-0005-0000-0000-0000D0490000}"/>
    <cellStyle name="표준 29 7" xfId="10391" xr:uid="{00000000-0005-0000-0000-0000D1490000}"/>
    <cellStyle name="표준 29 8" xfId="10392" xr:uid="{00000000-0005-0000-0000-0000D2490000}"/>
    <cellStyle name="표준 29 9" xfId="10393" xr:uid="{00000000-0005-0000-0000-0000D3490000}"/>
    <cellStyle name="표준 3" xfId="87" xr:uid="{00000000-0005-0000-0000-0000D4490000}"/>
    <cellStyle name="표준 3 10" xfId="10394" xr:uid="{00000000-0005-0000-0000-0000D5490000}"/>
    <cellStyle name="표준 3 11" xfId="10395" xr:uid="{00000000-0005-0000-0000-0000D6490000}"/>
    <cellStyle name="표준 3 12" xfId="10396" xr:uid="{00000000-0005-0000-0000-0000D7490000}"/>
    <cellStyle name="표준 3 13" xfId="10397" xr:uid="{00000000-0005-0000-0000-0000D8490000}"/>
    <cellStyle name="표준 3 14" xfId="10398" xr:uid="{00000000-0005-0000-0000-0000D9490000}"/>
    <cellStyle name="표준 3 15" xfId="10399" xr:uid="{00000000-0005-0000-0000-0000DA490000}"/>
    <cellStyle name="표준 3 16" xfId="10400" xr:uid="{00000000-0005-0000-0000-0000DB490000}"/>
    <cellStyle name="표준 3 17" xfId="10401" xr:uid="{00000000-0005-0000-0000-0000DC490000}"/>
    <cellStyle name="표준 3 18" xfId="10402" xr:uid="{00000000-0005-0000-0000-0000DD490000}"/>
    <cellStyle name="표준 3 19" xfId="10403" xr:uid="{00000000-0005-0000-0000-0000DE490000}"/>
    <cellStyle name="표준 3 2" xfId="10404" xr:uid="{00000000-0005-0000-0000-0000DF490000}"/>
    <cellStyle name="표준 3 20" xfId="10405" xr:uid="{00000000-0005-0000-0000-0000E0490000}"/>
    <cellStyle name="표준 3 21" xfId="10406" xr:uid="{00000000-0005-0000-0000-0000E1490000}"/>
    <cellStyle name="표준 3 22" xfId="10407" xr:uid="{00000000-0005-0000-0000-0000E2490000}"/>
    <cellStyle name="표준 3 23" xfId="10408" xr:uid="{00000000-0005-0000-0000-0000E3490000}"/>
    <cellStyle name="표준 3 24" xfId="10409" xr:uid="{00000000-0005-0000-0000-0000E4490000}"/>
    <cellStyle name="표준 3 25" xfId="10410" xr:uid="{00000000-0005-0000-0000-0000E5490000}"/>
    <cellStyle name="표준 3 26" xfId="10411" xr:uid="{00000000-0005-0000-0000-0000E6490000}"/>
    <cellStyle name="표준 3 27" xfId="10412" xr:uid="{00000000-0005-0000-0000-0000E7490000}"/>
    <cellStyle name="표준 3 28" xfId="10413" xr:uid="{00000000-0005-0000-0000-0000E8490000}"/>
    <cellStyle name="표준 3 29" xfId="10414" xr:uid="{00000000-0005-0000-0000-0000E9490000}"/>
    <cellStyle name="표준 3 3" xfId="10415" xr:uid="{00000000-0005-0000-0000-0000EA490000}"/>
    <cellStyle name="표준 3 30" xfId="10416" xr:uid="{00000000-0005-0000-0000-0000EB490000}"/>
    <cellStyle name="표준 3 31" xfId="10417" xr:uid="{00000000-0005-0000-0000-0000EC490000}"/>
    <cellStyle name="표준 3 32" xfId="10418" xr:uid="{00000000-0005-0000-0000-0000ED490000}"/>
    <cellStyle name="표준 3 33" xfId="10419" xr:uid="{00000000-0005-0000-0000-0000EE490000}"/>
    <cellStyle name="표준 3 34" xfId="10420" xr:uid="{00000000-0005-0000-0000-0000EF490000}"/>
    <cellStyle name="표준 3 35" xfId="10421" xr:uid="{00000000-0005-0000-0000-0000F0490000}"/>
    <cellStyle name="표준 3 36" xfId="10422" xr:uid="{00000000-0005-0000-0000-0000F1490000}"/>
    <cellStyle name="표준 3 37" xfId="10423" xr:uid="{00000000-0005-0000-0000-0000F2490000}"/>
    <cellStyle name="표준 3 4" xfId="10424" xr:uid="{00000000-0005-0000-0000-0000F3490000}"/>
    <cellStyle name="표준 3 5" xfId="10425" xr:uid="{00000000-0005-0000-0000-0000F4490000}"/>
    <cellStyle name="표준 3 6" xfId="10426" xr:uid="{00000000-0005-0000-0000-0000F5490000}"/>
    <cellStyle name="표준 3 7" xfId="10427" xr:uid="{00000000-0005-0000-0000-0000F6490000}"/>
    <cellStyle name="표준 3 8" xfId="10428" xr:uid="{00000000-0005-0000-0000-0000F7490000}"/>
    <cellStyle name="표준 3 9" xfId="10429" xr:uid="{00000000-0005-0000-0000-0000F8490000}"/>
    <cellStyle name="표준 30" xfId="10828" xr:uid="{00000000-0005-0000-0000-0000F9490000}"/>
    <cellStyle name="표준 30 2" xfId="10836" xr:uid="{00000000-0005-0000-0000-0000FA490000}"/>
    <cellStyle name="표준 31" xfId="141" xr:uid="{00000000-0005-0000-0000-0000FB490000}"/>
    <cellStyle name="표준 31 10" xfId="10430" xr:uid="{00000000-0005-0000-0000-0000FC490000}"/>
    <cellStyle name="표준 31 11" xfId="10431" xr:uid="{00000000-0005-0000-0000-0000FD490000}"/>
    <cellStyle name="표준 31 12" xfId="10432" xr:uid="{00000000-0005-0000-0000-0000FE490000}"/>
    <cellStyle name="표준 31 13" xfId="10433" xr:uid="{00000000-0005-0000-0000-0000FF490000}"/>
    <cellStyle name="표준 31 14" xfId="10434" xr:uid="{00000000-0005-0000-0000-0000004A0000}"/>
    <cellStyle name="표준 31 15" xfId="10435" xr:uid="{00000000-0005-0000-0000-0000014A0000}"/>
    <cellStyle name="표준 31 16" xfId="10436" xr:uid="{00000000-0005-0000-0000-0000024A0000}"/>
    <cellStyle name="표준 31 17" xfId="10437" xr:uid="{00000000-0005-0000-0000-0000034A0000}"/>
    <cellStyle name="표준 31 18" xfId="10438" xr:uid="{00000000-0005-0000-0000-0000044A0000}"/>
    <cellStyle name="표준 31 19" xfId="10439" xr:uid="{00000000-0005-0000-0000-0000054A0000}"/>
    <cellStyle name="표준 31 2" xfId="10440" xr:uid="{00000000-0005-0000-0000-0000064A0000}"/>
    <cellStyle name="표준 31 20" xfId="10441" xr:uid="{00000000-0005-0000-0000-0000074A0000}"/>
    <cellStyle name="표준 31 21" xfId="10442" xr:uid="{00000000-0005-0000-0000-0000084A0000}"/>
    <cellStyle name="표준 31 22" xfId="10443" xr:uid="{00000000-0005-0000-0000-0000094A0000}"/>
    <cellStyle name="표준 31 23" xfId="10444" xr:uid="{00000000-0005-0000-0000-00000A4A0000}"/>
    <cellStyle name="표준 31 24" xfId="10445" xr:uid="{00000000-0005-0000-0000-00000B4A0000}"/>
    <cellStyle name="표준 31 25" xfId="10446" xr:uid="{00000000-0005-0000-0000-00000C4A0000}"/>
    <cellStyle name="표준 31 26" xfId="10447" xr:uid="{00000000-0005-0000-0000-00000D4A0000}"/>
    <cellStyle name="표준 31 27" xfId="10448" xr:uid="{00000000-0005-0000-0000-00000E4A0000}"/>
    <cellStyle name="표준 31 28" xfId="10449" xr:uid="{00000000-0005-0000-0000-00000F4A0000}"/>
    <cellStyle name="표준 31 29" xfId="10450" xr:uid="{00000000-0005-0000-0000-0000104A0000}"/>
    <cellStyle name="표준 31 3" xfId="10451" xr:uid="{00000000-0005-0000-0000-0000114A0000}"/>
    <cellStyle name="표준 31 30" xfId="10452" xr:uid="{00000000-0005-0000-0000-0000124A0000}"/>
    <cellStyle name="표준 31 31" xfId="10453" xr:uid="{00000000-0005-0000-0000-0000134A0000}"/>
    <cellStyle name="표준 31 32" xfId="10454" xr:uid="{00000000-0005-0000-0000-0000144A0000}"/>
    <cellStyle name="표준 31 33" xfId="10455" xr:uid="{00000000-0005-0000-0000-0000154A0000}"/>
    <cellStyle name="표준 31 34" xfId="10456" xr:uid="{00000000-0005-0000-0000-0000164A0000}"/>
    <cellStyle name="표준 31 35" xfId="10457" xr:uid="{00000000-0005-0000-0000-0000174A0000}"/>
    <cellStyle name="표준 31 36" xfId="10458" xr:uid="{00000000-0005-0000-0000-0000184A0000}"/>
    <cellStyle name="표준 31 37" xfId="10459" xr:uid="{00000000-0005-0000-0000-0000194A0000}"/>
    <cellStyle name="표준 31 4" xfId="10460" xr:uid="{00000000-0005-0000-0000-00001A4A0000}"/>
    <cellStyle name="표준 31 5" xfId="10461" xr:uid="{00000000-0005-0000-0000-00001B4A0000}"/>
    <cellStyle name="표준 31 6" xfId="10462" xr:uid="{00000000-0005-0000-0000-00001C4A0000}"/>
    <cellStyle name="표준 31 7" xfId="10463" xr:uid="{00000000-0005-0000-0000-00001D4A0000}"/>
    <cellStyle name="표준 31 8" xfId="10464" xr:uid="{00000000-0005-0000-0000-00001E4A0000}"/>
    <cellStyle name="표준 31 9" xfId="10465" xr:uid="{00000000-0005-0000-0000-00001F4A0000}"/>
    <cellStyle name="표준 32" xfId="142" xr:uid="{00000000-0005-0000-0000-0000204A0000}"/>
    <cellStyle name="표준 32 10" xfId="10466" xr:uid="{00000000-0005-0000-0000-0000214A0000}"/>
    <cellStyle name="표준 32 11" xfId="10467" xr:uid="{00000000-0005-0000-0000-0000224A0000}"/>
    <cellStyle name="표준 32 12" xfId="10468" xr:uid="{00000000-0005-0000-0000-0000234A0000}"/>
    <cellStyle name="표준 32 13" xfId="10469" xr:uid="{00000000-0005-0000-0000-0000244A0000}"/>
    <cellStyle name="표준 32 14" xfId="10470" xr:uid="{00000000-0005-0000-0000-0000254A0000}"/>
    <cellStyle name="표준 32 15" xfId="10471" xr:uid="{00000000-0005-0000-0000-0000264A0000}"/>
    <cellStyle name="표준 32 16" xfId="10472" xr:uid="{00000000-0005-0000-0000-0000274A0000}"/>
    <cellStyle name="표준 32 17" xfId="10473" xr:uid="{00000000-0005-0000-0000-0000284A0000}"/>
    <cellStyle name="표준 32 18" xfId="10474" xr:uid="{00000000-0005-0000-0000-0000294A0000}"/>
    <cellStyle name="표준 32 19" xfId="10475" xr:uid="{00000000-0005-0000-0000-00002A4A0000}"/>
    <cellStyle name="표준 32 2" xfId="10476" xr:uid="{00000000-0005-0000-0000-00002B4A0000}"/>
    <cellStyle name="표준 32 20" xfId="10477" xr:uid="{00000000-0005-0000-0000-00002C4A0000}"/>
    <cellStyle name="표준 32 21" xfId="10478" xr:uid="{00000000-0005-0000-0000-00002D4A0000}"/>
    <cellStyle name="표준 32 22" xfId="10479" xr:uid="{00000000-0005-0000-0000-00002E4A0000}"/>
    <cellStyle name="표준 32 23" xfId="10480" xr:uid="{00000000-0005-0000-0000-00002F4A0000}"/>
    <cellStyle name="표준 32 24" xfId="10481" xr:uid="{00000000-0005-0000-0000-0000304A0000}"/>
    <cellStyle name="표준 32 25" xfId="10482" xr:uid="{00000000-0005-0000-0000-0000314A0000}"/>
    <cellStyle name="표준 32 26" xfId="10483" xr:uid="{00000000-0005-0000-0000-0000324A0000}"/>
    <cellStyle name="표준 32 27" xfId="10484" xr:uid="{00000000-0005-0000-0000-0000334A0000}"/>
    <cellStyle name="표준 32 28" xfId="10485" xr:uid="{00000000-0005-0000-0000-0000344A0000}"/>
    <cellStyle name="표준 32 29" xfId="10486" xr:uid="{00000000-0005-0000-0000-0000354A0000}"/>
    <cellStyle name="표준 32 3" xfId="10487" xr:uid="{00000000-0005-0000-0000-0000364A0000}"/>
    <cellStyle name="표준 32 30" xfId="10488" xr:uid="{00000000-0005-0000-0000-0000374A0000}"/>
    <cellStyle name="표준 32 31" xfId="10489" xr:uid="{00000000-0005-0000-0000-0000384A0000}"/>
    <cellStyle name="표준 32 32" xfId="10490" xr:uid="{00000000-0005-0000-0000-0000394A0000}"/>
    <cellStyle name="표준 32 33" xfId="10491" xr:uid="{00000000-0005-0000-0000-00003A4A0000}"/>
    <cellStyle name="표준 32 34" xfId="10492" xr:uid="{00000000-0005-0000-0000-00003B4A0000}"/>
    <cellStyle name="표준 32 35" xfId="10493" xr:uid="{00000000-0005-0000-0000-00003C4A0000}"/>
    <cellStyle name="표준 32 36" xfId="10494" xr:uid="{00000000-0005-0000-0000-00003D4A0000}"/>
    <cellStyle name="표준 32 37" xfId="10495" xr:uid="{00000000-0005-0000-0000-00003E4A0000}"/>
    <cellStyle name="표준 32 4" xfId="10496" xr:uid="{00000000-0005-0000-0000-00003F4A0000}"/>
    <cellStyle name="표준 32 5" xfId="10497" xr:uid="{00000000-0005-0000-0000-0000404A0000}"/>
    <cellStyle name="표준 32 6" xfId="10498" xr:uid="{00000000-0005-0000-0000-0000414A0000}"/>
    <cellStyle name="표준 32 7" xfId="10499" xr:uid="{00000000-0005-0000-0000-0000424A0000}"/>
    <cellStyle name="표준 32 8" xfId="10500" xr:uid="{00000000-0005-0000-0000-0000434A0000}"/>
    <cellStyle name="표준 32 9" xfId="10501" xr:uid="{00000000-0005-0000-0000-0000444A0000}"/>
    <cellStyle name="표준 33" xfId="143" xr:uid="{00000000-0005-0000-0000-0000454A0000}"/>
    <cellStyle name="표준 33 10" xfId="10502" xr:uid="{00000000-0005-0000-0000-0000464A0000}"/>
    <cellStyle name="표준 33 11" xfId="10503" xr:uid="{00000000-0005-0000-0000-0000474A0000}"/>
    <cellStyle name="표준 33 12" xfId="10504" xr:uid="{00000000-0005-0000-0000-0000484A0000}"/>
    <cellStyle name="표준 33 13" xfId="10505" xr:uid="{00000000-0005-0000-0000-0000494A0000}"/>
    <cellStyle name="표준 33 14" xfId="10506" xr:uid="{00000000-0005-0000-0000-00004A4A0000}"/>
    <cellStyle name="표준 33 15" xfId="10507" xr:uid="{00000000-0005-0000-0000-00004B4A0000}"/>
    <cellStyle name="표준 33 16" xfId="10508" xr:uid="{00000000-0005-0000-0000-00004C4A0000}"/>
    <cellStyle name="표준 33 17" xfId="10509" xr:uid="{00000000-0005-0000-0000-00004D4A0000}"/>
    <cellStyle name="표준 33 18" xfId="10510" xr:uid="{00000000-0005-0000-0000-00004E4A0000}"/>
    <cellStyle name="표준 33 19" xfId="10511" xr:uid="{00000000-0005-0000-0000-00004F4A0000}"/>
    <cellStyle name="표준 33 2" xfId="10512" xr:uid="{00000000-0005-0000-0000-0000504A0000}"/>
    <cellStyle name="표준 33 20" xfId="10513" xr:uid="{00000000-0005-0000-0000-0000514A0000}"/>
    <cellStyle name="표준 33 21" xfId="10514" xr:uid="{00000000-0005-0000-0000-0000524A0000}"/>
    <cellStyle name="표준 33 22" xfId="10515" xr:uid="{00000000-0005-0000-0000-0000534A0000}"/>
    <cellStyle name="표준 33 23" xfId="10516" xr:uid="{00000000-0005-0000-0000-0000544A0000}"/>
    <cellStyle name="표준 33 24" xfId="10517" xr:uid="{00000000-0005-0000-0000-0000554A0000}"/>
    <cellStyle name="표준 33 25" xfId="10518" xr:uid="{00000000-0005-0000-0000-0000564A0000}"/>
    <cellStyle name="표준 33 26" xfId="10519" xr:uid="{00000000-0005-0000-0000-0000574A0000}"/>
    <cellStyle name="표준 33 27" xfId="10520" xr:uid="{00000000-0005-0000-0000-0000584A0000}"/>
    <cellStyle name="표준 33 28" xfId="10521" xr:uid="{00000000-0005-0000-0000-0000594A0000}"/>
    <cellStyle name="표준 33 29" xfId="10522" xr:uid="{00000000-0005-0000-0000-00005A4A0000}"/>
    <cellStyle name="표준 33 3" xfId="10523" xr:uid="{00000000-0005-0000-0000-00005B4A0000}"/>
    <cellStyle name="표준 33 30" xfId="10524" xr:uid="{00000000-0005-0000-0000-00005C4A0000}"/>
    <cellStyle name="표준 33 31" xfId="10525" xr:uid="{00000000-0005-0000-0000-00005D4A0000}"/>
    <cellStyle name="표준 33 32" xfId="10526" xr:uid="{00000000-0005-0000-0000-00005E4A0000}"/>
    <cellStyle name="표준 33 33" xfId="10527" xr:uid="{00000000-0005-0000-0000-00005F4A0000}"/>
    <cellStyle name="표준 33 34" xfId="10528" xr:uid="{00000000-0005-0000-0000-0000604A0000}"/>
    <cellStyle name="표준 33 35" xfId="10529" xr:uid="{00000000-0005-0000-0000-0000614A0000}"/>
    <cellStyle name="표준 33 36" xfId="10530" xr:uid="{00000000-0005-0000-0000-0000624A0000}"/>
    <cellStyle name="표준 33 37" xfId="10531" xr:uid="{00000000-0005-0000-0000-0000634A0000}"/>
    <cellStyle name="표준 33 4" xfId="10532" xr:uid="{00000000-0005-0000-0000-0000644A0000}"/>
    <cellStyle name="표준 33 5" xfId="10533" xr:uid="{00000000-0005-0000-0000-0000654A0000}"/>
    <cellStyle name="표준 33 6" xfId="10534" xr:uid="{00000000-0005-0000-0000-0000664A0000}"/>
    <cellStyle name="표준 33 7" xfId="10535" xr:uid="{00000000-0005-0000-0000-0000674A0000}"/>
    <cellStyle name="표준 33 8" xfId="10536" xr:uid="{00000000-0005-0000-0000-0000684A0000}"/>
    <cellStyle name="표준 33 9" xfId="10537" xr:uid="{00000000-0005-0000-0000-0000694A0000}"/>
    <cellStyle name="표준 34" xfId="144" xr:uid="{00000000-0005-0000-0000-00006A4A0000}"/>
    <cellStyle name="표준 34 10" xfId="10538" xr:uid="{00000000-0005-0000-0000-00006B4A0000}"/>
    <cellStyle name="표준 34 11" xfId="10539" xr:uid="{00000000-0005-0000-0000-00006C4A0000}"/>
    <cellStyle name="표준 34 12" xfId="10540" xr:uid="{00000000-0005-0000-0000-00006D4A0000}"/>
    <cellStyle name="표준 34 13" xfId="10541" xr:uid="{00000000-0005-0000-0000-00006E4A0000}"/>
    <cellStyle name="표준 34 14" xfId="10542" xr:uid="{00000000-0005-0000-0000-00006F4A0000}"/>
    <cellStyle name="표준 34 15" xfId="10543" xr:uid="{00000000-0005-0000-0000-0000704A0000}"/>
    <cellStyle name="표준 34 16" xfId="10544" xr:uid="{00000000-0005-0000-0000-0000714A0000}"/>
    <cellStyle name="표준 34 17" xfId="10545" xr:uid="{00000000-0005-0000-0000-0000724A0000}"/>
    <cellStyle name="표준 34 18" xfId="10546" xr:uid="{00000000-0005-0000-0000-0000734A0000}"/>
    <cellStyle name="표준 34 19" xfId="10547" xr:uid="{00000000-0005-0000-0000-0000744A0000}"/>
    <cellStyle name="표준 34 2" xfId="10548" xr:uid="{00000000-0005-0000-0000-0000754A0000}"/>
    <cellStyle name="표준 34 20" xfId="10549" xr:uid="{00000000-0005-0000-0000-0000764A0000}"/>
    <cellStyle name="표준 34 21" xfId="10550" xr:uid="{00000000-0005-0000-0000-0000774A0000}"/>
    <cellStyle name="표준 34 22" xfId="10551" xr:uid="{00000000-0005-0000-0000-0000784A0000}"/>
    <cellStyle name="표준 34 23" xfId="10552" xr:uid="{00000000-0005-0000-0000-0000794A0000}"/>
    <cellStyle name="표준 34 24" xfId="10553" xr:uid="{00000000-0005-0000-0000-00007A4A0000}"/>
    <cellStyle name="표준 34 25" xfId="10554" xr:uid="{00000000-0005-0000-0000-00007B4A0000}"/>
    <cellStyle name="표준 34 26" xfId="10555" xr:uid="{00000000-0005-0000-0000-00007C4A0000}"/>
    <cellStyle name="표준 34 27" xfId="10556" xr:uid="{00000000-0005-0000-0000-00007D4A0000}"/>
    <cellStyle name="표준 34 28" xfId="10557" xr:uid="{00000000-0005-0000-0000-00007E4A0000}"/>
    <cellStyle name="표준 34 29" xfId="10558" xr:uid="{00000000-0005-0000-0000-00007F4A0000}"/>
    <cellStyle name="표준 34 3" xfId="10559" xr:uid="{00000000-0005-0000-0000-0000804A0000}"/>
    <cellStyle name="표준 34 30" xfId="10560" xr:uid="{00000000-0005-0000-0000-0000814A0000}"/>
    <cellStyle name="표준 34 31" xfId="10561" xr:uid="{00000000-0005-0000-0000-0000824A0000}"/>
    <cellStyle name="표준 34 32" xfId="10562" xr:uid="{00000000-0005-0000-0000-0000834A0000}"/>
    <cellStyle name="표준 34 33" xfId="10563" xr:uid="{00000000-0005-0000-0000-0000844A0000}"/>
    <cellStyle name="표준 34 34" xfId="10564" xr:uid="{00000000-0005-0000-0000-0000854A0000}"/>
    <cellStyle name="표준 34 35" xfId="10565" xr:uid="{00000000-0005-0000-0000-0000864A0000}"/>
    <cellStyle name="표준 34 36" xfId="10566" xr:uid="{00000000-0005-0000-0000-0000874A0000}"/>
    <cellStyle name="표준 34 37" xfId="10567" xr:uid="{00000000-0005-0000-0000-0000884A0000}"/>
    <cellStyle name="표준 34 4" xfId="10568" xr:uid="{00000000-0005-0000-0000-0000894A0000}"/>
    <cellStyle name="표준 34 5" xfId="10569" xr:uid="{00000000-0005-0000-0000-00008A4A0000}"/>
    <cellStyle name="표준 34 6" xfId="10570" xr:uid="{00000000-0005-0000-0000-00008B4A0000}"/>
    <cellStyle name="표준 34 7" xfId="10571" xr:uid="{00000000-0005-0000-0000-00008C4A0000}"/>
    <cellStyle name="표준 34 8" xfId="10572" xr:uid="{00000000-0005-0000-0000-00008D4A0000}"/>
    <cellStyle name="표준 34 9" xfId="10573" xr:uid="{00000000-0005-0000-0000-00008E4A0000}"/>
    <cellStyle name="표준 35" xfId="145" xr:uid="{00000000-0005-0000-0000-00008F4A0000}"/>
    <cellStyle name="표준 35 10" xfId="10574" xr:uid="{00000000-0005-0000-0000-0000904A0000}"/>
    <cellStyle name="표준 35 11" xfId="10575" xr:uid="{00000000-0005-0000-0000-0000914A0000}"/>
    <cellStyle name="표준 35 12" xfId="10576" xr:uid="{00000000-0005-0000-0000-0000924A0000}"/>
    <cellStyle name="표준 35 13" xfId="10577" xr:uid="{00000000-0005-0000-0000-0000934A0000}"/>
    <cellStyle name="표준 35 14" xfId="10578" xr:uid="{00000000-0005-0000-0000-0000944A0000}"/>
    <cellStyle name="표준 35 15" xfId="10579" xr:uid="{00000000-0005-0000-0000-0000954A0000}"/>
    <cellStyle name="표준 35 16" xfId="10580" xr:uid="{00000000-0005-0000-0000-0000964A0000}"/>
    <cellStyle name="표준 35 17" xfId="10581" xr:uid="{00000000-0005-0000-0000-0000974A0000}"/>
    <cellStyle name="표준 35 18" xfId="10582" xr:uid="{00000000-0005-0000-0000-0000984A0000}"/>
    <cellStyle name="표준 35 19" xfId="10583" xr:uid="{00000000-0005-0000-0000-0000994A0000}"/>
    <cellStyle name="표준 35 2" xfId="10584" xr:uid="{00000000-0005-0000-0000-00009A4A0000}"/>
    <cellStyle name="표준 35 20" xfId="10585" xr:uid="{00000000-0005-0000-0000-00009B4A0000}"/>
    <cellStyle name="표준 35 21" xfId="10586" xr:uid="{00000000-0005-0000-0000-00009C4A0000}"/>
    <cellStyle name="표준 35 22" xfId="10587" xr:uid="{00000000-0005-0000-0000-00009D4A0000}"/>
    <cellStyle name="표준 35 23" xfId="10588" xr:uid="{00000000-0005-0000-0000-00009E4A0000}"/>
    <cellStyle name="표준 35 24" xfId="10589" xr:uid="{00000000-0005-0000-0000-00009F4A0000}"/>
    <cellStyle name="표준 35 25" xfId="10590" xr:uid="{00000000-0005-0000-0000-0000A04A0000}"/>
    <cellStyle name="표준 35 26" xfId="10591" xr:uid="{00000000-0005-0000-0000-0000A14A0000}"/>
    <cellStyle name="표준 35 27" xfId="10592" xr:uid="{00000000-0005-0000-0000-0000A24A0000}"/>
    <cellStyle name="표준 35 28" xfId="10593" xr:uid="{00000000-0005-0000-0000-0000A34A0000}"/>
    <cellStyle name="표준 35 29" xfId="10594" xr:uid="{00000000-0005-0000-0000-0000A44A0000}"/>
    <cellStyle name="표준 35 3" xfId="10595" xr:uid="{00000000-0005-0000-0000-0000A54A0000}"/>
    <cellStyle name="표준 35 30" xfId="10596" xr:uid="{00000000-0005-0000-0000-0000A64A0000}"/>
    <cellStyle name="표준 35 31" xfId="10597" xr:uid="{00000000-0005-0000-0000-0000A74A0000}"/>
    <cellStyle name="표준 35 32" xfId="10598" xr:uid="{00000000-0005-0000-0000-0000A84A0000}"/>
    <cellStyle name="표준 35 33" xfId="10599" xr:uid="{00000000-0005-0000-0000-0000A94A0000}"/>
    <cellStyle name="표준 35 34" xfId="10600" xr:uid="{00000000-0005-0000-0000-0000AA4A0000}"/>
    <cellStyle name="표준 35 35" xfId="10601" xr:uid="{00000000-0005-0000-0000-0000AB4A0000}"/>
    <cellStyle name="표준 35 36" xfId="10602" xr:uid="{00000000-0005-0000-0000-0000AC4A0000}"/>
    <cellStyle name="표준 35 37" xfId="10603" xr:uid="{00000000-0005-0000-0000-0000AD4A0000}"/>
    <cellStyle name="표준 35 4" xfId="10604" xr:uid="{00000000-0005-0000-0000-0000AE4A0000}"/>
    <cellStyle name="표준 35 5" xfId="10605" xr:uid="{00000000-0005-0000-0000-0000AF4A0000}"/>
    <cellStyle name="표준 35 6" xfId="10606" xr:uid="{00000000-0005-0000-0000-0000B04A0000}"/>
    <cellStyle name="표준 35 7" xfId="10607" xr:uid="{00000000-0005-0000-0000-0000B14A0000}"/>
    <cellStyle name="표준 35 8" xfId="10608" xr:uid="{00000000-0005-0000-0000-0000B24A0000}"/>
    <cellStyle name="표준 35 9" xfId="10609" xr:uid="{00000000-0005-0000-0000-0000B34A0000}"/>
    <cellStyle name="표준 36" xfId="10829" xr:uid="{00000000-0005-0000-0000-0000B44A0000}"/>
    <cellStyle name="표준 36 10" xfId="19354" xr:uid="{00000000-0005-0000-0000-0000B54A0000}"/>
    <cellStyle name="표준 36 10 10" xfId="19355" xr:uid="{00000000-0005-0000-0000-0000B64A0000}"/>
    <cellStyle name="표준 36 10 10 2" xfId="19356" xr:uid="{00000000-0005-0000-0000-0000B74A0000}"/>
    <cellStyle name="표준 36 10 11" xfId="19357" xr:uid="{00000000-0005-0000-0000-0000B84A0000}"/>
    <cellStyle name="표준 36 10 11 2" xfId="19358" xr:uid="{00000000-0005-0000-0000-0000B94A0000}"/>
    <cellStyle name="표준 36 10 12" xfId="19359" xr:uid="{00000000-0005-0000-0000-0000BA4A0000}"/>
    <cellStyle name="표준 36 10 12 2" xfId="19360" xr:uid="{00000000-0005-0000-0000-0000BB4A0000}"/>
    <cellStyle name="표준 36 10 13" xfId="19361" xr:uid="{00000000-0005-0000-0000-0000BC4A0000}"/>
    <cellStyle name="표준 36 10 13 2" xfId="19362" xr:uid="{00000000-0005-0000-0000-0000BD4A0000}"/>
    <cellStyle name="표준 36 10 14" xfId="19363" xr:uid="{00000000-0005-0000-0000-0000BE4A0000}"/>
    <cellStyle name="표준 36 10 14 2" xfId="19364" xr:uid="{00000000-0005-0000-0000-0000BF4A0000}"/>
    <cellStyle name="표준 36 10 15" xfId="19365" xr:uid="{00000000-0005-0000-0000-0000C04A0000}"/>
    <cellStyle name="표준 36 10 2" xfId="19366" xr:uid="{00000000-0005-0000-0000-0000C14A0000}"/>
    <cellStyle name="표준 36 10 2 10" xfId="19367" xr:uid="{00000000-0005-0000-0000-0000C24A0000}"/>
    <cellStyle name="표준 36 10 2 10 2" xfId="19368" xr:uid="{00000000-0005-0000-0000-0000C34A0000}"/>
    <cellStyle name="표준 36 10 2 11" xfId="19369" xr:uid="{00000000-0005-0000-0000-0000C44A0000}"/>
    <cellStyle name="표준 36 10 2 11 2" xfId="19370" xr:uid="{00000000-0005-0000-0000-0000C54A0000}"/>
    <cellStyle name="표준 36 10 2 12" xfId="19371" xr:uid="{00000000-0005-0000-0000-0000C64A0000}"/>
    <cellStyle name="표준 36 10 2 12 2" xfId="19372" xr:uid="{00000000-0005-0000-0000-0000C74A0000}"/>
    <cellStyle name="표준 36 10 2 13" xfId="19373" xr:uid="{00000000-0005-0000-0000-0000C84A0000}"/>
    <cellStyle name="표준 36 10 2 13 2" xfId="19374" xr:uid="{00000000-0005-0000-0000-0000C94A0000}"/>
    <cellStyle name="표준 36 10 2 14" xfId="19375" xr:uid="{00000000-0005-0000-0000-0000CA4A0000}"/>
    <cellStyle name="표준 36 10 2 2" xfId="19376" xr:uid="{00000000-0005-0000-0000-0000CB4A0000}"/>
    <cellStyle name="표준 36 10 2 2 2" xfId="19377" xr:uid="{00000000-0005-0000-0000-0000CC4A0000}"/>
    <cellStyle name="표준 36 10 2 3" xfId="19378" xr:uid="{00000000-0005-0000-0000-0000CD4A0000}"/>
    <cellStyle name="표준 36 10 2 3 2" xfId="19379" xr:uid="{00000000-0005-0000-0000-0000CE4A0000}"/>
    <cellStyle name="표준 36 10 2 4" xfId="19380" xr:uid="{00000000-0005-0000-0000-0000CF4A0000}"/>
    <cellStyle name="표준 36 10 2 4 2" xfId="19381" xr:uid="{00000000-0005-0000-0000-0000D04A0000}"/>
    <cellStyle name="표준 36 10 2 5" xfId="19382" xr:uid="{00000000-0005-0000-0000-0000D14A0000}"/>
    <cellStyle name="표준 36 10 2 5 2" xfId="19383" xr:uid="{00000000-0005-0000-0000-0000D24A0000}"/>
    <cellStyle name="표준 36 10 2 6" xfId="19384" xr:uid="{00000000-0005-0000-0000-0000D34A0000}"/>
    <cellStyle name="표준 36 10 2 6 2" xfId="19385" xr:uid="{00000000-0005-0000-0000-0000D44A0000}"/>
    <cellStyle name="표준 36 10 2 7" xfId="19386" xr:uid="{00000000-0005-0000-0000-0000D54A0000}"/>
    <cellStyle name="표준 36 10 2 7 2" xfId="19387" xr:uid="{00000000-0005-0000-0000-0000D64A0000}"/>
    <cellStyle name="표준 36 10 2 8" xfId="19388" xr:uid="{00000000-0005-0000-0000-0000D74A0000}"/>
    <cellStyle name="표준 36 10 2 8 2" xfId="19389" xr:uid="{00000000-0005-0000-0000-0000D84A0000}"/>
    <cellStyle name="표준 36 10 2 9" xfId="19390" xr:uid="{00000000-0005-0000-0000-0000D94A0000}"/>
    <cellStyle name="표준 36 10 2 9 2" xfId="19391" xr:uid="{00000000-0005-0000-0000-0000DA4A0000}"/>
    <cellStyle name="표준 36 10 3" xfId="19392" xr:uid="{00000000-0005-0000-0000-0000DB4A0000}"/>
    <cellStyle name="표준 36 10 3 2" xfId="19393" xr:uid="{00000000-0005-0000-0000-0000DC4A0000}"/>
    <cellStyle name="표준 36 10 4" xfId="19394" xr:uid="{00000000-0005-0000-0000-0000DD4A0000}"/>
    <cellStyle name="표준 36 10 4 2" xfId="19395" xr:uid="{00000000-0005-0000-0000-0000DE4A0000}"/>
    <cellStyle name="표준 36 10 5" xfId="19396" xr:uid="{00000000-0005-0000-0000-0000DF4A0000}"/>
    <cellStyle name="표준 36 10 5 2" xfId="19397" xr:uid="{00000000-0005-0000-0000-0000E04A0000}"/>
    <cellStyle name="표준 36 10 6" xfId="19398" xr:uid="{00000000-0005-0000-0000-0000E14A0000}"/>
    <cellStyle name="표준 36 10 6 2" xfId="19399" xr:uid="{00000000-0005-0000-0000-0000E24A0000}"/>
    <cellStyle name="표준 36 10 7" xfId="19400" xr:uid="{00000000-0005-0000-0000-0000E34A0000}"/>
    <cellStyle name="표준 36 10 7 2" xfId="19401" xr:uid="{00000000-0005-0000-0000-0000E44A0000}"/>
    <cellStyle name="표준 36 10 8" xfId="19402" xr:uid="{00000000-0005-0000-0000-0000E54A0000}"/>
    <cellStyle name="표준 36 10 8 2" xfId="19403" xr:uid="{00000000-0005-0000-0000-0000E64A0000}"/>
    <cellStyle name="표준 36 10 9" xfId="19404" xr:uid="{00000000-0005-0000-0000-0000E74A0000}"/>
    <cellStyle name="표준 36 10 9 2" xfId="19405" xr:uid="{00000000-0005-0000-0000-0000E84A0000}"/>
    <cellStyle name="표준 36 11" xfId="19406" xr:uid="{00000000-0005-0000-0000-0000E94A0000}"/>
    <cellStyle name="표준 36 11 10" xfId="19407" xr:uid="{00000000-0005-0000-0000-0000EA4A0000}"/>
    <cellStyle name="표준 36 11 10 2" xfId="19408" xr:uid="{00000000-0005-0000-0000-0000EB4A0000}"/>
    <cellStyle name="표준 36 11 11" xfId="19409" xr:uid="{00000000-0005-0000-0000-0000EC4A0000}"/>
    <cellStyle name="표준 36 11 11 2" xfId="19410" xr:uid="{00000000-0005-0000-0000-0000ED4A0000}"/>
    <cellStyle name="표준 36 11 12" xfId="19411" xr:uid="{00000000-0005-0000-0000-0000EE4A0000}"/>
    <cellStyle name="표준 36 11 12 2" xfId="19412" xr:uid="{00000000-0005-0000-0000-0000EF4A0000}"/>
    <cellStyle name="표준 36 11 13" xfId="19413" xr:uid="{00000000-0005-0000-0000-0000F04A0000}"/>
    <cellStyle name="표준 36 11 13 2" xfId="19414" xr:uid="{00000000-0005-0000-0000-0000F14A0000}"/>
    <cellStyle name="표준 36 11 14" xfId="19415" xr:uid="{00000000-0005-0000-0000-0000F24A0000}"/>
    <cellStyle name="표준 36 11 14 2" xfId="19416" xr:uid="{00000000-0005-0000-0000-0000F34A0000}"/>
    <cellStyle name="표준 36 11 15" xfId="19417" xr:uid="{00000000-0005-0000-0000-0000F44A0000}"/>
    <cellStyle name="표준 36 11 2" xfId="19418" xr:uid="{00000000-0005-0000-0000-0000F54A0000}"/>
    <cellStyle name="표준 36 11 2 10" xfId="19419" xr:uid="{00000000-0005-0000-0000-0000F64A0000}"/>
    <cellStyle name="표준 36 11 2 10 2" xfId="19420" xr:uid="{00000000-0005-0000-0000-0000F74A0000}"/>
    <cellStyle name="표준 36 11 2 11" xfId="19421" xr:uid="{00000000-0005-0000-0000-0000F84A0000}"/>
    <cellStyle name="표준 36 11 2 11 2" xfId="19422" xr:uid="{00000000-0005-0000-0000-0000F94A0000}"/>
    <cellStyle name="표준 36 11 2 12" xfId="19423" xr:uid="{00000000-0005-0000-0000-0000FA4A0000}"/>
    <cellStyle name="표준 36 11 2 12 2" xfId="19424" xr:uid="{00000000-0005-0000-0000-0000FB4A0000}"/>
    <cellStyle name="표준 36 11 2 13" xfId="19425" xr:uid="{00000000-0005-0000-0000-0000FC4A0000}"/>
    <cellStyle name="표준 36 11 2 13 2" xfId="19426" xr:uid="{00000000-0005-0000-0000-0000FD4A0000}"/>
    <cellStyle name="표준 36 11 2 14" xfId="19427" xr:uid="{00000000-0005-0000-0000-0000FE4A0000}"/>
    <cellStyle name="표준 36 11 2 2" xfId="19428" xr:uid="{00000000-0005-0000-0000-0000FF4A0000}"/>
    <cellStyle name="표준 36 11 2 2 2" xfId="19429" xr:uid="{00000000-0005-0000-0000-0000004B0000}"/>
    <cellStyle name="표준 36 11 2 3" xfId="19430" xr:uid="{00000000-0005-0000-0000-0000014B0000}"/>
    <cellStyle name="표준 36 11 2 3 2" xfId="19431" xr:uid="{00000000-0005-0000-0000-0000024B0000}"/>
    <cellStyle name="표준 36 11 2 4" xfId="19432" xr:uid="{00000000-0005-0000-0000-0000034B0000}"/>
    <cellStyle name="표준 36 11 2 4 2" xfId="19433" xr:uid="{00000000-0005-0000-0000-0000044B0000}"/>
    <cellStyle name="표준 36 11 2 5" xfId="19434" xr:uid="{00000000-0005-0000-0000-0000054B0000}"/>
    <cellStyle name="표준 36 11 2 5 2" xfId="19435" xr:uid="{00000000-0005-0000-0000-0000064B0000}"/>
    <cellStyle name="표준 36 11 2 6" xfId="19436" xr:uid="{00000000-0005-0000-0000-0000074B0000}"/>
    <cellStyle name="표준 36 11 2 6 2" xfId="19437" xr:uid="{00000000-0005-0000-0000-0000084B0000}"/>
    <cellStyle name="표준 36 11 2 7" xfId="19438" xr:uid="{00000000-0005-0000-0000-0000094B0000}"/>
    <cellStyle name="표준 36 11 2 7 2" xfId="19439" xr:uid="{00000000-0005-0000-0000-00000A4B0000}"/>
    <cellStyle name="표준 36 11 2 8" xfId="19440" xr:uid="{00000000-0005-0000-0000-00000B4B0000}"/>
    <cellStyle name="표준 36 11 2 8 2" xfId="19441" xr:uid="{00000000-0005-0000-0000-00000C4B0000}"/>
    <cellStyle name="표준 36 11 2 9" xfId="19442" xr:uid="{00000000-0005-0000-0000-00000D4B0000}"/>
    <cellStyle name="표준 36 11 2 9 2" xfId="19443" xr:uid="{00000000-0005-0000-0000-00000E4B0000}"/>
    <cellStyle name="표준 36 11 3" xfId="19444" xr:uid="{00000000-0005-0000-0000-00000F4B0000}"/>
    <cellStyle name="표준 36 11 3 2" xfId="19445" xr:uid="{00000000-0005-0000-0000-0000104B0000}"/>
    <cellStyle name="표준 36 11 4" xfId="19446" xr:uid="{00000000-0005-0000-0000-0000114B0000}"/>
    <cellStyle name="표준 36 11 4 2" xfId="19447" xr:uid="{00000000-0005-0000-0000-0000124B0000}"/>
    <cellStyle name="표준 36 11 5" xfId="19448" xr:uid="{00000000-0005-0000-0000-0000134B0000}"/>
    <cellStyle name="표준 36 11 5 2" xfId="19449" xr:uid="{00000000-0005-0000-0000-0000144B0000}"/>
    <cellStyle name="표준 36 11 6" xfId="19450" xr:uid="{00000000-0005-0000-0000-0000154B0000}"/>
    <cellStyle name="표준 36 11 6 2" xfId="19451" xr:uid="{00000000-0005-0000-0000-0000164B0000}"/>
    <cellStyle name="표준 36 11 7" xfId="19452" xr:uid="{00000000-0005-0000-0000-0000174B0000}"/>
    <cellStyle name="표준 36 11 7 2" xfId="19453" xr:uid="{00000000-0005-0000-0000-0000184B0000}"/>
    <cellStyle name="표준 36 11 8" xfId="19454" xr:uid="{00000000-0005-0000-0000-0000194B0000}"/>
    <cellStyle name="표준 36 11 8 2" xfId="19455" xr:uid="{00000000-0005-0000-0000-00001A4B0000}"/>
    <cellStyle name="표준 36 11 9" xfId="19456" xr:uid="{00000000-0005-0000-0000-00001B4B0000}"/>
    <cellStyle name="표준 36 11 9 2" xfId="19457" xr:uid="{00000000-0005-0000-0000-00001C4B0000}"/>
    <cellStyle name="표준 36 12" xfId="19458" xr:uid="{00000000-0005-0000-0000-00001D4B0000}"/>
    <cellStyle name="표준 36 12 10" xfId="19459" xr:uid="{00000000-0005-0000-0000-00001E4B0000}"/>
    <cellStyle name="표준 36 12 10 2" xfId="19460" xr:uid="{00000000-0005-0000-0000-00001F4B0000}"/>
    <cellStyle name="표준 36 12 11" xfId="19461" xr:uid="{00000000-0005-0000-0000-0000204B0000}"/>
    <cellStyle name="표준 36 12 11 2" xfId="19462" xr:uid="{00000000-0005-0000-0000-0000214B0000}"/>
    <cellStyle name="표준 36 12 12" xfId="19463" xr:uid="{00000000-0005-0000-0000-0000224B0000}"/>
    <cellStyle name="표준 36 12 12 2" xfId="19464" xr:uid="{00000000-0005-0000-0000-0000234B0000}"/>
    <cellStyle name="표준 36 12 13" xfId="19465" xr:uid="{00000000-0005-0000-0000-0000244B0000}"/>
    <cellStyle name="표준 36 12 13 2" xfId="19466" xr:uid="{00000000-0005-0000-0000-0000254B0000}"/>
    <cellStyle name="표준 36 12 14" xfId="19467" xr:uid="{00000000-0005-0000-0000-0000264B0000}"/>
    <cellStyle name="표준 36 12 14 2" xfId="19468" xr:uid="{00000000-0005-0000-0000-0000274B0000}"/>
    <cellStyle name="표준 36 12 15" xfId="19469" xr:uid="{00000000-0005-0000-0000-0000284B0000}"/>
    <cellStyle name="표준 36 12 2" xfId="19470" xr:uid="{00000000-0005-0000-0000-0000294B0000}"/>
    <cellStyle name="표준 36 12 2 10" xfId="19471" xr:uid="{00000000-0005-0000-0000-00002A4B0000}"/>
    <cellStyle name="표준 36 12 2 10 2" xfId="19472" xr:uid="{00000000-0005-0000-0000-00002B4B0000}"/>
    <cellStyle name="표준 36 12 2 11" xfId="19473" xr:uid="{00000000-0005-0000-0000-00002C4B0000}"/>
    <cellStyle name="표준 36 12 2 11 2" xfId="19474" xr:uid="{00000000-0005-0000-0000-00002D4B0000}"/>
    <cellStyle name="표준 36 12 2 12" xfId="19475" xr:uid="{00000000-0005-0000-0000-00002E4B0000}"/>
    <cellStyle name="표준 36 12 2 12 2" xfId="19476" xr:uid="{00000000-0005-0000-0000-00002F4B0000}"/>
    <cellStyle name="표준 36 12 2 13" xfId="19477" xr:uid="{00000000-0005-0000-0000-0000304B0000}"/>
    <cellStyle name="표준 36 12 2 13 2" xfId="19478" xr:uid="{00000000-0005-0000-0000-0000314B0000}"/>
    <cellStyle name="표준 36 12 2 14" xfId="19479" xr:uid="{00000000-0005-0000-0000-0000324B0000}"/>
    <cellStyle name="표준 36 12 2 2" xfId="19480" xr:uid="{00000000-0005-0000-0000-0000334B0000}"/>
    <cellStyle name="표준 36 12 2 2 2" xfId="19481" xr:uid="{00000000-0005-0000-0000-0000344B0000}"/>
    <cellStyle name="표준 36 12 2 3" xfId="19482" xr:uid="{00000000-0005-0000-0000-0000354B0000}"/>
    <cellStyle name="표준 36 12 2 3 2" xfId="19483" xr:uid="{00000000-0005-0000-0000-0000364B0000}"/>
    <cellStyle name="표준 36 12 2 4" xfId="19484" xr:uid="{00000000-0005-0000-0000-0000374B0000}"/>
    <cellStyle name="표준 36 12 2 4 2" xfId="19485" xr:uid="{00000000-0005-0000-0000-0000384B0000}"/>
    <cellStyle name="표준 36 12 2 5" xfId="19486" xr:uid="{00000000-0005-0000-0000-0000394B0000}"/>
    <cellStyle name="표준 36 12 2 5 2" xfId="19487" xr:uid="{00000000-0005-0000-0000-00003A4B0000}"/>
    <cellStyle name="표준 36 12 2 6" xfId="19488" xr:uid="{00000000-0005-0000-0000-00003B4B0000}"/>
    <cellStyle name="표준 36 12 2 6 2" xfId="19489" xr:uid="{00000000-0005-0000-0000-00003C4B0000}"/>
    <cellStyle name="표준 36 12 2 7" xfId="19490" xr:uid="{00000000-0005-0000-0000-00003D4B0000}"/>
    <cellStyle name="표준 36 12 2 7 2" xfId="19491" xr:uid="{00000000-0005-0000-0000-00003E4B0000}"/>
    <cellStyle name="표준 36 12 2 8" xfId="19492" xr:uid="{00000000-0005-0000-0000-00003F4B0000}"/>
    <cellStyle name="표준 36 12 2 8 2" xfId="19493" xr:uid="{00000000-0005-0000-0000-0000404B0000}"/>
    <cellStyle name="표준 36 12 2 9" xfId="19494" xr:uid="{00000000-0005-0000-0000-0000414B0000}"/>
    <cellStyle name="표준 36 12 2 9 2" xfId="19495" xr:uid="{00000000-0005-0000-0000-0000424B0000}"/>
    <cellStyle name="표준 36 12 3" xfId="19496" xr:uid="{00000000-0005-0000-0000-0000434B0000}"/>
    <cellStyle name="표준 36 12 3 2" xfId="19497" xr:uid="{00000000-0005-0000-0000-0000444B0000}"/>
    <cellStyle name="표준 36 12 4" xfId="19498" xr:uid="{00000000-0005-0000-0000-0000454B0000}"/>
    <cellStyle name="표준 36 12 4 2" xfId="19499" xr:uid="{00000000-0005-0000-0000-0000464B0000}"/>
    <cellStyle name="표준 36 12 5" xfId="19500" xr:uid="{00000000-0005-0000-0000-0000474B0000}"/>
    <cellStyle name="표준 36 12 5 2" xfId="19501" xr:uid="{00000000-0005-0000-0000-0000484B0000}"/>
    <cellStyle name="표준 36 12 6" xfId="19502" xr:uid="{00000000-0005-0000-0000-0000494B0000}"/>
    <cellStyle name="표준 36 12 6 2" xfId="19503" xr:uid="{00000000-0005-0000-0000-00004A4B0000}"/>
    <cellStyle name="표준 36 12 7" xfId="19504" xr:uid="{00000000-0005-0000-0000-00004B4B0000}"/>
    <cellStyle name="표준 36 12 7 2" xfId="19505" xr:uid="{00000000-0005-0000-0000-00004C4B0000}"/>
    <cellStyle name="표준 36 12 8" xfId="19506" xr:uid="{00000000-0005-0000-0000-00004D4B0000}"/>
    <cellStyle name="표준 36 12 8 2" xfId="19507" xr:uid="{00000000-0005-0000-0000-00004E4B0000}"/>
    <cellStyle name="표준 36 12 9" xfId="19508" xr:uid="{00000000-0005-0000-0000-00004F4B0000}"/>
    <cellStyle name="표준 36 12 9 2" xfId="19509" xr:uid="{00000000-0005-0000-0000-0000504B0000}"/>
    <cellStyle name="표준 36 13" xfId="19510" xr:uid="{00000000-0005-0000-0000-0000514B0000}"/>
    <cellStyle name="표준 36 13 10" xfId="19511" xr:uid="{00000000-0005-0000-0000-0000524B0000}"/>
    <cellStyle name="표준 36 13 10 2" xfId="19512" xr:uid="{00000000-0005-0000-0000-0000534B0000}"/>
    <cellStyle name="표준 36 13 11" xfId="19513" xr:uid="{00000000-0005-0000-0000-0000544B0000}"/>
    <cellStyle name="표준 36 13 11 2" xfId="19514" xr:uid="{00000000-0005-0000-0000-0000554B0000}"/>
    <cellStyle name="표준 36 13 12" xfId="19515" xr:uid="{00000000-0005-0000-0000-0000564B0000}"/>
    <cellStyle name="표준 36 13 12 2" xfId="19516" xr:uid="{00000000-0005-0000-0000-0000574B0000}"/>
    <cellStyle name="표준 36 13 13" xfId="19517" xr:uid="{00000000-0005-0000-0000-0000584B0000}"/>
    <cellStyle name="표준 36 13 13 2" xfId="19518" xr:uid="{00000000-0005-0000-0000-0000594B0000}"/>
    <cellStyle name="표준 36 13 14" xfId="19519" xr:uid="{00000000-0005-0000-0000-00005A4B0000}"/>
    <cellStyle name="표준 36 13 14 2" xfId="19520" xr:uid="{00000000-0005-0000-0000-00005B4B0000}"/>
    <cellStyle name="표준 36 13 15" xfId="19521" xr:uid="{00000000-0005-0000-0000-00005C4B0000}"/>
    <cellStyle name="표준 36 13 2" xfId="19522" xr:uid="{00000000-0005-0000-0000-00005D4B0000}"/>
    <cellStyle name="표준 36 13 2 10" xfId="19523" xr:uid="{00000000-0005-0000-0000-00005E4B0000}"/>
    <cellStyle name="표준 36 13 2 10 2" xfId="19524" xr:uid="{00000000-0005-0000-0000-00005F4B0000}"/>
    <cellStyle name="표준 36 13 2 11" xfId="19525" xr:uid="{00000000-0005-0000-0000-0000604B0000}"/>
    <cellStyle name="표준 36 13 2 11 2" xfId="19526" xr:uid="{00000000-0005-0000-0000-0000614B0000}"/>
    <cellStyle name="표준 36 13 2 12" xfId="19527" xr:uid="{00000000-0005-0000-0000-0000624B0000}"/>
    <cellStyle name="표준 36 13 2 12 2" xfId="19528" xr:uid="{00000000-0005-0000-0000-0000634B0000}"/>
    <cellStyle name="표준 36 13 2 13" xfId="19529" xr:uid="{00000000-0005-0000-0000-0000644B0000}"/>
    <cellStyle name="표준 36 13 2 13 2" xfId="19530" xr:uid="{00000000-0005-0000-0000-0000654B0000}"/>
    <cellStyle name="표준 36 13 2 14" xfId="19531" xr:uid="{00000000-0005-0000-0000-0000664B0000}"/>
    <cellStyle name="표준 36 13 2 2" xfId="19532" xr:uid="{00000000-0005-0000-0000-0000674B0000}"/>
    <cellStyle name="표준 36 13 2 2 2" xfId="19533" xr:uid="{00000000-0005-0000-0000-0000684B0000}"/>
    <cellStyle name="표준 36 13 2 3" xfId="19534" xr:uid="{00000000-0005-0000-0000-0000694B0000}"/>
    <cellStyle name="표준 36 13 2 3 2" xfId="19535" xr:uid="{00000000-0005-0000-0000-00006A4B0000}"/>
    <cellStyle name="표준 36 13 2 4" xfId="19536" xr:uid="{00000000-0005-0000-0000-00006B4B0000}"/>
    <cellStyle name="표준 36 13 2 4 2" xfId="19537" xr:uid="{00000000-0005-0000-0000-00006C4B0000}"/>
    <cellStyle name="표준 36 13 2 5" xfId="19538" xr:uid="{00000000-0005-0000-0000-00006D4B0000}"/>
    <cellStyle name="표준 36 13 2 5 2" xfId="19539" xr:uid="{00000000-0005-0000-0000-00006E4B0000}"/>
    <cellStyle name="표준 36 13 2 6" xfId="19540" xr:uid="{00000000-0005-0000-0000-00006F4B0000}"/>
    <cellStyle name="표준 36 13 2 6 2" xfId="19541" xr:uid="{00000000-0005-0000-0000-0000704B0000}"/>
    <cellStyle name="표준 36 13 2 7" xfId="19542" xr:uid="{00000000-0005-0000-0000-0000714B0000}"/>
    <cellStyle name="표준 36 13 2 7 2" xfId="19543" xr:uid="{00000000-0005-0000-0000-0000724B0000}"/>
    <cellStyle name="표준 36 13 2 8" xfId="19544" xr:uid="{00000000-0005-0000-0000-0000734B0000}"/>
    <cellStyle name="표준 36 13 2 8 2" xfId="19545" xr:uid="{00000000-0005-0000-0000-0000744B0000}"/>
    <cellStyle name="표준 36 13 2 9" xfId="19546" xr:uid="{00000000-0005-0000-0000-0000754B0000}"/>
    <cellStyle name="표준 36 13 2 9 2" xfId="19547" xr:uid="{00000000-0005-0000-0000-0000764B0000}"/>
    <cellStyle name="표준 36 13 3" xfId="19548" xr:uid="{00000000-0005-0000-0000-0000774B0000}"/>
    <cellStyle name="표준 36 13 3 2" xfId="19549" xr:uid="{00000000-0005-0000-0000-0000784B0000}"/>
    <cellStyle name="표준 36 13 4" xfId="19550" xr:uid="{00000000-0005-0000-0000-0000794B0000}"/>
    <cellStyle name="표준 36 13 4 2" xfId="19551" xr:uid="{00000000-0005-0000-0000-00007A4B0000}"/>
    <cellStyle name="표준 36 13 5" xfId="19552" xr:uid="{00000000-0005-0000-0000-00007B4B0000}"/>
    <cellStyle name="표준 36 13 5 2" xfId="19553" xr:uid="{00000000-0005-0000-0000-00007C4B0000}"/>
    <cellStyle name="표준 36 13 6" xfId="19554" xr:uid="{00000000-0005-0000-0000-00007D4B0000}"/>
    <cellStyle name="표준 36 13 6 2" xfId="19555" xr:uid="{00000000-0005-0000-0000-00007E4B0000}"/>
    <cellStyle name="표준 36 13 7" xfId="19556" xr:uid="{00000000-0005-0000-0000-00007F4B0000}"/>
    <cellStyle name="표준 36 13 7 2" xfId="19557" xr:uid="{00000000-0005-0000-0000-0000804B0000}"/>
    <cellStyle name="표준 36 13 8" xfId="19558" xr:uid="{00000000-0005-0000-0000-0000814B0000}"/>
    <cellStyle name="표준 36 13 8 2" xfId="19559" xr:uid="{00000000-0005-0000-0000-0000824B0000}"/>
    <cellStyle name="표준 36 13 9" xfId="19560" xr:uid="{00000000-0005-0000-0000-0000834B0000}"/>
    <cellStyle name="표준 36 13 9 2" xfId="19561" xr:uid="{00000000-0005-0000-0000-0000844B0000}"/>
    <cellStyle name="표준 36 14" xfId="19562" xr:uid="{00000000-0005-0000-0000-0000854B0000}"/>
    <cellStyle name="표준 36 14 10" xfId="19563" xr:uid="{00000000-0005-0000-0000-0000864B0000}"/>
    <cellStyle name="표준 36 14 10 2" xfId="19564" xr:uid="{00000000-0005-0000-0000-0000874B0000}"/>
    <cellStyle name="표준 36 14 11" xfId="19565" xr:uid="{00000000-0005-0000-0000-0000884B0000}"/>
    <cellStyle name="표준 36 14 11 2" xfId="19566" xr:uid="{00000000-0005-0000-0000-0000894B0000}"/>
    <cellStyle name="표준 36 14 12" xfId="19567" xr:uid="{00000000-0005-0000-0000-00008A4B0000}"/>
    <cellStyle name="표준 36 14 12 2" xfId="19568" xr:uid="{00000000-0005-0000-0000-00008B4B0000}"/>
    <cellStyle name="표준 36 14 13" xfId="19569" xr:uid="{00000000-0005-0000-0000-00008C4B0000}"/>
    <cellStyle name="표준 36 14 13 2" xfId="19570" xr:uid="{00000000-0005-0000-0000-00008D4B0000}"/>
    <cellStyle name="표준 36 14 14" xfId="19571" xr:uid="{00000000-0005-0000-0000-00008E4B0000}"/>
    <cellStyle name="표준 36 14 14 2" xfId="19572" xr:uid="{00000000-0005-0000-0000-00008F4B0000}"/>
    <cellStyle name="표준 36 14 15" xfId="19573" xr:uid="{00000000-0005-0000-0000-0000904B0000}"/>
    <cellStyle name="표준 36 14 2" xfId="19574" xr:uid="{00000000-0005-0000-0000-0000914B0000}"/>
    <cellStyle name="표준 36 14 2 10" xfId="19575" xr:uid="{00000000-0005-0000-0000-0000924B0000}"/>
    <cellStyle name="표준 36 14 2 10 2" xfId="19576" xr:uid="{00000000-0005-0000-0000-0000934B0000}"/>
    <cellStyle name="표준 36 14 2 11" xfId="19577" xr:uid="{00000000-0005-0000-0000-0000944B0000}"/>
    <cellStyle name="표준 36 14 2 11 2" xfId="19578" xr:uid="{00000000-0005-0000-0000-0000954B0000}"/>
    <cellStyle name="표준 36 14 2 12" xfId="19579" xr:uid="{00000000-0005-0000-0000-0000964B0000}"/>
    <cellStyle name="표준 36 14 2 12 2" xfId="19580" xr:uid="{00000000-0005-0000-0000-0000974B0000}"/>
    <cellStyle name="표준 36 14 2 13" xfId="19581" xr:uid="{00000000-0005-0000-0000-0000984B0000}"/>
    <cellStyle name="표준 36 14 2 13 2" xfId="19582" xr:uid="{00000000-0005-0000-0000-0000994B0000}"/>
    <cellStyle name="표준 36 14 2 14" xfId="19583" xr:uid="{00000000-0005-0000-0000-00009A4B0000}"/>
    <cellStyle name="표준 36 14 2 2" xfId="19584" xr:uid="{00000000-0005-0000-0000-00009B4B0000}"/>
    <cellStyle name="표준 36 14 2 2 2" xfId="19585" xr:uid="{00000000-0005-0000-0000-00009C4B0000}"/>
    <cellStyle name="표준 36 14 2 3" xfId="19586" xr:uid="{00000000-0005-0000-0000-00009D4B0000}"/>
    <cellStyle name="표준 36 14 2 3 2" xfId="19587" xr:uid="{00000000-0005-0000-0000-00009E4B0000}"/>
    <cellStyle name="표준 36 14 2 4" xfId="19588" xr:uid="{00000000-0005-0000-0000-00009F4B0000}"/>
    <cellStyle name="표준 36 14 2 4 2" xfId="19589" xr:uid="{00000000-0005-0000-0000-0000A04B0000}"/>
    <cellStyle name="표준 36 14 2 5" xfId="19590" xr:uid="{00000000-0005-0000-0000-0000A14B0000}"/>
    <cellStyle name="표준 36 14 2 5 2" xfId="19591" xr:uid="{00000000-0005-0000-0000-0000A24B0000}"/>
    <cellStyle name="표준 36 14 2 6" xfId="19592" xr:uid="{00000000-0005-0000-0000-0000A34B0000}"/>
    <cellStyle name="표준 36 14 2 6 2" xfId="19593" xr:uid="{00000000-0005-0000-0000-0000A44B0000}"/>
    <cellStyle name="표준 36 14 2 7" xfId="19594" xr:uid="{00000000-0005-0000-0000-0000A54B0000}"/>
    <cellStyle name="표준 36 14 2 7 2" xfId="19595" xr:uid="{00000000-0005-0000-0000-0000A64B0000}"/>
    <cellStyle name="표준 36 14 2 8" xfId="19596" xr:uid="{00000000-0005-0000-0000-0000A74B0000}"/>
    <cellStyle name="표준 36 14 2 8 2" xfId="19597" xr:uid="{00000000-0005-0000-0000-0000A84B0000}"/>
    <cellStyle name="표준 36 14 2 9" xfId="19598" xr:uid="{00000000-0005-0000-0000-0000A94B0000}"/>
    <cellStyle name="표준 36 14 2 9 2" xfId="19599" xr:uid="{00000000-0005-0000-0000-0000AA4B0000}"/>
    <cellStyle name="표준 36 14 3" xfId="19600" xr:uid="{00000000-0005-0000-0000-0000AB4B0000}"/>
    <cellStyle name="표준 36 14 3 2" xfId="19601" xr:uid="{00000000-0005-0000-0000-0000AC4B0000}"/>
    <cellStyle name="표준 36 14 4" xfId="19602" xr:uid="{00000000-0005-0000-0000-0000AD4B0000}"/>
    <cellStyle name="표준 36 14 4 2" xfId="19603" xr:uid="{00000000-0005-0000-0000-0000AE4B0000}"/>
    <cellStyle name="표준 36 14 5" xfId="19604" xr:uid="{00000000-0005-0000-0000-0000AF4B0000}"/>
    <cellStyle name="표준 36 14 5 2" xfId="19605" xr:uid="{00000000-0005-0000-0000-0000B04B0000}"/>
    <cellStyle name="표준 36 14 6" xfId="19606" xr:uid="{00000000-0005-0000-0000-0000B14B0000}"/>
    <cellStyle name="표준 36 14 6 2" xfId="19607" xr:uid="{00000000-0005-0000-0000-0000B24B0000}"/>
    <cellStyle name="표준 36 14 7" xfId="19608" xr:uid="{00000000-0005-0000-0000-0000B34B0000}"/>
    <cellStyle name="표준 36 14 7 2" xfId="19609" xr:uid="{00000000-0005-0000-0000-0000B44B0000}"/>
    <cellStyle name="표준 36 14 8" xfId="19610" xr:uid="{00000000-0005-0000-0000-0000B54B0000}"/>
    <cellStyle name="표준 36 14 8 2" xfId="19611" xr:uid="{00000000-0005-0000-0000-0000B64B0000}"/>
    <cellStyle name="표준 36 14 9" xfId="19612" xr:uid="{00000000-0005-0000-0000-0000B74B0000}"/>
    <cellStyle name="표준 36 14 9 2" xfId="19613" xr:uid="{00000000-0005-0000-0000-0000B84B0000}"/>
    <cellStyle name="표준 36 15" xfId="19614" xr:uid="{00000000-0005-0000-0000-0000B94B0000}"/>
    <cellStyle name="표준 36 15 10" xfId="19615" xr:uid="{00000000-0005-0000-0000-0000BA4B0000}"/>
    <cellStyle name="표준 36 15 10 2" xfId="19616" xr:uid="{00000000-0005-0000-0000-0000BB4B0000}"/>
    <cellStyle name="표준 36 15 11" xfId="19617" xr:uid="{00000000-0005-0000-0000-0000BC4B0000}"/>
    <cellStyle name="표준 36 15 11 2" xfId="19618" xr:uid="{00000000-0005-0000-0000-0000BD4B0000}"/>
    <cellStyle name="표준 36 15 12" xfId="19619" xr:uid="{00000000-0005-0000-0000-0000BE4B0000}"/>
    <cellStyle name="표준 36 15 12 2" xfId="19620" xr:uid="{00000000-0005-0000-0000-0000BF4B0000}"/>
    <cellStyle name="표준 36 15 13" xfId="19621" xr:uid="{00000000-0005-0000-0000-0000C04B0000}"/>
    <cellStyle name="표준 36 15 13 2" xfId="19622" xr:uid="{00000000-0005-0000-0000-0000C14B0000}"/>
    <cellStyle name="표준 36 15 14" xfId="19623" xr:uid="{00000000-0005-0000-0000-0000C24B0000}"/>
    <cellStyle name="표준 36 15 14 2" xfId="19624" xr:uid="{00000000-0005-0000-0000-0000C34B0000}"/>
    <cellStyle name="표준 36 15 15" xfId="19625" xr:uid="{00000000-0005-0000-0000-0000C44B0000}"/>
    <cellStyle name="표준 36 15 2" xfId="19626" xr:uid="{00000000-0005-0000-0000-0000C54B0000}"/>
    <cellStyle name="표준 36 15 2 10" xfId="19627" xr:uid="{00000000-0005-0000-0000-0000C64B0000}"/>
    <cellStyle name="표준 36 15 2 10 2" xfId="19628" xr:uid="{00000000-0005-0000-0000-0000C74B0000}"/>
    <cellStyle name="표준 36 15 2 11" xfId="19629" xr:uid="{00000000-0005-0000-0000-0000C84B0000}"/>
    <cellStyle name="표준 36 15 2 11 2" xfId="19630" xr:uid="{00000000-0005-0000-0000-0000C94B0000}"/>
    <cellStyle name="표준 36 15 2 12" xfId="19631" xr:uid="{00000000-0005-0000-0000-0000CA4B0000}"/>
    <cellStyle name="표준 36 15 2 12 2" xfId="19632" xr:uid="{00000000-0005-0000-0000-0000CB4B0000}"/>
    <cellStyle name="표준 36 15 2 13" xfId="19633" xr:uid="{00000000-0005-0000-0000-0000CC4B0000}"/>
    <cellStyle name="표준 36 15 2 13 2" xfId="19634" xr:uid="{00000000-0005-0000-0000-0000CD4B0000}"/>
    <cellStyle name="표준 36 15 2 14" xfId="19635" xr:uid="{00000000-0005-0000-0000-0000CE4B0000}"/>
    <cellStyle name="표준 36 15 2 2" xfId="19636" xr:uid="{00000000-0005-0000-0000-0000CF4B0000}"/>
    <cellStyle name="표준 36 15 2 2 2" xfId="19637" xr:uid="{00000000-0005-0000-0000-0000D04B0000}"/>
    <cellStyle name="표준 36 15 2 3" xfId="19638" xr:uid="{00000000-0005-0000-0000-0000D14B0000}"/>
    <cellStyle name="표준 36 15 2 3 2" xfId="19639" xr:uid="{00000000-0005-0000-0000-0000D24B0000}"/>
    <cellStyle name="표준 36 15 2 4" xfId="19640" xr:uid="{00000000-0005-0000-0000-0000D34B0000}"/>
    <cellStyle name="표준 36 15 2 4 2" xfId="19641" xr:uid="{00000000-0005-0000-0000-0000D44B0000}"/>
    <cellStyle name="표준 36 15 2 5" xfId="19642" xr:uid="{00000000-0005-0000-0000-0000D54B0000}"/>
    <cellStyle name="표준 36 15 2 5 2" xfId="19643" xr:uid="{00000000-0005-0000-0000-0000D64B0000}"/>
    <cellStyle name="표준 36 15 2 6" xfId="19644" xr:uid="{00000000-0005-0000-0000-0000D74B0000}"/>
    <cellStyle name="표준 36 15 2 6 2" xfId="19645" xr:uid="{00000000-0005-0000-0000-0000D84B0000}"/>
    <cellStyle name="표준 36 15 2 7" xfId="19646" xr:uid="{00000000-0005-0000-0000-0000D94B0000}"/>
    <cellStyle name="표준 36 15 2 7 2" xfId="19647" xr:uid="{00000000-0005-0000-0000-0000DA4B0000}"/>
    <cellStyle name="표준 36 15 2 8" xfId="19648" xr:uid="{00000000-0005-0000-0000-0000DB4B0000}"/>
    <cellStyle name="표준 36 15 2 8 2" xfId="19649" xr:uid="{00000000-0005-0000-0000-0000DC4B0000}"/>
    <cellStyle name="표준 36 15 2 9" xfId="19650" xr:uid="{00000000-0005-0000-0000-0000DD4B0000}"/>
    <cellStyle name="표준 36 15 2 9 2" xfId="19651" xr:uid="{00000000-0005-0000-0000-0000DE4B0000}"/>
    <cellStyle name="표준 36 15 3" xfId="19652" xr:uid="{00000000-0005-0000-0000-0000DF4B0000}"/>
    <cellStyle name="표준 36 15 3 2" xfId="19653" xr:uid="{00000000-0005-0000-0000-0000E04B0000}"/>
    <cellStyle name="표준 36 15 4" xfId="19654" xr:uid="{00000000-0005-0000-0000-0000E14B0000}"/>
    <cellStyle name="표준 36 15 4 2" xfId="19655" xr:uid="{00000000-0005-0000-0000-0000E24B0000}"/>
    <cellStyle name="표준 36 15 5" xfId="19656" xr:uid="{00000000-0005-0000-0000-0000E34B0000}"/>
    <cellStyle name="표준 36 15 5 2" xfId="19657" xr:uid="{00000000-0005-0000-0000-0000E44B0000}"/>
    <cellStyle name="표준 36 15 6" xfId="19658" xr:uid="{00000000-0005-0000-0000-0000E54B0000}"/>
    <cellStyle name="표준 36 15 6 2" xfId="19659" xr:uid="{00000000-0005-0000-0000-0000E64B0000}"/>
    <cellStyle name="표준 36 15 7" xfId="19660" xr:uid="{00000000-0005-0000-0000-0000E74B0000}"/>
    <cellStyle name="표준 36 15 7 2" xfId="19661" xr:uid="{00000000-0005-0000-0000-0000E84B0000}"/>
    <cellStyle name="표준 36 15 8" xfId="19662" xr:uid="{00000000-0005-0000-0000-0000E94B0000}"/>
    <cellStyle name="표준 36 15 8 2" xfId="19663" xr:uid="{00000000-0005-0000-0000-0000EA4B0000}"/>
    <cellStyle name="표준 36 15 9" xfId="19664" xr:uid="{00000000-0005-0000-0000-0000EB4B0000}"/>
    <cellStyle name="표준 36 15 9 2" xfId="19665" xr:uid="{00000000-0005-0000-0000-0000EC4B0000}"/>
    <cellStyle name="표준 36 16" xfId="19666" xr:uid="{00000000-0005-0000-0000-0000ED4B0000}"/>
    <cellStyle name="표준 36 16 10" xfId="19667" xr:uid="{00000000-0005-0000-0000-0000EE4B0000}"/>
    <cellStyle name="표준 36 16 10 2" xfId="19668" xr:uid="{00000000-0005-0000-0000-0000EF4B0000}"/>
    <cellStyle name="표준 36 16 11" xfId="19669" xr:uid="{00000000-0005-0000-0000-0000F04B0000}"/>
    <cellStyle name="표준 36 16 11 2" xfId="19670" xr:uid="{00000000-0005-0000-0000-0000F14B0000}"/>
    <cellStyle name="표준 36 16 12" xfId="19671" xr:uid="{00000000-0005-0000-0000-0000F24B0000}"/>
    <cellStyle name="표준 36 16 12 2" xfId="19672" xr:uid="{00000000-0005-0000-0000-0000F34B0000}"/>
    <cellStyle name="표준 36 16 13" xfId="19673" xr:uid="{00000000-0005-0000-0000-0000F44B0000}"/>
    <cellStyle name="표준 36 16 13 2" xfId="19674" xr:uid="{00000000-0005-0000-0000-0000F54B0000}"/>
    <cellStyle name="표준 36 16 14" xfId="19675" xr:uid="{00000000-0005-0000-0000-0000F64B0000}"/>
    <cellStyle name="표준 36 16 14 2" xfId="19676" xr:uid="{00000000-0005-0000-0000-0000F74B0000}"/>
    <cellStyle name="표준 36 16 15" xfId="19677" xr:uid="{00000000-0005-0000-0000-0000F84B0000}"/>
    <cellStyle name="표준 36 16 2" xfId="19678" xr:uid="{00000000-0005-0000-0000-0000F94B0000}"/>
    <cellStyle name="표준 36 16 2 10" xfId="19679" xr:uid="{00000000-0005-0000-0000-0000FA4B0000}"/>
    <cellStyle name="표준 36 16 2 10 2" xfId="19680" xr:uid="{00000000-0005-0000-0000-0000FB4B0000}"/>
    <cellStyle name="표준 36 16 2 11" xfId="19681" xr:uid="{00000000-0005-0000-0000-0000FC4B0000}"/>
    <cellStyle name="표준 36 16 2 11 2" xfId="19682" xr:uid="{00000000-0005-0000-0000-0000FD4B0000}"/>
    <cellStyle name="표준 36 16 2 12" xfId="19683" xr:uid="{00000000-0005-0000-0000-0000FE4B0000}"/>
    <cellStyle name="표준 36 16 2 12 2" xfId="19684" xr:uid="{00000000-0005-0000-0000-0000FF4B0000}"/>
    <cellStyle name="표준 36 16 2 13" xfId="19685" xr:uid="{00000000-0005-0000-0000-0000004C0000}"/>
    <cellStyle name="표준 36 16 2 13 2" xfId="19686" xr:uid="{00000000-0005-0000-0000-0000014C0000}"/>
    <cellStyle name="표준 36 16 2 14" xfId="19687" xr:uid="{00000000-0005-0000-0000-0000024C0000}"/>
    <cellStyle name="표준 36 16 2 2" xfId="19688" xr:uid="{00000000-0005-0000-0000-0000034C0000}"/>
    <cellStyle name="표준 36 16 2 2 2" xfId="19689" xr:uid="{00000000-0005-0000-0000-0000044C0000}"/>
    <cellStyle name="표준 36 16 2 3" xfId="19690" xr:uid="{00000000-0005-0000-0000-0000054C0000}"/>
    <cellStyle name="표준 36 16 2 3 2" xfId="19691" xr:uid="{00000000-0005-0000-0000-0000064C0000}"/>
    <cellStyle name="표준 36 16 2 4" xfId="19692" xr:uid="{00000000-0005-0000-0000-0000074C0000}"/>
    <cellStyle name="표준 36 16 2 4 2" xfId="19693" xr:uid="{00000000-0005-0000-0000-0000084C0000}"/>
    <cellStyle name="표준 36 16 2 5" xfId="19694" xr:uid="{00000000-0005-0000-0000-0000094C0000}"/>
    <cellStyle name="표준 36 16 2 5 2" xfId="19695" xr:uid="{00000000-0005-0000-0000-00000A4C0000}"/>
    <cellStyle name="표준 36 16 2 6" xfId="19696" xr:uid="{00000000-0005-0000-0000-00000B4C0000}"/>
    <cellStyle name="표준 36 16 2 6 2" xfId="19697" xr:uid="{00000000-0005-0000-0000-00000C4C0000}"/>
    <cellStyle name="표준 36 16 2 7" xfId="19698" xr:uid="{00000000-0005-0000-0000-00000D4C0000}"/>
    <cellStyle name="표준 36 16 2 7 2" xfId="19699" xr:uid="{00000000-0005-0000-0000-00000E4C0000}"/>
    <cellStyle name="표준 36 16 2 8" xfId="19700" xr:uid="{00000000-0005-0000-0000-00000F4C0000}"/>
    <cellStyle name="표준 36 16 2 8 2" xfId="19701" xr:uid="{00000000-0005-0000-0000-0000104C0000}"/>
    <cellStyle name="표준 36 16 2 9" xfId="19702" xr:uid="{00000000-0005-0000-0000-0000114C0000}"/>
    <cellStyle name="표준 36 16 2 9 2" xfId="19703" xr:uid="{00000000-0005-0000-0000-0000124C0000}"/>
    <cellStyle name="표준 36 16 3" xfId="19704" xr:uid="{00000000-0005-0000-0000-0000134C0000}"/>
    <cellStyle name="표준 36 16 3 2" xfId="19705" xr:uid="{00000000-0005-0000-0000-0000144C0000}"/>
    <cellStyle name="표준 36 16 4" xfId="19706" xr:uid="{00000000-0005-0000-0000-0000154C0000}"/>
    <cellStyle name="표준 36 16 4 2" xfId="19707" xr:uid="{00000000-0005-0000-0000-0000164C0000}"/>
    <cellStyle name="표준 36 16 5" xfId="19708" xr:uid="{00000000-0005-0000-0000-0000174C0000}"/>
    <cellStyle name="표준 36 16 5 2" xfId="19709" xr:uid="{00000000-0005-0000-0000-0000184C0000}"/>
    <cellStyle name="표준 36 16 6" xfId="19710" xr:uid="{00000000-0005-0000-0000-0000194C0000}"/>
    <cellStyle name="표준 36 16 6 2" xfId="19711" xr:uid="{00000000-0005-0000-0000-00001A4C0000}"/>
    <cellStyle name="표준 36 16 7" xfId="19712" xr:uid="{00000000-0005-0000-0000-00001B4C0000}"/>
    <cellStyle name="표준 36 16 7 2" xfId="19713" xr:uid="{00000000-0005-0000-0000-00001C4C0000}"/>
    <cellStyle name="표준 36 16 8" xfId="19714" xr:uid="{00000000-0005-0000-0000-00001D4C0000}"/>
    <cellStyle name="표준 36 16 8 2" xfId="19715" xr:uid="{00000000-0005-0000-0000-00001E4C0000}"/>
    <cellStyle name="표준 36 16 9" xfId="19716" xr:uid="{00000000-0005-0000-0000-00001F4C0000}"/>
    <cellStyle name="표준 36 16 9 2" xfId="19717" xr:uid="{00000000-0005-0000-0000-0000204C0000}"/>
    <cellStyle name="표준 36 17" xfId="19718" xr:uid="{00000000-0005-0000-0000-0000214C0000}"/>
    <cellStyle name="표준 36 17 10" xfId="19719" xr:uid="{00000000-0005-0000-0000-0000224C0000}"/>
    <cellStyle name="표준 36 17 10 2" xfId="19720" xr:uid="{00000000-0005-0000-0000-0000234C0000}"/>
    <cellStyle name="표준 36 17 11" xfId="19721" xr:uid="{00000000-0005-0000-0000-0000244C0000}"/>
    <cellStyle name="표준 36 17 11 2" xfId="19722" xr:uid="{00000000-0005-0000-0000-0000254C0000}"/>
    <cellStyle name="표준 36 17 12" xfId="19723" xr:uid="{00000000-0005-0000-0000-0000264C0000}"/>
    <cellStyle name="표준 36 17 12 2" xfId="19724" xr:uid="{00000000-0005-0000-0000-0000274C0000}"/>
    <cellStyle name="표준 36 17 13" xfId="19725" xr:uid="{00000000-0005-0000-0000-0000284C0000}"/>
    <cellStyle name="표준 36 17 13 2" xfId="19726" xr:uid="{00000000-0005-0000-0000-0000294C0000}"/>
    <cellStyle name="표준 36 17 14" xfId="19727" xr:uid="{00000000-0005-0000-0000-00002A4C0000}"/>
    <cellStyle name="표준 36 17 14 2" xfId="19728" xr:uid="{00000000-0005-0000-0000-00002B4C0000}"/>
    <cellStyle name="표준 36 17 15" xfId="19729" xr:uid="{00000000-0005-0000-0000-00002C4C0000}"/>
    <cellStyle name="표준 36 17 2" xfId="19730" xr:uid="{00000000-0005-0000-0000-00002D4C0000}"/>
    <cellStyle name="표준 36 17 2 10" xfId="19731" xr:uid="{00000000-0005-0000-0000-00002E4C0000}"/>
    <cellStyle name="표준 36 17 2 10 2" xfId="19732" xr:uid="{00000000-0005-0000-0000-00002F4C0000}"/>
    <cellStyle name="표준 36 17 2 11" xfId="19733" xr:uid="{00000000-0005-0000-0000-0000304C0000}"/>
    <cellStyle name="표준 36 17 2 11 2" xfId="19734" xr:uid="{00000000-0005-0000-0000-0000314C0000}"/>
    <cellStyle name="표준 36 17 2 12" xfId="19735" xr:uid="{00000000-0005-0000-0000-0000324C0000}"/>
    <cellStyle name="표준 36 17 2 12 2" xfId="19736" xr:uid="{00000000-0005-0000-0000-0000334C0000}"/>
    <cellStyle name="표준 36 17 2 13" xfId="19737" xr:uid="{00000000-0005-0000-0000-0000344C0000}"/>
    <cellStyle name="표준 36 17 2 13 2" xfId="19738" xr:uid="{00000000-0005-0000-0000-0000354C0000}"/>
    <cellStyle name="표준 36 17 2 14" xfId="19739" xr:uid="{00000000-0005-0000-0000-0000364C0000}"/>
    <cellStyle name="표준 36 17 2 2" xfId="19740" xr:uid="{00000000-0005-0000-0000-0000374C0000}"/>
    <cellStyle name="표준 36 17 2 2 2" xfId="19741" xr:uid="{00000000-0005-0000-0000-0000384C0000}"/>
    <cellStyle name="표준 36 17 2 3" xfId="19742" xr:uid="{00000000-0005-0000-0000-0000394C0000}"/>
    <cellStyle name="표준 36 17 2 3 2" xfId="19743" xr:uid="{00000000-0005-0000-0000-00003A4C0000}"/>
    <cellStyle name="표준 36 17 2 4" xfId="19744" xr:uid="{00000000-0005-0000-0000-00003B4C0000}"/>
    <cellStyle name="표준 36 17 2 4 2" xfId="19745" xr:uid="{00000000-0005-0000-0000-00003C4C0000}"/>
    <cellStyle name="표준 36 17 2 5" xfId="19746" xr:uid="{00000000-0005-0000-0000-00003D4C0000}"/>
    <cellStyle name="표준 36 17 2 5 2" xfId="19747" xr:uid="{00000000-0005-0000-0000-00003E4C0000}"/>
    <cellStyle name="표준 36 17 2 6" xfId="19748" xr:uid="{00000000-0005-0000-0000-00003F4C0000}"/>
    <cellStyle name="표준 36 17 2 6 2" xfId="19749" xr:uid="{00000000-0005-0000-0000-0000404C0000}"/>
    <cellStyle name="표준 36 17 2 7" xfId="19750" xr:uid="{00000000-0005-0000-0000-0000414C0000}"/>
    <cellStyle name="표준 36 17 2 7 2" xfId="19751" xr:uid="{00000000-0005-0000-0000-0000424C0000}"/>
    <cellStyle name="표준 36 17 2 8" xfId="19752" xr:uid="{00000000-0005-0000-0000-0000434C0000}"/>
    <cellStyle name="표준 36 17 2 8 2" xfId="19753" xr:uid="{00000000-0005-0000-0000-0000444C0000}"/>
    <cellStyle name="표준 36 17 2 9" xfId="19754" xr:uid="{00000000-0005-0000-0000-0000454C0000}"/>
    <cellStyle name="표준 36 17 2 9 2" xfId="19755" xr:uid="{00000000-0005-0000-0000-0000464C0000}"/>
    <cellStyle name="표준 36 17 3" xfId="19756" xr:uid="{00000000-0005-0000-0000-0000474C0000}"/>
    <cellStyle name="표준 36 17 3 2" xfId="19757" xr:uid="{00000000-0005-0000-0000-0000484C0000}"/>
    <cellStyle name="표준 36 17 4" xfId="19758" xr:uid="{00000000-0005-0000-0000-0000494C0000}"/>
    <cellStyle name="표준 36 17 4 2" xfId="19759" xr:uid="{00000000-0005-0000-0000-00004A4C0000}"/>
    <cellStyle name="표준 36 17 5" xfId="19760" xr:uid="{00000000-0005-0000-0000-00004B4C0000}"/>
    <cellStyle name="표준 36 17 5 2" xfId="19761" xr:uid="{00000000-0005-0000-0000-00004C4C0000}"/>
    <cellStyle name="표준 36 17 6" xfId="19762" xr:uid="{00000000-0005-0000-0000-00004D4C0000}"/>
    <cellStyle name="표준 36 17 6 2" xfId="19763" xr:uid="{00000000-0005-0000-0000-00004E4C0000}"/>
    <cellStyle name="표준 36 17 7" xfId="19764" xr:uid="{00000000-0005-0000-0000-00004F4C0000}"/>
    <cellStyle name="표준 36 17 7 2" xfId="19765" xr:uid="{00000000-0005-0000-0000-0000504C0000}"/>
    <cellStyle name="표준 36 17 8" xfId="19766" xr:uid="{00000000-0005-0000-0000-0000514C0000}"/>
    <cellStyle name="표준 36 17 8 2" xfId="19767" xr:uid="{00000000-0005-0000-0000-0000524C0000}"/>
    <cellStyle name="표준 36 17 9" xfId="19768" xr:uid="{00000000-0005-0000-0000-0000534C0000}"/>
    <cellStyle name="표준 36 17 9 2" xfId="19769" xr:uid="{00000000-0005-0000-0000-0000544C0000}"/>
    <cellStyle name="표준 36 18" xfId="19770" xr:uid="{00000000-0005-0000-0000-0000554C0000}"/>
    <cellStyle name="표준 36 18 10" xfId="19771" xr:uid="{00000000-0005-0000-0000-0000564C0000}"/>
    <cellStyle name="표준 36 18 10 2" xfId="19772" xr:uid="{00000000-0005-0000-0000-0000574C0000}"/>
    <cellStyle name="표준 36 18 11" xfId="19773" xr:uid="{00000000-0005-0000-0000-0000584C0000}"/>
    <cellStyle name="표준 36 18 11 2" xfId="19774" xr:uid="{00000000-0005-0000-0000-0000594C0000}"/>
    <cellStyle name="표준 36 18 12" xfId="19775" xr:uid="{00000000-0005-0000-0000-00005A4C0000}"/>
    <cellStyle name="표준 36 18 12 2" xfId="19776" xr:uid="{00000000-0005-0000-0000-00005B4C0000}"/>
    <cellStyle name="표준 36 18 13" xfId="19777" xr:uid="{00000000-0005-0000-0000-00005C4C0000}"/>
    <cellStyle name="표준 36 18 13 2" xfId="19778" xr:uid="{00000000-0005-0000-0000-00005D4C0000}"/>
    <cellStyle name="표준 36 18 14" xfId="19779" xr:uid="{00000000-0005-0000-0000-00005E4C0000}"/>
    <cellStyle name="표준 36 18 14 2" xfId="19780" xr:uid="{00000000-0005-0000-0000-00005F4C0000}"/>
    <cellStyle name="표준 36 18 15" xfId="19781" xr:uid="{00000000-0005-0000-0000-0000604C0000}"/>
    <cellStyle name="표준 36 18 2" xfId="19782" xr:uid="{00000000-0005-0000-0000-0000614C0000}"/>
    <cellStyle name="표준 36 18 2 10" xfId="19783" xr:uid="{00000000-0005-0000-0000-0000624C0000}"/>
    <cellStyle name="표준 36 18 2 10 2" xfId="19784" xr:uid="{00000000-0005-0000-0000-0000634C0000}"/>
    <cellStyle name="표준 36 18 2 11" xfId="19785" xr:uid="{00000000-0005-0000-0000-0000644C0000}"/>
    <cellStyle name="표준 36 18 2 11 2" xfId="19786" xr:uid="{00000000-0005-0000-0000-0000654C0000}"/>
    <cellStyle name="표준 36 18 2 12" xfId="19787" xr:uid="{00000000-0005-0000-0000-0000664C0000}"/>
    <cellStyle name="표준 36 18 2 12 2" xfId="19788" xr:uid="{00000000-0005-0000-0000-0000674C0000}"/>
    <cellStyle name="표준 36 18 2 13" xfId="19789" xr:uid="{00000000-0005-0000-0000-0000684C0000}"/>
    <cellStyle name="표준 36 18 2 13 2" xfId="19790" xr:uid="{00000000-0005-0000-0000-0000694C0000}"/>
    <cellStyle name="표준 36 18 2 14" xfId="19791" xr:uid="{00000000-0005-0000-0000-00006A4C0000}"/>
    <cellStyle name="표준 36 18 2 2" xfId="19792" xr:uid="{00000000-0005-0000-0000-00006B4C0000}"/>
    <cellStyle name="표준 36 18 2 2 2" xfId="19793" xr:uid="{00000000-0005-0000-0000-00006C4C0000}"/>
    <cellStyle name="표준 36 18 2 3" xfId="19794" xr:uid="{00000000-0005-0000-0000-00006D4C0000}"/>
    <cellStyle name="표준 36 18 2 3 2" xfId="19795" xr:uid="{00000000-0005-0000-0000-00006E4C0000}"/>
    <cellStyle name="표준 36 18 2 4" xfId="19796" xr:uid="{00000000-0005-0000-0000-00006F4C0000}"/>
    <cellStyle name="표준 36 18 2 4 2" xfId="19797" xr:uid="{00000000-0005-0000-0000-0000704C0000}"/>
    <cellStyle name="표준 36 18 2 5" xfId="19798" xr:uid="{00000000-0005-0000-0000-0000714C0000}"/>
    <cellStyle name="표준 36 18 2 5 2" xfId="19799" xr:uid="{00000000-0005-0000-0000-0000724C0000}"/>
    <cellStyle name="표준 36 18 2 6" xfId="19800" xr:uid="{00000000-0005-0000-0000-0000734C0000}"/>
    <cellStyle name="표준 36 18 2 6 2" xfId="19801" xr:uid="{00000000-0005-0000-0000-0000744C0000}"/>
    <cellStyle name="표준 36 18 2 7" xfId="19802" xr:uid="{00000000-0005-0000-0000-0000754C0000}"/>
    <cellStyle name="표준 36 18 2 7 2" xfId="19803" xr:uid="{00000000-0005-0000-0000-0000764C0000}"/>
    <cellStyle name="표준 36 18 2 8" xfId="19804" xr:uid="{00000000-0005-0000-0000-0000774C0000}"/>
    <cellStyle name="표준 36 18 2 8 2" xfId="19805" xr:uid="{00000000-0005-0000-0000-0000784C0000}"/>
    <cellStyle name="표준 36 18 2 9" xfId="19806" xr:uid="{00000000-0005-0000-0000-0000794C0000}"/>
    <cellStyle name="표준 36 18 2 9 2" xfId="19807" xr:uid="{00000000-0005-0000-0000-00007A4C0000}"/>
    <cellStyle name="표준 36 18 3" xfId="19808" xr:uid="{00000000-0005-0000-0000-00007B4C0000}"/>
    <cellStyle name="표준 36 18 3 2" xfId="19809" xr:uid="{00000000-0005-0000-0000-00007C4C0000}"/>
    <cellStyle name="표준 36 18 4" xfId="19810" xr:uid="{00000000-0005-0000-0000-00007D4C0000}"/>
    <cellStyle name="표준 36 18 4 2" xfId="19811" xr:uid="{00000000-0005-0000-0000-00007E4C0000}"/>
    <cellStyle name="표준 36 18 5" xfId="19812" xr:uid="{00000000-0005-0000-0000-00007F4C0000}"/>
    <cellStyle name="표준 36 18 5 2" xfId="19813" xr:uid="{00000000-0005-0000-0000-0000804C0000}"/>
    <cellStyle name="표준 36 18 6" xfId="19814" xr:uid="{00000000-0005-0000-0000-0000814C0000}"/>
    <cellStyle name="표준 36 18 6 2" xfId="19815" xr:uid="{00000000-0005-0000-0000-0000824C0000}"/>
    <cellStyle name="표준 36 18 7" xfId="19816" xr:uid="{00000000-0005-0000-0000-0000834C0000}"/>
    <cellStyle name="표준 36 18 7 2" xfId="19817" xr:uid="{00000000-0005-0000-0000-0000844C0000}"/>
    <cellStyle name="표준 36 18 8" xfId="19818" xr:uid="{00000000-0005-0000-0000-0000854C0000}"/>
    <cellStyle name="표준 36 18 8 2" xfId="19819" xr:uid="{00000000-0005-0000-0000-0000864C0000}"/>
    <cellStyle name="표준 36 18 9" xfId="19820" xr:uid="{00000000-0005-0000-0000-0000874C0000}"/>
    <cellStyle name="표준 36 18 9 2" xfId="19821" xr:uid="{00000000-0005-0000-0000-0000884C0000}"/>
    <cellStyle name="표준 36 19" xfId="19822" xr:uid="{00000000-0005-0000-0000-0000894C0000}"/>
    <cellStyle name="표준 36 19 10" xfId="19823" xr:uid="{00000000-0005-0000-0000-00008A4C0000}"/>
    <cellStyle name="표준 36 19 10 2" xfId="19824" xr:uid="{00000000-0005-0000-0000-00008B4C0000}"/>
    <cellStyle name="표준 36 19 11" xfId="19825" xr:uid="{00000000-0005-0000-0000-00008C4C0000}"/>
    <cellStyle name="표준 36 19 11 2" xfId="19826" xr:uid="{00000000-0005-0000-0000-00008D4C0000}"/>
    <cellStyle name="표준 36 19 12" xfId="19827" xr:uid="{00000000-0005-0000-0000-00008E4C0000}"/>
    <cellStyle name="표준 36 19 12 2" xfId="19828" xr:uid="{00000000-0005-0000-0000-00008F4C0000}"/>
    <cellStyle name="표준 36 19 13" xfId="19829" xr:uid="{00000000-0005-0000-0000-0000904C0000}"/>
    <cellStyle name="표준 36 19 13 2" xfId="19830" xr:uid="{00000000-0005-0000-0000-0000914C0000}"/>
    <cellStyle name="표준 36 19 14" xfId="19831" xr:uid="{00000000-0005-0000-0000-0000924C0000}"/>
    <cellStyle name="표준 36 19 14 2" xfId="19832" xr:uid="{00000000-0005-0000-0000-0000934C0000}"/>
    <cellStyle name="표준 36 19 15" xfId="19833" xr:uid="{00000000-0005-0000-0000-0000944C0000}"/>
    <cellStyle name="표준 36 19 2" xfId="19834" xr:uid="{00000000-0005-0000-0000-0000954C0000}"/>
    <cellStyle name="표준 36 19 2 10" xfId="19835" xr:uid="{00000000-0005-0000-0000-0000964C0000}"/>
    <cellStyle name="표준 36 19 2 10 2" xfId="19836" xr:uid="{00000000-0005-0000-0000-0000974C0000}"/>
    <cellStyle name="표준 36 19 2 11" xfId="19837" xr:uid="{00000000-0005-0000-0000-0000984C0000}"/>
    <cellStyle name="표준 36 19 2 11 2" xfId="19838" xr:uid="{00000000-0005-0000-0000-0000994C0000}"/>
    <cellStyle name="표준 36 19 2 12" xfId="19839" xr:uid="{00000000-0005-0000-0000-00009A4C0000}"/>
    <cellStyle name="표준 36 19 2 12 2" xfId="19840" xr:uid="{00000000-0005-0000-0000-00009B4C0000}"/>
    <cellStyle name="표준 36 19 2 13" xfId="19841" xr:uid="{00000000-0005-0000-0000-00009C4C0000}"/>
    <cellStyle name="표준 36 19 2 13 2" xfId="19842" xr:uid="{00000000-0005-0000-0000-00009D4C0000}"/>
    <cellStyle name="표준 36 19 2 14" xfId="19843" xr:uid="{00000000-0005-0000-0000-00009E4C0000}"/>
    <cellStyle name="표준 36 19 2 2" xfId="19844" xr:uid="{00000000-0005-0000-0000-00009F4C0000}"/>
    <cellStyle name="표준 36 19 2 2 2" xfId="19845" xr:uid="{00000000-0005-0000-0000-0000A04C0000}"/>
    <cellStyle name="표준 36 19 2 3" xfId="19846" xr:uid="{00000000-0005-0000-0000-0000A14C0000}"/>
    <cellStyle name="표준 36 19 2 3 2" xfId="19847" xr:uid="{00000000-0005-0000-0000-0000A24C0000}"/>
    <cellStyle name="표준 36 19 2 4" xfId="19848" xr:uid="{00000000-0005-0000-0000-0000A34C0000}"/>
    <cellStyle name="표준 36 19 2 4 2" xfId="19849" xr:uid="{00000000-0005-0000-0000-0000A44C0000}"/>
    <cellStyle name="표준 36 19 2 5" xfId="19850" xr:uid="{00000000-0005-0000-0000-0000A54C0000}"/>
    <cellStyle name="표준 36 19 2 5 2" xfId="19851" xr:uid="{00000000-0005-0000-0000-0000A64C0000}"/>
    <cellStyle name="표준 36 19 2 6" xfId="19852" xr:uid="{00000000-0005-0000-0000-0000A74C0000}"/>
    <cellStyle name="표준 36 19 2 6 2" xfId="19853" xr:uid="{00000000-0005-0000-0000-0000A84C0000}"/>
    <cellStyle name="표준 36 19 2 7" xfId="19854" xr:uid="{00000000-0005-0000-0000-0000A94C0000}"/>
    <cellStyle name="표준 36 19 2 7 2" xfId="19855" xr:uid="{00000000-0005-0000-0000-0000AA4C0000}"/>
    <cellStyle name="표준 36 19 2 8" xfId="19856" xr:uid="{00000000-0005-0000-0000-0000AB4C0000}"/>
    <cellStyle name="표준 36 19 2 8 2" xfId="19857" xr:uid="{00000000-0005-0000-0000-0000AC4C0000}"/>
    <cellStyle name="표준 36 19 2 9" xfId="19858" xr:uid="{00000000-0005-0000-0000-0000AD4C0000}"/>
    <cellStyle name="표준 36 19 2 9 2" xfId="19859" xr:uid="{00000000-0005-0000-0000-0000AE4C0000}"/>
    <cellStyle name="표준 36 19 3" xfId="19860" xr:uid="{00000000-0005-0000-0000-0000AF4C0000}"/>
    <cellStyle name="표준 36 19 3 2" xfId="19861" xr:uid="{00000000-0005-0000-0000-0000B04C0000}"/>
    <cellStyle name="표준 36 19 4" xfId="19862" xr:uid="{00000000-0005-0000-0000-0000B14C0000}"/>
    <cellStyle name="표준 36 19 4 2" xfId="19863" xr:uid="{00000000-0005-0000-0000-0000B24C0000}"/>
    <cellStyle name="표준 36 19 5" xfId="19864" xr:uid="{00000000-0005-0000-0000-0000B34C0000}"/>
    <cellStyle name="표준 36 19 5 2" xfId="19865" xr:uid="{00000000-0005-0000-0000-0000B44C0000}"/>
    <cellStyle name="표준 36 19 6" xfId="19866" xr:uid="{00000000-0005-0000-0000-0000B54C0000}"/>
    <cellStyle name="표준 36 19 6 2" xfId="19867" xr:uid="{00000000-0005-0000-0000-0000B64C0000}"/>
    <cellStyle name="표준 36 19 7" xfId="19868" xr:uid="{00000000-0005-0000-0000-0000B74C0000}"/>
    <cellStyle name="표준 36 19 7 2" xfId="19869" xr:uid="{00000000-0005-0000-0000-0000B84C0000}"/>
    <cellStyle name="표준 36 19 8" xfId="19870" xr:uid="{00000000-0005-0000-0000-0000B94C0000}"/>
    <cellStyle name="표준 36 19 8 2" xfId="19871" xr:uid="{00000000-0005-0000-0000-0000BA4C0000}"/>
    <cellStyle name="표준 36 19 9" xfId="19872" xr:uid="{00000000-0005-0000-0000-0000BB4C0000}"/>
    <cellStyle name="표준 36 19 9 2" xfId="19873" xr:uid="{00000000-0005-0000-0000-0000BC4C0000}"/>
    <cellStyle name="표준 36 2" xfId="10831" xr:uid="{00000000-0005-0000-0000-0000BD4C0000}"/>
    <cellStyle name="표준 36 2 10" xfId="19874" xr:uid="{00000000-0005-0000-0000-0000BE4C0000}"/>
    <cellStyle name="표준 36 2 10 10" xfId="19875" xr:uid="{00000000-0005-0000-0000-0000BF4C0000}"/>
    <cellStyle name="표준 36 2 10 10 2" xfId="19876" xr:uid="{00000000-0005-0000-0000-0000C04C0000}"/>
    <cellStyle name="표준 36 2 10 11" xfId="19877" xr:uid="{00000000-0005-0000-0000-0000C14C0000}"/>
    <cellStyle name="표준 36 2 10 11 2" xfId="19878" xr:uid="{00000000-0005-0000-0000-0000C24C0000}"/>
    <cellStyle name="표준 36 2 10 12" xfId="19879" xr:uid="{00000000-0005-0000-0000-0000C34C0000}"/>
    <cellStyle name="표준 36 2 10 12 2" xfId="19880" xr:uid="{00000000-0005-0000-0000-0000C44C0000}"/>
    <cellStyle name="표준 36 2 10 13" xfId="19881" xr:uid="{00000000-0005-0000-0000-0000C54C0000}"/>
    <cellStyle name="표준 36 2 10 13 2" xfId="19882" xr:uid="{00000000-0005-0000-0000-0000C64C0000}"/>
    <cellStyle name="표준 36 2 10 14" xfId="19883" xr:uid="{00000000-0005-0000-0000-0000C74C0000}"/>
    <cellStyle name="표준 36 2 10 14 2" xfId="19884" xr:uid="{00000000-0005-0000-0000-0000C84C0000}"/>
    <cellStyle name="표준 36 2 10 15" xfId="19885" xr:uid="{00000000-0005-0000-0000-0000C94C0000}"/>
    <cellStyle name="표준 36 2 10 2" xfId="19886" xr:uid="{00000000-0005-0000-0000-0000CA4C0000}"/>
    <cellStyle name="표준 36 2 10 2 10" xfId="19887" xr:uid="{00000000-0005-0000-0000-0000CB4C0000}"/>
    <cellStyle name="표준 36 2 10 2 10 2" xfId="19888" xr:uid="{00000000-0005-0000-0000-0000CC4C0000}"/>
    <cellStyle name="표준 36 2 10 2 11" xfId="19889" xr:uid="{00000000-0005-0000-0000-0000CD4C0000}"/>
    <cellStyle name="표준 36 2 10 2 11 2" xfId="19890" xr:uid="{00000000-0005-0000-0000-0000CE4C0000}"/>
    <cellStyle name="표준 36 2 10 2 12" xfId="19891" xr:uid="{00000000-0005-0000-0000-0000CF4C0000}"/>
    <cellStyle name="표준 36 2 10 2 12 2" xfId="19892" xr:uid="{00000000-0005-0000-0000-0000D04C0000}"/>
    <cellStyle name="표준 36 2 10 2 13" xfId="19893" xr:uid="{00000000-0005-0000-0000-0000D14C0000}"/>
    <cellStyle name="표준 36 2 10 2 13 2" xfId="19894" xr:uid="{00000000-0005-0000-0000-0000D24C0000}"/>
    <cellStyle name="표준 36 2 10 2 14" xfId="19895" xr:uid="{00000000-0005-0000-0000-0000D34C0000}"/>
    <cellStyle name="표준 36 2 10 2 2" xfId="19896" xr:uid="{00000000-0005-0000-0000-0000D44C0000}"/>
    <cellStyle name="표준 36 2 10 2 2 2" xfId="19897" xr:uid="{00000000-0005-0000-0000-0000D54C0000}"/>
    <cellStyle name="표준 36 2 10 2 3" xfId="19898" xr:uid="{00000000-0005-0000-0000-0000D64C0000}"/>
    <cellStyle name="표준 36 2 10 2 3 2" xfId="19899" xr:uid="{00000000-0005-0000-0000-0000D74C0000}"/>
    <cellStyle name="표준 36 2 10 2 4" xfId="19900" xr:uid="{00000000-0005-0000-0000-0000D84C0000}"/>
    <cellStyle name="표준 36 2 10 2 4 2" xfId="19901" xr:uid="{00000000-0005-0000-0000-0000D94C0000}"/>
    <cellStyle name="표준 36 2 10 2 5" xfId="19902" xr:uid="{00000000-0005-0000-0000-0000DA4C0000}"/>
    <cellStyle name="표준 36 2 10 2 5 2" xfId="19903" xr:uid="{00000000-0005-0000-0000-0000DB4C0000}"/>
    <cellStyle name="표준 36 2 10 2 6" xfId="19904" xr:uid="{00000000-0005-0000-0000-0000DC4C0000}"/>
    <cellStyle name="표준 36 2 10 2 6 2" xfId="19905" xr:uid="{00000000-0005-0000-0000-0000DD4C0000}"/>
    <cellStyle name="표준 36 2 10 2 7" xfId="19906" xr:uid="{00000000-0005-0000-0000-0000DE4C0000}"/>
    <cellStyle name="표준 36 2 10 2 7 2" xfId="19907" xr:uid="{00000000-0005-0000-0000-0000DF4C0000}"/>
    <cellStyle name="표준 36 2 10 2 8" xfId="19908" xr:uid="{00000000-0005-0000-0000-0000E04C0000}"/>
    <cellStyle name="표준 36 2 10 2 8 2" xfId="19909" xr:uid="{00000000-0005-0000-0000-0000E14C0000}"/>
    <cellStyle name="표준 36 2 10 2 9" xfId="19910" xr:uid="{00000000-0005-0000-0000-0000E24C0000}"/>
    <cellStyle name="표준 36 2 10 2 9 2" xfId="19911" xr:uid="{00000000-0005-0000-0000-0000E34C0000}"/>
    <cellStyle name="표준 36 2 10 3" xfId="19912" xr:uid="{00000000-0005-0000-0000-0000E44C0000}"/>
    <cellStyle name="표준 36 2 10 3 2" xfId="19913" xr:uid="{00000000-0005-0000-0000-0000E54C0000}"/>
    <cellStyle name="표준 36 2 10 4" xfId="19914" xr:uid="{00000000-0005-0000-0000-0000E64C0000}"/>
    <cellStyle name="표준 36 2 10 4 2" xfId="19915" xr:uid="{00000000-0005-0000-0000-0000E74C0000}"/>
    <cellStyle name="표준 36 2 10 5" xfId="19916" xr:uid="{00000000-0005-0000-0000-0000E84C0000}"/>
    <cellStyle name="표준 36 2 10 5 2" xfId="19917" xr:uid="{00000000-0005-0000-0000-0000E94C0000}"/>
    <cellStyle name="표준 36 2 10 6" xfId="19918" xr:uid="{00000000-0005-0000-0000-0000EA4C0000}"/>
    <cellStyle name="표준 36 2 10 6 2" xfId="19919" xr:uid="{00000000-0005-0000-0000-0000EB4C0000}"/>
    <cellStyle name="표준 36 2 10 7" xfId="19920" xr:uid="{00000000-0005-0000-0000-0000EC4C0000}"/>
    <cellStyle name="표준 36 2 10 7 2" xfId="19921" xr:uid="{00000000-0005-0000-0000-0000ED4C0000}"/>
    <cellStyle name="표준 36 2 10 8" xfId="19922" xr:uid="{00000000-0005-0000-0000-0000EE4C0000}"/>
    <cellStyle name="표준 36 2 10 8 2" xfId="19923" xr:uid="{00000000-0005-0000-0000-0000EF4C0000}"/>
    <cellStyle name="표준 36 2 10 9" xfId="19924" xr:uid="{00000000-0005-0000-0000-0000F04C0000}"/>
    <cellStyle name="표준 36 2 10 9 2" xfId="19925" xr:uid="{00000000-0005-0000-0000-0000F14C0000}"/>
    <cellStyle name="표준 36 2 11" xfId="19926" xr:uid="{00000000-0005-0000-0000-0000F24C0000}"/>
    <cellStyle name="표준 36 2 11 10" xfId="19927" xr:uid="{00000000-0005-0000-0000-0000F34C0000}"/>
    <cellStyle name="표준 36 2 11 10 2" xfId="19928" xr:uid="{00000000-0005-0000-0000-0000F44C0000}"/>
    <cellStyle name="표준 36 2 11 11" xfId="19929" xr:uid="{00000000-0005-0000-0000-0000F54C0000}"/>
    <cellStyle name="표준 36 2 11 11 2" xfId="19930" xr:uid="{00000000-0005-0000-0000-0000F64C0000}"/>
    <cellStyle name="표준 36 2 11 12" xfId="19931" xr:uid="{00000000-0005-0000-0000-0000F74C0000}"/>
    <cellStyle name="표준 36 2 11 12 2" xfId="19932" xr:uid="{00000000-0005-0000-0000-0000F84C0000}"/>
    <cellStyle name="표준 36 2 11 13" xfId="19933" xr:uid="{00000000-0005-0000-0000-0000F94C0000}"/>
    <cellStyle name="표준 36 2 11 13 2" xfId="19934" xr:uid="{00000000-0005-0000-0000-0000FA4C0000}"/>
    <cellStyle name="표준 36 2 11 14" xfId="19935" xr:uid="{00000000-0005-0000-0000-0000FB4C0000}"/>
    <cellStyle name="표준 36 2 11 14 2" xfId="19936" xr:uid="{00000000-0005-0000-0000-0000FC4C0000}"/>
    <cellStyle name="표준 36 2 11 15" xfId="19937" xr:uid="{00000000-0005-0000-0000-0000FD4C0000}"/>
    <cellStyle name="표준 36 2 11 2" xfId="19938" xr:uid="{00000000-0005-0000-0000-0000FE4C0000}"/>
    <cellStyle name="표준 36 2 11 2 10" xfId="19939" xr:uid="{00000000-0005-0000-0000-0000FF4C0000}"/>
    <cellStyle name="표준 36 2 11 2 10 2" xfId="19940" xr:uid="{00000000-0005-0000-0000-0000004D0000}"/>
    <cellStyle name="표준 36 2 11 2 11" xfId="19941" xr:uid="{00000000-0005-0000-0000-0000014D0000}"/>
    <cellStyle name="표준 36 2 11 2 11 2" xfId="19942" xr:uid="{00000000-0005-0000-0000-0000024D0000}"/>
    <cellStyle name="표준 36 2 11 2 12" xfId="19943" xr:uid="{00000000-0005-0000-0000-0000034D0000}"/>
    <cellStyle name="표준 36 2 11 2 12 2" xfId="19944" xr:uid="{00000000-0005-0000-0000-0000044D0000}"/>
    <cellStyle name="표준 36 2 11 2 13" xfId="19945" xr:uid="{00000000-0005-0000-0000-0000054D0000}"/>
    <cellStyle name="표준 36 2 11 2 13 2" xfId="19946" xr:uid="{00000000-0005-0000-0000-0000064D0000}"/>
    <cellStyle name="표준 36 2 11 2 14" xfId="19947" xr:uid="{00000000-0005-0000-0000-0000074D0000}"/>
    <cellStyle name="표준 36 2 11 2 2" xfId="19948" xr:uid="{00000000-0005-0000-0000-0000084D0000}"/>
    <cellStyle name="표준 36 2 11 2 2 2" xfId="19949" xr:uid="{00000000-0005-0000-0000-0000094D0000}"/>
    <cellStyle name="표준 36 2 11 2 3" xfId="19950" xr:uid="{00000000-0005-0000-0000-00000A4D0000}"/>
    <cellStyle name="표준 36 2 11 2 3 2" xfId="19951" xr:uid="{00000000-0005-0000-0000-00000B4D0000}"/>
    <cellStyle name="표준 36 2 11 2 4" xfId="19952" xr:uid="{00000000-0005-0000-0000-00000C4D0000}"/>
    <cellStyle name="표준 36 2 11 2 4 2" xfId="19953" xr:uid="{00000000-0005-0000-0000-00000D4D0000}"/>
    <cellStyle name="표준 36 2 11 2 5" xfId="19954" xr:uid="{00000000-0005-0000-0000-00000E4D0000}"/>
    <cellStyle name="표준 36 2 11 2 5 2" xfId="19955" xr:uid="{00000000-0005-0000-0000-00000F4D0000}"/>
    <cellStyle name="표준 36 2 11 2 6" xfId="19956" xr:uid="{00000000-0005-0000-0000-0000104D0000}"/>
    <cellStyle name="표준 36 2 11 2 6 2" xfId="19957" xr:uid="{00000000-0005-0000-0000-0000114D0000}"/>
    <cellStyle name="표준 36 2 11 2 7" xfId="19958" xr:uid="{00000000-0005-0000-0000-0000124D0000}"/>
    <cellStyle name="표준 36 2 11 2 7 2" xfId="19959" xr:uid="{00000000-0005-0000-0000-0000134D0000}"/>
    <cellStyle name="표준 36 2 11 2 8" xfId="19960" xr:uid="{00000000-0005-0000-0000-0000144D0000}"/>
    <cellStyle name="표준 36 2 11 2 8 2" xfId="19961" xr:uid="{00000000-0005-0000-0000-0000154D0000}"/>
    <cellStyle name="표준 36 2 11 2 9" xfId="19962" xr:uid="{00000000-0005-0000-0000-0000164D0000}"/>
    <cellStyle name="표준 36 2 11 2 9 2" xfId="19963" xr:uid="{00000000-0005-0000-0000-0000174D0000}"/>
    <cellStyle name="표준 36 2 11 3" xfId="19964" xr:uid="{00000000-0005-0000-0000-0000184D0000}"/>
    <cellStyle name="표준 36 2 11 3 2" xfId="19965" xr:uid="{00000000-0005-0000-0000-0000194D0000}"/>
    <cellStyle name="표준 36 2 11 4" xfId="19966" xr:uid="{00000000-0005-0000-0000-00001A4D0000}"/>
    <cellStyle name="표준 36 2 11 4 2" xfId="19967" xr:uid="{00000000-0005-0000-0000-00001B4D0000}"/>
    <cellStyle name="표준 36 2 11 5" xfId="19968" xr:uid="{00000000-0005-0000-0000-00001C4D0000}"/>
    <cellStyle name="표준 36 2 11 5 2" xfId="19969" xr:uid="{00000000-0005-0000-0000-00001D4D0000}"/>
    <cellStyle name="표준 36 2 11 6" xfId="19970" xr:uid="{00000000-0005-0000-0000-00001E4D0000}"/>
    <cellStyle name="표준 36 2 11 6 2" xfId="19971" xr:uid="{00000000-0005-0000-0000-00001F4D0000}"/>
    <cellStyle name="표준 36 2 11 7" xfId="19972" xr:uid="{00000000-0005-0000-0000-0000204D0000}"/>
    <cellStyle name="표준 36 2 11 7 2" xfId="19973" xr:uid="{00000000-0005-0000-0000-0000214D0000}"/>
    <cellStyle name="표준 36 2 11 8" xfId="19974" xr:uid="{00000000-0005-0000-0000-0000224D0000}"/>
    <cellStyle name="표준 36 2 11 8 2" xfId="19975" xr:uid="{00000000-0005-0000-0000-0000234D0000}"/>
    <cellStyle name="표준 36 2 11 9" xfId="19976" xr:uid="{00000000-0005-0000-0000-0000244D0000}"/>
    <cellStyle name="표준 36 2 11 9 2" xfId="19977" xr:uid="{00000000-0005-0000-0000-0000254D0000}"/>
    <cellStyle name="표준 36 2 12" xfId="19978" xr:uid="{00000000-0005-0000-0000-0000264D0000}"/>
    <cellStyle name="표준 36 2 12 10" xfId="19979" xr:uid="{00000000-0005-0000-0000-0000274D0000}"/>
    <cellStyle name="표준 36 2 12 10 2" xfId="19980" xr:uid="{00000000-0005-0000-0000-0000284D0000}"/>
    <cellStyle name="표준 36 2 12 11" xfId="19981" xr:uid="{00000000-0005-0000-0000-0000294D0000}"/>
    <cellStyle name="표준 36 2 12 11 2" xfId="19982" xr:uid="{00000000-0005-0000-0000-00002A4D0000}"/>
    <cellStyle name="표준 36 2 12 12" xfId="19983" xr:uid="{00000000-0005-0000-0000-00002B4D0000}"/>
    <cellStyle name="표준 36 2 12 12 2" xfId="19984" xr:uid="{00000000-0005-0000-0000-00002C4D0000}"/>
    <cellStyle name="표준 36 2 12 13" xfId="19985" xr:uid="{00000000-0005-0000-0000-00002D4D0000}"/>
    <cellStyle name="표준 36 2 12 13 2" xfId="19986" xr:uid="{00000000-0005-0000-0000-00002E4D0000}"/>
    <cellStyle name="표준 36 2 12 14" xfId="19987" xr:uid="{00000000-0005-0000-0000-00002F4D0000}"/>
    <cellStyle name="표준 36 2 12 14 2" xfId="19988" xr:uid="{00000000-0005-0000-0000-0000304D0000}"/>
    <cellStyle name="표준 36 2 12 15" xfId="19989" xr:uid="{00000000-0005-0000-0000-0000314D0000}"/>
    <cellStyle name="표준 36 2 12 2" xfId="19990" xr:uid="{00000000-0005-0000-0000-0000324D0000}"/>
    <cellStyle name="표준 36 2 12 2 10" xfId="19991" xr:uid="{00000000-0005-0000-0000-0000334D0000}"/>
    <cellStyle name="표준 36 2 12 2 10 2" xfId="19992" xr:uid="{00000000-0005-0000-0000-0000344D0000}"/>
    <cellStyle name="표준 36 2 12 2 11" xfId="19993" xr:uid="{00000000-0005-0000-0000-0000354D0000}"/>
    <cellStyle name="표준 36 2 12 2 11 2" xfId="19994" xr:uid="{00000000-0005-0000-0000-0000364D0000}"/>
    <cellStyle name="표준 36 2 12 2 12" xfId="19995" xr:uid="{00000000-0005-0000-0000-0000374D0000}"/>
    <cellStyle name="표준 36 2 12 2 12 2" xfId="19996" xr:uid="{00000000-0005-0000-0000-0000384D0000}"/>
    <cellStyle name="표준 36 2 12 2 13" xfId="19997" xr:uid="{00000000-0005-0000-0000-0000394D0000}"/>
    <cellStyle name="표준 36 2 12 2 13 2" xfId="19998" xr:uid="{00000000-0005-0000-0000-00003A4D0000}"/>
    <cellStyle name="표준 36 2 12 2 14" xfId="19999" xr:uid="{00000000-0005-0000-0000-00003B4D0000}"/>
    <cellStyle name="표준 36 2 12 2 2" xfId="20000" xr:uid="{00000000-0005-0000-0000-00003C4D0000}"/>
    <cellStyle name="표준 36 2 12 2 2 2" xfId="20001" xr:uid="{00000000-0005-0000-0000-00003D4D0000}"/>
    <cellStyle name="표준 36 2 12 2 3" xfId="20002" xr:uid="{00000000-0005-0000-0000-00003E4D0000}"/>
    <cellStyle name="표준 36 2 12 2 3 2" xfId="20003" xr:uid="{00000000-0005-0000-0000-00003F4D0000}"/>
    <cellStyle name="표준 36 2 12 2 4" xfId="20004" xr:uid="{00000000-0005-0000-0000-0000404D0000}"/>
    <cellStyle name="표준 36 2 12 2 4 2" xfId="20005" xr:uid="{00000000-0005-0000-0000-0000414D0000}"/>
    <cellStyle name="표준 36 2 12 2 5" xfId="20006" xr:uid="{00000000-0005-0000-0000-0000424D0000}"/>
    <cellStyle name="표준 36 2 12 2 5 2" xfId="20007" xr:uid="{00000000-0005-0000-0000-0000434D0000}"/>
    <cellStyle name="표준 36 2 12 2 6" xfId="20008" xr:uid="{00000000-0005-0000-0000-0000444D0000}"/>
    <cellStyle name="표준 36 2 12 2 6 2" xfId="20009" xr:uid="{00000000-0005-0000-0000-0000454D0000}"/>
    <cellStyle name="표준 36 2 12 2 7" xfId="20010" xr:uid="{00000000-0005-0000-0000-0000464D0000}"/>
    <cellStyle name="표준 36 2 12 2 7 2" xfId="20011" xr:uid="{00000000-0005-0000-0000-0000474D0000}"/>
    <cellStyle name="표준 36 2 12 2 8" xfId="20012" xr:uid="{00000000-0005-0000-0000-0000484D0000}"/>
    <cellStyle name="표준 36 2 12 2 8 2" xfId="20013" xr:uid="{00000000-0005-0000-0000-0000494D0000}"/>
    <cellStyle name="표준 36 2 12 2 9" xfId="20014" xr:uid="{00000000-0005-0000-0000-00004A4D0000}"/>
    <cellStyle name="표준 36 2 12 2 9 2" xfId="20015" xr:uid="{00000000-0005-0000-0000-00004B4D0000}"/>
    <cellStyle name="표준 36 2 12 3" xfId="20016" xr:uid="{00000000-0005-0000-0000-00004C4D0000}"/>
    <cellStyle name="표준 36 2 12 3 2" xfId="20017" xr:uid="{00000000-0005-0000-0000-00004D4D0000}"/>
    <cellStyle name="표준 36 2 12 4" xfId="20018" xr:uid="{00000000-0005-0000-0000-00004E4D0000}"/>
    <cellStyle name="표준 36 2 12 4 2" xfId="20019" xr:uid="{00000000-0005-0000-0000-00004F4D0000}"/>
    <cellStyle name="표준 36 2 12 5" xfId="20020" xr:uid="{00000000-0005-0000-0000-0000504D0000}"/>
    <cellStyle name="표준 36 2 12 5 2" xfId="20021" xr:uid="{00000000-0005-0000-0000-0000514D0000}"/>
    <cellStyle name="표준 36 2 12 6" xfId="20022" xr:uid="{00000000-0005-0000-0000-0000524D0000}"/>
    <cellStyle name="표준 36 2 12 6 2" xfId="20023" xr:uid="{00000000-0005-0000-0000-0000534D0000}"/>
    <cellStyle name="표준 36 2 12 7" xfId="20024" xr:uid="{00000000-0005-0000-0000-0000544D0000}"/>
    <cellStyle name="표준 36 2 12 7 2" xfId="20025" xr:uid="{00000000-0005-0000-0000-0000554D0000}"/>
    <cellStyle name="표준 36 2 12 8" xfId="20026" xr:uid="{00000000-0005-0000-0000-0000564D0000}"/>
    <cellStyle name="표준 36 2 12 8 2" xfId="20027" xr:uid="{00000000-0005-0000-0000-0000574D0000}"/>
    <cellStyle name="표준 36 2 12 9" xfId="20028" xr:uid="{00000000-0005-0000-0000-0000584D0000}"/>
    <cellStyle name="표준 36 2 12 9 2" xfId="20029" xr:uid="{00000000-0005-0000-0000-0000594D0000}"/>
    <cellStyle name="표준 36 2 13" xfId="20030" xr:uid="{00000000-0005-0000-0000-00005A4D0000}"/>
    <cellStyle name="표준 36 2 13 10" xfId="20031" xr:uid="{00000000-0005-0000-0000-00005B4D0000}"/>
    <cellStyle name="표준 36 2 13 10 2" xfId="20032" xr:uid="{00000000-0005-0000-0000-00005C4D0000}"/>
    <cellStyle name="표준 36 2 13 11" xfId="20033" xr:uid="{00000000-0005-0000-0000-00005D4D0000}"/>
    <cellStyle name="표준 36 2 13 11 2" xfId="20034" xr:uid="{00000000-0005-0000-0000-00005E4D0000}"/>
    <cellStyle name="표준 36 2 13 12" xfId="20035" xr:uid="{00000000-0005-0000-0000-00005F4D0000}"/>
    <cellStyle name="표준 36 2 13 12 2" xfId="20036" xr:uid="{00000000-0005-0000-0000-0000604D0000}"/>
    <cellStyle name="표준 36 2 13 13" xfId="20037" xr:uid="{00000000-0005-0000-0000-0000614D0000}"/>
    <cellStyle name="표준 36 2 13 13 2" xfId="20038" xr:uid="{00000000-0005-0000-0000-0000624D0000}"/>
    <cellStyle name="표준 36 2 13 14" xfId="20039" xr:uid="{00000000-0005-0000-0000-0000634D0000}"/>
    <cellStyle name="표준 36 2 13 14 2" xfId="20040" xr:uid="{00000000-0005-0000-0000-0000644D0000}"/>
    <cellStyle name="표준 36 2 13 15" xfId="20041" xr:uid="{00000000-0005-0000-0000-0000654D0000}"/>
    <cellStyle name="표준 36 2 13 2" xfId="20042" xr:uid="{00000000-0005-0000-0000-0000664D0000}"/>
    <cellStyle name="표준 36 2 13 2 10" xfId="20043" xr:uid="{00000000-0005-0000-0000-0000674D0000}"/>
    <cellStyle name="표준 36 2 13 2 10 2" xfId="20044" xr:uid="{00000000-0005-0000-0000-0000684D0000}"/>
    <cellStyle name="표준 36 2 13 2 11" xfId="20045" xr:uid="{00000000-0005-0000-0000-0000694D0000}"/>
    <cellStyle name="표준 36 2 13 2 11 2" xfId="20046" xr:uid="{00000000-0005-0000-0000-00006A4D0000}"/>
    <cellStyle name="표준 36 2 13 2 12" xfId="20047" xr:uid="{00000000-0005-0000-0000-00006B4D0000}"/>
    <cellStyle name="표준 36 2 13 2 12 2" xfId="20048" xr:uid="{00000000-0005-0000-0000-00006C4D0000}"/>
    <cellStyle name="표준 36 2 13 2 13" xfId="20049" xr:uid="{00000000-0005-0000-0000-00006D4D0000}"/>
    <cellStyle name="표준 36 2 13 2 13 2" xfId="20050" xr:uid="{00000000-0005-0000-0000-00006E4D0000}"/>
    <cellStyle name="표준 36 2 13 2 14" xfId="20051" xr:uid="{00000000-0005-0000-0000-00006F4D0000}"/>
    <cellStyle name="표준 36 2 13 2 2" xfId="20052" xr:uid="{00000000-0005-0000-0000-0000704D0000}"/>
    <cellStyle name="표준 36 2 13 2 2 2" xfId="20053" xr:uid="{00000000-0005-0000-0000-0000714D0000}"/>
    <cellStyle name="표준 36 2 13 2 3" xfId="20054" xr:uid="{00000000-0005-0000-0000-0000724D0000}"/>
    <cellStyle name="표준 36 2 13 2 3 2" xfId="20055" xr:uid="{00000000-0005-0000-0000-0000734D0000}"/>
    <cellStyle name="표준 36 2 13 2 4" xfId="20056" xr:uid="{00000000-0005-0000-0000-0000744D0000}"/>
    <cellStyle name="표준 36 2 13 2 4 2" xfId="20057" xr:uid="{00000000-0005-0000-0000-0000754D0000}"/>
    <cellStyle name="표준 36 2 13 2 5" xfId="20058" xr:uid="{00000000-0005-0000-0000-0000764D0000}"/>
    <cellStyle name="표준 36 2 13 2 5 2" xfId="20059" xr:uid="{00000000-0005-0000-0000-0000774D0000}"/>
    <cellStyle name="표준 36 2 13 2 6" xfId="20060" xr:uid="{00000000-0005-0000-0000-0000784D0000}"/>
    <cellStyle name="표준 36 2 13 2 6 2" xfId="20061" xr:uid="{00000000-0005-0000-0000-0000794D0000}"/>
    <cellStyle name="표준 36 2 13 2 7" xfId="20062" xr:uid="{00000000-0005-0000-0000-00007A4D0000}"/>
    <cellStyle name="표준 36 2 13 2 7 2" xfId="20063" xr:uid="{00000000-0005-0000-0000-00007B4D0000}"/>
    <cellStyle name="표준 36 2 13 2 8" xfId="20064" xr:uid="{00000000-0005-0000-0000-00007C4D0000}"/>
    <cellStyle name="표준 36 2 13 2 8 2" xfId="20065" xr:uid="{00000000-0005-0000-0000-00007D4D0000}"/>
    <cellStyle name="표준 36 2 13 2 9" xfId="20066" xr:uid="{00000000-0005-0000-0000-00007E4D0000}"/>
    <cellStyle name="표준 36 2 13 2 9 2" xfId="20067" xr:uid="{00000000-0005-0000-0000-00007F4D0000}"/>
    <cellStyle name="표준 36 2 13 3" xfId="20068" xr:uid="{00000000-0005-0000-0000-0000804D0000}"/>
    <cellStyle name="표준 36 2 13 3 2" xfId="20069" xr:uid="{00000000-0005-0000-0000-0000814D0000}"/>
    <cellStyle name="표준 36 2 13 4" xfId="20070" xr:uid="{00000000-0005-0000-0000-0000824D0000}"/>
    <cellStyle name="표준 36 2 13 4 2" xfId="20071" xr:uid="{00000000-0005-0000-0000-0000834D0000}"/>
    <cellStyle name="표준 36 2 13 5" xfId="20072" xr:uid="{00000000-0005-0000-0000-0000844D0000}"/>
    <cellStyle name="표준 36 2 13 5 2" xfId="20073" xr:uid="{00000000-0005-0000-0000-0000854D0000}"/>
    <cellStyle name="표준 36 2 13 6" xfId="20074" xr:uid="{00000000-0005-0000-0000-0000864D0000}"/>
    <cellStyle name="표준 36 2 13 6 2" xfId="20075" xr:uid="{00000000-0005-0000-0000-0000874D0000}"/>
    <cellStyle name="표준 36 2 13 7" xfId="20076" xr:uid="{00000000-0005-0000-0000-0000884D0000}"/>
    <cellStyle name="표준 36 2 13 7 2" xfId="20077" xr:uid="{00000000-0005-0000-0000-0000894D0000}"/>
    <cellStyle name="표준 36 2 13 8" xfId="20078" xr:uid="{00000000-0005-0000-0000-00008A4D0000}"/>
    <cellStyle name="표준 36 2 13 8 2" xfId="20079" xr:uid="{00000000-0005-0000-0000-00008B4D0000}"/>
    <cellStyle name="표준 36 2 13 9" xfId="20080" xr:uid="{00000000-0005-0000-0000-00008C4D0000}"/>
    <cellStyle name="표준 36 2 13 9 2" xfId="20081" xr:uid="{00000000-0005-0000-0000-00008D4D0000}"/>
    <cellStyle name="표준 36 2 14" xfId="20082" xr:uid="{00000000-0005-0000-0000-00008E4D0000}"/>
    <cellStyle name="표준 36 2 14 10" xfId="20083" xr:uid="{00000000-0005-0000-0000-00008F4D0000}"/>
    <cellStyle name="표준 36 2 14 10 2" xfId="20084" xr:uid="{00000000-0005-0000-0000-0000904D0000}"/>
    <cellStyle name="표준 36 2 14 11" xfId="20085" xr:uid="{00000000-0005-0000-0000-0000914D0000}"/>
    <cellStyle name="표준 36 2 14 11 2" xfId="20086" xr:uid="{00000000-0005-0000-0000-0000924D0000}"/>
    <cellStyle name="표준 36 2 14 12" xfId="20087" xr:uid="{00000000-0005-0000-0000-0000934D0000}"/>
    <cellStyle name="표준 36 2 14 12 2" xfId="20088" xr:uid="{00000000-0005-0000-0000-0000944D0000}"/>
    <cellStyle name="표준 36 2 14 13" xfId="20089" xr:uid="{00000000-0005-0000-0000-0000954D0000}"/>
    <cellStyle name="표준 36 2 14 13 2" xfId="20090" xr:uid="{00000000-0005-0000-0000-0000964D0000}"/>
    <cellStyle name="표준 36 2 14 14" xfId="20091" xr:uid="{00000000-0005-0000-0000-0000974D0000}"/>
    <cellStyle name="표준 36 2 14 14 2" xfId="20092" xr:uid="{00000000-0005-0000-0000-0000984D0000}"/>
    <cellStyle name="표준 36 2 14 15" xfId="20093" xr:uid="{00000000-0005-0000-0000-0000994D0000}"/>
    <cellStyle name="표준 36 2 14 2" xfId="20094" xr:uid="{00000000-0005-0000-0000-00009A4D0000}"/>
    <cellStyle name="표준 36 2 14 2 10" xfId="20095" xr:uid="{00000000-0005-0000-0000-00009B4D0000}"/>
    <cellStyle name="표준 36 2 14 2 10 2" xfId="20096" xr:uid="{00000000-0005-0000-0000-00009C4D0000}"/>
    <cellStyle name="표준 36 2 14 2 11" xfId="20097" xr:uid="{00000000-0005-0000-0000-00009D4D0000}"/>
    <cellStyle name="표준 36 2 14 2 11 2" xfId="20098" xr:uid="{00000000-0005-0000-0000-00009E4D0000}"/>
    <cellStyle name="표준 36 2 14 2 12" xfId="20099" xr:uid="{00000000-0005-0000-0000-00009F4D0000}"/>
    <cellStyle name="표준 36 2 14 2 12 2" xfId="20100" xr:uid="{00000000-0005-0000-0000-0000A04D0000}"/>
    <cellStyle name="표준 36 2 14 2 13" xfId="20101" xr:uid="{00000000-0005-0000-0000-0000A14D0000}"/>
    <cellStyle name="표준 36 2 14 2 13 2" xfId="20102" xr:uid="{00000000-0005-0000-0000-0000A24D0000}"/>
    <cellStyle name="표준 36 2 14 2 14" xfId="20103" xr:uid="{00000000-0005-0000-0000-0000A34D0000}"/>
    <cellStyle name="표준 36 2 14 2 2" xfId="20104" xr:uid="{00000000-0005-0000-0000-0000A44D0000}"/>
    <cellStyle name="표준 36 2 14 2 2 2" xfId="20105" xr:uid="{00000000-0005-0000-0000-0000A54D0000}"/>
    <cellStyle name="표준 36 2 14 2 3" xfId="20106" xr:uid="{00000000-0005-0000-0000-0000A64D0000}"/>
    <cellStyle name="표준 36 2 14 2 3 2" xfId="20107" xr:uid="{00000000-0005-0000-0000-0000A74D0000}"/>
    <cellStyle name="표준 36 2 14 2 4" xfId="20108" xr:uid="{00000000-0005-0000-0000-0000A84D0000}"/>
    <cellStyle name="표준 36 2 14 2 4 2" xfId="20109" xr:uid="{00000000-0005-0000-0000-0000A94D0000}"/>
    <cellStyle name="표준 36 2 14 2 5" xfId="20110" xr:uid="{00000000-0005-0000-0000-0000AA4D0000}"/>
    <cellStyle name="표준 36 2 14 2 5 2" xfId="20111" xr:uid="{00000000-0005-0000-0000-0000AB4D0000}"/>
    <cellStyle name="표준 36 2 14 2 6" xfId="20112" xr:uid="{00000000-0005-0000-0000-0000AC4D0000}"/>
    <cellStyle name="표준 36 2 14 2 6 2" xfId="20113" xr:uid="{00000000-0005-0000-0000-0000AD4D0000}"/>
    <cellStyle name="표준 36 2 14 2 7" xfId="20114" xr:uid="{00000000-0005-0000-0000-0000AE4D0000}"/>
    <cellStyle name="표준 36 2 14 2 7 2" xfId="20115" xr:uid="{00000000-0005-0000-0000-0000AF4D0000}"/>
    <cellStyle name="표준 36 2 14 2 8" xfId="20116" xr:uid="{00000000-0005-0000-0000-0000B04D0000}"/>
    <cellStyle name="표준 36 2 14 2 8 2" xfId="20117" xr:uid="{00000000-0005-0000-0000-0000B14D0000}"/>
    <cellStyle name="표준 36 2 14 2 9" xfId="20118" xr:uid="{00000000-0005-0000-0000-0000B24D0000}"/>
    <cellStyle name="표준 36 2 14 2 9 2" xfId="20119" xr:uid="{00000000-0005-0000-0000-0000B34D0000}"/>
    <cellStyle name="표준 36 2 14 3" xfId="20120" xr:uid="{00000000-0005-0000-0000-0000B44D0000}"/>
    <cellStyle name="표준 36 2 14 3 2" xfId="20121" xr:uid="{00000000-0005-0000-0000-0000B54D0000}"/>
    <cellStyle name="표준 36 2 14 4" xfId="20122" xr:uid="{00000000-0005-0000-0000-0000B64D0000}"/>
    <cellStyle name="표준 36 2 14 4 2" xfId="20123" xr:uid="{00000000-0005-0000-0000-0000B74D0000}"/>
    <cellStyle name="표준 36 2 14 5" xfId="20124" xr:uid="{00000000-0005-0000-0000-0000B84D0000}"/>
    <cellStyle name="표준 36 2 14 5 2" xfId="20125" xr:uid="{00000000-0005-0000-0000-0000B94D0000}"/>
    <cellStyle name="표준 36 2 14 6" xfId="20126" xr:uid="{00000000-0005-0000-0000-0000BA4D0000}"/>
    <cellStyle name="표준 36 2 14 6 2" xfId="20127" xr:uid="{00000000-0005-0000-0000-0000BB4D0000}"/>
    <cellStyle name="표준 36 2 14 7" xfId="20128" xr:uid="{00000000-0005-0000-0000-0000BC4D0000}"/>
    <cellStyle name="표준 36 2 14 7 2" xfId="20129" xr:uid="{00000000-0005-0000-0000-0000BD4D0000}"/>
    <cellStyle name="표준 36 2 14 8" xfId="20130" xr:uid="{00000000-0005-0000-0000-0000BE4D0000}"/>
    <cellStyle name="표준 36 2 14 8 2" xfId="20131" xr:uid="{00000000-0005-0000-0000-0000BF4D0000}"/>
    <cellStyle name="표준 36 2 14 9" xfId="20132" xr:uid="{00000000-0005-0000-0000-0000C04D0000}"/>
    <cellStyle name="표준 36 2 14 9 2" xfId="20133" xr:uid="{00000000-0005-0000-0000-0000C14D0000}"/>
    <cellStyle name="표준 36 2 15" xfId="20134" xr:uid="{00000000-0005-0000-0000-0000C24D0000}"/>
    <cellStyle name="표준 36 2 15 10" xfId="20135" xr:uid="{00000000-0005-0000-0000-0000C34D0000}"/>
    <cellStyle name="표준 36 2 15 10 2" xfId="20136" xr:uid="{00000000-0005-0000-0000-0000C44D0000}"/>
    <cellStyle name="표준 36 2 15 11" xfId="20137" xr:uid="{00000000-0005-0000-0000-0000C54D0000}"/>
    <cellStyle name="표준 36 2 15 11 2" xfId="20138" xr:uid="{00000000-0005-0000-0000-0000C64D0000}"/>
    <cellStyle name="표준 36 2 15 12" xfId="20139" xr:uid="{00000000-0005-0000-0000-0000C74D0000}"/>
    <cellStyle name="표준 36 2 15 12 2" xfId="20140" xr:uid="{00000000-0005-0000-0000-0000C84D0000}"/>
    <cellStyle name="표준 36 2 15 13" xfId="20141" xr:uid="{00000000-0005-0000-0000-0000C94D0000}"/>
    <cellStyle name="표준 36 2 15 13 2" xfId="20142" xr:uid="{00000000-0005-0000-0000-0000CA4D0000}"/>
    <cellStyle name="표준 36 2 15 14" xfId="20143" xr:uid="{00000000-0005-0000-0000-0000CB4D0000}"/>
    <cellStyle name="표준 36 2 15 14 2" xfId="20144" xr:uid="{00000000-0005-0000-0000-0000CC4D0000}"/>
    <cellStyle name="표준 36 2 15 15" xfId="20145" xr:uid="{00000000-0005-0000-0000-0000CD4D0000}"/>
    <cellStyle name="표준 36 2 15 2" xfId="20146" xr:uid="{00000000-0005-0000-0000-0000CE4D0000}"/>
    <cellStyle name="표준 36 2 15 2 10" xfId="20147" xr:uid="{00000000-0005-0000-0000-0000CF4D0000}"/>
    <cellStyle name="표준 36 2 15 2 10 2" xfId="20148" xr:uid="{00000000-0005-0000-0000-0000D04D0000}"/>
    <cellStyle name="표준 36 2 15 2 11" xfId="20149" xr:uid="{00000000-0005-0000-0000-0000D14D0000}"/>
    <cellStyle name="표준 36 2 15 2 11 2" xfId="20150" xr:uid="{00000000-0005-0000-0000-0000D24D0000}"/>
    <cellStyle name="표준 36 2 15 2 12" xfId="20151" xr:uid="{00000000-0005-0000-0000-0000D34D0000}"/>
    <cellStyle name="표준 36 2 15 2 12 2" xfId="20152" xr:uid="{00000000-0005-0000-0000-0000D44D0000}"/>
    <cellStyle name="표준 36 2 15 2 13" xfId="20153" xr:uid="{00000000-0005-0000-0000-0000D54D0000}"/>
    <cellStyle name="표준 36 2 15 2 13 2" xfId="20154" xr:uid="{00000000-0005-0000-0000-0000D64D0000}"/>
    <cellStyle name="표준 36 2 15 2 14" xfId="20155" xr:uid="{00000000-0005-0000-0000-0000D74D0000}"/>
    <cellStyle name="표준 36 2 15 2 2" xfId="20156" xr:uid="{00000000-0005-0000-0000-0000D84D0000}"/>
    <cellStyle name="표준 36 2 15 2 2 2" xfId="20157" xr:uid="{00000000-0005-0000-0000-0000D94D0000}"/>
    <cellStyle name="표준 36 2 15 2 3" xfId="20158" xr:uid="{00000000-0005-0000-0000-0000DA4D0000}"/>
    <cellStyle name="표준 36 2 15 2 3 2" xfId="20159" xr:uid="{00000000-0005-0000-0000-0000DB4D0000}"/>
    <cellStyle name="표준 36 2 15 2 4" xfId="20160" xr:uid="{00000000-0005-0000-0000-0000DC4D0000}"/>
    <cellStyle name="표준 36 2 15 2 4 2" xfId="20161" xr:uid="{00000000-0005-0000-0000-0000DD4D0000}"/>
    <cellStyle name="표준 36 2 15 2 5" xfId="20162" xr:uid="{00000000-0005-0000-0000-0000DE4D0000}"/>
    <cellStyle name="표준 36 2 15 2 5 2" xfId="20163" xr:uid="{00000000-0005-0000-0000-0000DF4D0000}"/>
    <cellStyle name="표준 36 2 15 2 6" xfId="20164" xr:uid="{00000000-0005-0000-0000-0000E04D0000}"/>
    <cellStyle name="표준 36 2 15 2 6 2" xfId="20165" xr:uid="{00000000-0005-0000-0000-0000E14D0000}"/>
    <cellStyle name="표준 36 2 15 2 7" xfId="20166" xr:uid="{00000000-0005-0000-0000-0000E24D0000}"/>
    <cellStyle name="표준 36 2 15 2 7 2" xfId="20167" xr:uid="{00000000-0005-0000-0000-0000E34D0000}"/>
    <cellStyle name="표준 36 2 15 2 8" xfId="20168" xr:uid="{00000000-0005-0000-0000-0000E44D0000}"/>
    <cellStyle name="표준 36 2 15 2 8 2" xfId="20169" xr:uid="{00000000-0005-0000-0000-0000E54D0000}"/>
    <cellStyle name="표준 36 2 15 2 9" xfId="20170" xr:uid="{00000000-0005-0000-0000-0000E64D0000}"/>
    <cellStyle name="표준 36 2 15 2 9 2" xfId="20171" xr:uid="{00000000-0005-0000-0000-0000E74D0000}"/>
    <cellStyle name="표준 36 2 15 3" xfId="20172" xr:uid="{00000000-0005-0000-0000-0000E84D0000}"/>
    <cellStyle name="표준 36 2 15 3 2" xfId="20173" xr:uid="{00000000-0005-0000-0000-0000E94D0000}"/>
    <cellStyle name="표준 36 2 15 4" xfId="20174" xr:uid="{00000000-0005-0000-0000-0000EA4D0000}"/>
    <cellStyle name="표준 36 2 15 4 2" xfId="20175" xr:uid="{00000000-0005-0000-0000-0000EB4D0000}"/>
    <cellStyle name="표준 36 2 15 5" xfId="20176" xr:uid="{00000000-0005-0000-0000-0000EC4D0000}"/>
    <cellStyle name="표준 36 2 15 5 2" xfId="20177" xr:uid="{00000000-0005-0000-0000-0000ED4D0000}"/>
    <cellStyle name="표준 36 2 15 6" xfId="20178" xr:uid="{00000000-0005-0000-0000-0000EE4D0000}"/>
    <cellStyle name="표준 36 2 15 6 2" xfId="20179" xr:uid="{00000000-0005-0000-0000-0000EF4D0000}"/>
    <cellStyle name="표준 36 2 15 7" xfId="20180" xr:uid="{00000000-0005-0000-0000-0000F04D0000}"/>
    <cellStyle name="표준 36 2 15 7 2" xfId="20181" xr:uid="{00000000-0005-0000-0000-0000F14D0000}"/>
    <cellStyle name="표준 36 2 15 8" xfId="20182" xr:uid="{00000000-0005-0000-0000-0000F24D0000}"/>
    <cellStyle name="표준 36 2 15 8 2" xfId="20183" xr:uid="{00000000-0005-0000-0000-0000F34D0000}"/>
    <cellStyle name="표준 36 2 15 9" xfId="20184" xr:uid="{00000000-0005-0000-0000-0000F44D0000}"/>
    <cellStyle name="표준 36 2 15 9 2" xfId="20185" xr:uid="{00000000-0005-0000-0000-0000F54D0000}"/>
    <cellStyle name="표준 36 2 16" xfId="20186" xr:uid="{00000000-0005-0000-0000-0000F64D0000}"/>
    <cellStyle name="표준 36 2 16 10" xfId="20187" xr:uid="{00000000-0005-0000-0000-0000F74D0000}"/>
    <cellStyle name="표준 36 2 16 10 2" xfId="20188" xr:uid="{00000000-0005-0000-0000-0000F84D0000}"/>
    <cellStyle name="표준 36 2 16 11" xfId="20189" xr:uid="{00000000-0005-0000-0000-0000F94D0000}"/>
    <cellStyle name="표준 36 2 16 11 2" xfId="20190" xr:uid="{00000000-0005-0000-0000-0000FA4D0000}"/>
    <cellStyle name="표준 36 2 16 12" xfId="20191" xr:uid="{00000000-0005-0000-0000-0000FB4D0000}"/>
    <cellStyle name="표준 36 2 16 12 2" xfId="20192" xr:uid="{00000000-0005-0000-0000-0000FC4D0000}"/>
    <cellStyle name="표준 36 2 16 13" xfId="20193" xr:uid="{00000000-0005-0000-0000-0000FD4D0000}"/>
    <cellStyle name="표준 36 2 16 13 2" xfId="20194" xr:uid="{00000000-0005-0000-0000-0000FE4D0000}"/>
    <cellStyle name="표준 36 2 16 14" xfId="20195" xr:uid="{00000000-0005-0000-0000-0000FF4D0000}"/>
    <cellStyle name="표준 36 2 16 14 2" xfId="20196" xr:uid="{00000000-0005-0000-0000-0000004E0000}"/>
    <cellStyle name="표준 36 2 16 15" xfId="20197" xr:uid="{00000000-0005-0000-0000-0000014E0000}"/>
    <cellStyle name="표준 36 2 16 2" xfId="20198" xr:uid="{00000000-0005-0000-0000-0000024E0000}"/>
    <cellStyle name="표준 36 2 16 2 10" xfId="20199" xr:uid="{00000000-0005-0000-0000-0000034E0000}"/>
    <cellStyle name="표준 36 2 16 2 10 2" xfId="20200" xr:uid="{00000000-0005-0000-0000-0000044E0000}"/>
    <cellStyle name="표준 36 2 16 2 11" xfId="20201" xr:uid="{00000000-0005-0000-0000-0000054E0000}"/>
    <cellStyle name="표준 36 2 16 2 11 2" xfId="20202" xr:uid="{00000000-0005-0000-0000-0000064E0000}"/>
    <cellStyle name="표준 36 2 16 2 12" xfId="20203" xr:uid="{00000000-0005-0000-0000-0000074E0000}"/>
    <cellStyle name="표준 36 2 16 2 12 2" xfId="20204" xr:uid="{00000000-0005-0000-0000-0000084E0000}"/>
    <cellStyle name="표준 36 2 16 2 13" xfId="20205" xr:uid="{00000000-0005-0000-0000-0000094E0000}"/>
    <cellStyle name="표준 36 2 16 2 13 2" xfId="20206" xr:uid="{00000000-0005-0000-0000-00000A4E0000}"/>
    <cellStyle name="표준 36 2 16 2 14" xfId="20207" xr:uid="{00000000-0005-0000-0000-00000B4E0000}"/>
    <cellStyle name="표준 36 2 16 2 2" xfId="20208" xr:uid="{00000000-0005-0000-0000-00000C4E0000}"/>
    <cellStyle name="표준 36 2 16 2 2 2" xfId="20209" xr:uid="{00000000-0005-0000-0000-00000D4E0000}"/>
    <cellStyle name="표준 36 2 16 2 3" xfId="20210" xr:uid="{00000000-0005-0000-0000-00000E4E0000}"/>
    <cellStyle name="표준 36 2 16 2 3 2" xfId="20211" xr:uid="{00000000-0005-0000-0000-00000F4E0000}"/>
    <cellStyle name="표준 36 2 16 2 4" xfId="20212" xr:uid="{00000000-0005-0000-0000-0000104E0000}"/>
    <cellStyle name="표준 36 2 16 2 4 2" xfId="20213" xr:uid="{00000000-0005-0000-0000-0000114E0000}"/>
    <cellStyle name="표준 36 2 16 2 5" xfId="20214" xr:uid="{00000000-0005-0000-0000-0000124E0000}"/>
    <cellStyle name="표준 36 2 16 2 5 2" xfId="20215" xr:uid="{00000000-0005-0000-0000-0000134E0000}"/>
    <cellStyle name="표준 36 2 16 2 6" xfId="20216" xr:uid="{00000000-0005-0000-0000-0000144E0000}"/>
    <cellStyle name="표준 36 2 16 2 6 2" xfId="20217" xr:uid="{00000000-0005-0000-0000-0000154E0000}"/>
    <cellStyle name="표준 36 2 16 2 7" xfId="20218" xr:uid="{00000000-0005-0000-0000-0000164E0000}"/>
    <cellStyle name="표준 36 2 16 2 7 2" xfId="20219" xr:uid="{00000000-0005-0000-0000-0000174E0000}"/>
    <cellStyle name="표준 36 2 16 2 8" xfId="20220" xr:uid="{00000000-0005-0000-0000-0000184E0000}"/>
    <cellStyle name="표준 36 2 16 2 8 2" xfId="20221" xr:uid="{00000000-0005-0000-0000-0000194E0000}"/>
    <cellStyle name="표준 36 2 16 2 9" xfId="20222" xr:uid="{00000000-0005-0000-0000-00001A4E0000}"/>
    <cellStyle name="표준 36 2 16 2 9 2" xfId="20223" xr:uid="{00000000-0005-0000-0000-00001B4E0000}"/>
    <cellStyle name="표준 36 2 16 3" xfId="20224" xr:uid="{00000000-0005-0000-0000-00001C4E0000}"/>
    <cellStyle name="표준 36 2 16 3 2" xfId="20225" xr:uid="{00000000-0005-0000-0000-00001D4E0000}"/>
    <cellStyle name="표준 36 2 16 4" xfId="20226" xr:uid="{00000000-0005-0000-0000-00001E4E0000}"/>
    <cellStyle name="표준 36 2 16 4 2" xfId="20227" xr:uid="{00000000-0005-0000-0000-00001F4E0000}"/>
    <cellStyle name="표준 36 2 16 5" xfId="20228" xr:uid="{00000000-0005-0000-0000-0000204E0000}"/>
    <cellStyle name="표준 36 2 16 5 2" xfId="20229" xr:uid="{00000000-0005-0000-0000-0000214E0000}"/>
    <cellStyle name="표준 36 2 16 6" xfId="20230" xr:uid="{00000000-0005-0000-0000-0000224E0000}"/>
    <cellStyle name="표준 36 2 16 6 2" xfId="20231" xr:uid="{00000000-0005-0000-0000-0000234E0000}"/>
    <cellStyle name="표준 36 2 16 7" xfId="20232" xr:uid="{00000000-0005-0000-0000-0000244E0000}"/>
    <cellStyle name="표준 36 2 16 7 2" xfId="20233" xr:uid="{00000000-0005-0000-0000-0000254E0000}"/>
    <cellStyle name="표준 36 2 16 8" xfId="20234" xr:uid="{00000000-0005-0000-0000-0000264E0000}"/>
    <cellStyle name="표준 36 2 16 8 2" xfId="20235" xr:uid="{00000000-0005-0000-0000-0000274E0000}"/>
    <cellStyle name="표준 36 2 16 9" xfId="20236" xr:uid="{00000000-0005-0000-0000-0000284E0000}"/>
    <cellStyle name="표준 36 2 16 9 2" xfId="20237" xr:uid="{00000000-0005-0000-0000-0000294E0000}"/>
    <cellStyle name="표준 36 2 17" xfId="20238" xr:uid="{00000000-0005-0000-0000-00002A4E0000}"/>
    <cellStyle name="표준 36 2 17 10" xfId="20239" xr:uid="{00000000-0005-0000-0000-00002B4E0000}"/>
    <cellStyle name="표준 36 2 17 10 2" xfId="20240" xr:uid="{00000000-0005-0000-0000-00002C4E0000}"/>
    <cellStyle name="표준 36 2 17 11" xfId="20241" xr:uid="{00000000-0005-0000-0000-00002D4E0000}"/>
    <cellStyle name="표준 36 2 17 11 2" xfId="20242" xr:uid="{00000000-0005-0000-0000-00002E4E0000}"/>
    <cellStyle name="표준 36 2 17 12" xfId="20243" xr:uid="{00000000-0005-0000-0000-00002F4E0000}"/>
    <cellStyle name="표준 36 2 17 12 2" xfId="20244" xr:uid="{00000000-0005-0000-0000-0000304E0000}"/>
    <cellStyle name="표준 36 2 17 13" xfId="20245" xr:uid="{00000000-0005-0000-0000-0000314E0000}"/>
    <cellStyle name="표준 36 2 17 13 2" xfId="20246" xr:uid="{00000000-0005-0000-0000-0000324E0000}"/>
    <cellStyle name="표준 36 2 17 14" xfId="20247" xr:uid="{00000000-0005-0000-0000-0000334E0000}"/>
    <cellStyle name="표준 36 2 17 14 2" xfId="20248" xr:uid="{00000000-0005-0000-0000-0000344E0000}"/>
    <cellStyle name="표준 36 2 17 15" xfId="20249" xr:uid="{00000000-0005-0000-0000-0000354E0000}"/>
    <cellStyle name="표준 36 2 17 2" xfId="20250" xr:uid="{00000000-0005-0000-0000-0000364E0000}"/>
    <cellStyle name="표준 36 2 17 2 10" xfId="20251" xr:uid="{00000000-0005-0000-0000-0000374E0000}"/>
    <cellStyle name="표준 36 2 17 2 10 2" xfId="20252" xr:uid="{00000000-0005-0000-0000-0000384E0000}"/>
    <cellStyle name="표준 36 2 17 2 11" xfId="20253" xr:uid="{00000000-0005-0000-0000-0000394E0000}"/>
    <cellStyle name="표준 36 2 17 2 11 2" xfId="20254" xr:uid="{00000000-0005-0000-0000-00003A4E0000}"/>
    <cellStyle name="표준 36 2 17 2 12" xfId="20255" xr:uid="{00000000-0005-0000-0000-00003B4E0000}"/>
    <cellStyle name="표준 36 2 17 2 12 2" xfId="20256" xr:uid="{00000000-0005-0000-0000-00003C4E0000}"/>
    <cellStyle name="표준 36 2 17 2 13" xfId="20257" xr:uid="{00000000-0005-0000-0000-00003D4E0000}"/>
    <cellStyle name="표준 36 2 17 2 13 2" xfId="20258" xr:uid="{00000000-0005-0000-0000-00003E4E0000}"/>
    <cellStyle name="표준 36 2 17 2 14" xfId="20259" xr:uid="{00000000-0005-0000-0000-00003F4E0000}"/>
    <cellStyle name="표준 36 2 17 2 2" xfId="20260" xr:uid="{00000000-0005-0000-0000-0000404E0000}"/>
    <cellStyle name="표준 36 2 17 2 2 2" xfId="20261" xr:uid="{00000000-0005-0000-0000-0000414E0000}"/>
    <cellStyle name="표준 36 2 17 2 3" xfId="20262" xr:uid="{00000000-0005-0000-0000-0000424E0000}"/>
    <cellStyle name="표준 36 2 17 2 3 2" xfId="20263" xr:uid="{00000000-0005-0000-0000-0000434E0000}"/>
    <cellStyle name="표준 36 2 17 2 4" xfId="20264" xr:uid="{00000000-0005-0000-0000-0000444E0000}"/>
    <cellStyle name="표준 36 2 17 2 4 2" xfId="20265" xr:uid="{00000000-0005-0000-0000-0000454E0000}"/>
    <cellStyle name="표준 36 2 17 2 5" xfId="20266" xr:uid="{00000000-0005-0000-0000-0000464E0000}"/>
    <cellStyle name="표준 36 2 17 2 5 2" xfId="20267" xr:uid="{00000000-0005-0000-0000-0000474E0000}"/>
    <cellStyle name="표준 36 2 17 2 6" xfId="20268" xr:uid="{00000000-0005-0000-0000-0000484E0000}"/>
    <cellStyle name="표준 36 2 17 2 6 2" xfId="20269" xr:uid="{00000000-0005-0000-0000-0000494E0000}"/>
    <cellStyle name="표준 36 2 17 2 7" xfId="20270" xr:uid="{00000000-0005-0000-0000-00004A4E0000}"/>
    <cellStyle name="표준 36 2 17 2 7 2" xfId="20271" xr:uid="{00000000-0005-0000-0000-00004B4E0000}"/>
    <cellStyle name="표준 36 2 17 2 8" xfId="20272" xr:uid="{00000000-0005-0000-0000-00004C4E0000}"/>
    <cellStyle name="표준 36 2 17 2 8 2" xfId="20273" xr:uid="{00000000-0005-0000-0000-00004D4E0000}"/>
    <cellStyle name="표준 36 2 17 2 9" xfId="20274" xr:uid="{00000000-0005-0000-0000-00004E4E0000}"/>
    <cellStyle name="표준 36 2 17 2 9 2" xfId="20275" xr:uid="{00000000-0005-0000-0000-00004F4E0000}"/>
    <cellStyle name="표준 36 2 17 3" xfId="20276" xr:uid="{00000000-0005-0000-0000-0000504E0000}"/>
    <cellStyle name="표준 36 2 17 3 2" xfId="20277" xr:uid="{00000000-0005-0000-0000-0000514E0000}"/>
    <cellStyle name="표준 36 2 17 4" xfId="20278" xr:uid="{00000000-0005-0000-0000-0000524E0000}"/>
    <cellStyle name="표준 36 2 17 4 2" xfId="20279" xr:uid="{00000000-0005-0000-0000-0000534E0000}"/>
    <cellStyle name="표준 36 2 17 5" xfId="20280" xr:uid="{00000000-0005-0000-0000-0000544E0000}"/>
    <cellStyle name="표준 36 2 17 5 2" xfId="20281" xr:uid="{00000000-0005-0000-0000-0000554E0000}"/>
    <cellStyle name="표준 36 2 17 6" xfId="20282" xr:uid="{00000000-0005-0000-0000-0000564E0000}"/>
    <cellStyle name="표준 36 2 17 6 2" xfId="20283" xr:uid="{00000000-0005-0000-0000-0000574E0000}"/>
    <cellStyle name="표준 36 2 17 7" xfId="20284" xr:uid="{00000000-0005-0000-0000-0000584E0000}"/>
    <cellStyle name="표준 36 2 17 7 2" xfId="20285" xr:uid="{00000000-0005-0000-0000-0000594E0000}"/>
    <cellStyle name="표준 36 2 17 8" xfId="20286" xr:uid="{00000000-0005-0000-0000-00005A4E0000}"/>
    <cellStyle name="표준 36 2 17 8 2" xfId="20287" xr:uid="{00000000-0005-0000-0000-00005B4E0000}"/>
    <cellStyle name="표준 36 2 17 9" xfId="20288" xr:uid="{00000000-0005-0000-0000-00005C4E0000}"/>
    <cellStyle name="표준 36 2 17 9 2" xfId="20289" xr:uid="{00000000-0005-0000-0000-00005D4E0000}"/>
    <cellStyle name="표준 36 2 18" xfId="20290" xr:uid="{00000000-0005-0000-0000-00005E4E0000}"/>
    <cellStyle name="표준 36 2 18 10" xfId="20291" xr:uid="{00000000-0005-0000-0000-00005F4E0000}"/>
    <cellStyle name="표준 36 2 18 10 2" xfId="20292" xr:uid="{00000000-0005-0000-0000-0000604E0000}"/>
    <cellStyle name="표준 36 2 18 11" xfId="20293" xr:uid="{00000000-0005-0000-0000-0000614E0000}"/>
    <cellStyle name="표준 36 2 18 11 2" xfId="20294" xr:uid="{00000000-0005-0000-0000-0000624E0000}"/>
    <cellStyle name="표준 36 2 18 12" xfId="20295" xr:uid="{00000000-0005-0000-0000-0000634E0000}"/>
    <cellStyle name="표준 36 2 18 12 2" xfId="20296" xr:uid="{00000000-0005-0000-0000-0000644E0000}"/>
    <cellStyle name="표준 36 2 18 13" xfId="20297" xr:uid="{00000000-0005-0000-0000-0000654E0000}"/>
    <cellStyle name="표준 36 2 18 13 2" xfId="20298" xr:uid="{00000000-0005-0000-0000-0000664E0000}"/>
    <cellStyle name="표준 36 2 18 14" xfId="20299" xr:uid="{00000000-0005-0000-0000-0000674E0000}"/>
    <cellStyle name="표준 36 2 18 14 2" xfId="20300" xr:uid="{00000000-0005-0000-0000-0000684E0000}"/>
    <cellStyle name="표준 36 2 18 15" xfId="20301" xr:uid="{00000000-0005-0000-0000-0000694E0000}"/>
    <cellStyle name="표준 36 2 18 2" xfId="20302" xr:uid="{00000000-0005-0000-0000-00006A4E0000}"/>
    <cellStyle name="표준 36 2 18 2 10" xfId="20303" xr:uid="{00000000-0005-0000-0000-00006B4E0000}"/>
    <cellStyle name="표준 36 2 18 2 10 2" xfId="20304" xr:uid="{00000000-0005-0000-0000-00006C4E0000}"/>
    <cellStyle name="표준 36 2 18 2 11" xfId="20305" xr:uid="{00000000-0005-0000-0000-00006D4E0000}"/>
    <cellStyle name="표준 36 2 18 2 11 2" xfId="20306" xr:uid="{00000000-0005-0000-0000-00006E4E0000}"/>
    <cellStyle name="표준 36 2 18 2 12" xfId="20307" xr:uid="{00000000-0005-0000-0000-00006F4E0000}"/>
    <cellStyle name="표준 36 2 18 2 12 2" xfId="20308" xr:uid="{00000000-0005-0000-0000-0000704E0000}"/>
    <cellStyle name="표준 36 2 18 2 13" xfId="20309" xr:uid="{00000000-0005-0000-0000-0000714E0000}"/>
    <cellStyle name="표준 36 2 18 2 13 2" xfId="20310" xr:uid="{00000000-0005-0000-0000-0000724E0000}"/>
    <cellStyle name="표준 36 2 18 2 14" xfId="20311" xr:uid="{00000000-0005-0000-0000-0000734E0000}"/>
    <cellStyle name="표준 36 2 18 2 2" xfId="20312" xr:uid="{00000000-0005-0000-0000-0000744E0000}"/>
    <cellStyle name="표준 36 2 18 2 2 2" xfId="20313" xr:uid="{00000000-0005-0000-0000-0000754E0000}"/>
    <cellStyle name="표준 36 2 18 2 3" xfId="20314" xr:uid="{00000000-0005-0000-0000-0000764E0000}"/>
    <cellStyle name="표준 36 2 18 2 3 2" xfId="20315" xr:uid="{00000000-0005-0000-0000-0000774E0000}"/>
    <cellStyle name="표준 36 2 18 2 4" xfId="20316" xr:uid="{00000000-0005-0000-0000-0000784E0000}"/>
    <cellStyle name="표준 36 2 18 2 4 2" xfId="20317" xr:uid="{00000000-0005-0000-0000-0000794E0000}"/>
    <cellStyle name="표준 36 2 18 2 5" xfId="20318" xr:uid="{00000000-0005-0000-0000-00007A4E0000}"/>
    <cellStyle name="표준 36 2 18 2 5 2" xfId="20319" xr:uid="{00000000-0005-0000-0000-00007B4E0000}"/>
    <cellStyle name="표준 36 2 18 2 6" xfId="20320" xr:uid="{00000000-0005-0000-0000-00007C4E0000}"/>
    <cellStyle name="표준 36 2 18 2 6 2" xfId="20321" xr:uid="{00000000-0005-0000-0000-00007D4E0000}"/>
    <cellStyle name="표준 36 2 18 2 7" xfId="20322" xr:uid="{00000000-0005-0000-0000-00007E4E0000}"/>
    <cellStyle name="표준 36 2 18 2 7 2" xfId="20323" xr:uid="{00000000-0005-0000-0000-00007F4E0000}"/>
    <cellStyle name="표준 36 2 18 2 8" xfId="20324" xr:uid="{00000000-0005-0000-0000-0000804E0000}"/>
    <cellStyle name="표준 36 2 18 2 8 2" xfId="20325" xr:uid="{00000000-0005-0000-0000-0000814E0000}"/>
    <cellStyle name="표준 36 2 18 2 9" xfId="20326" xr:uid="{00000000-0005-0000-0000-0000824E0000}"/>
    <cellStyle name="표준 36 2 18 2 9 2" xfId="20327" xr:uid="{00000000-0005-0000-0000-0000834E0000}"/>
    <cellStyle name="표준 36 2 18 3" xfId="20328" xr:uid="{00000000-0005-0000-0000-0000844E0000}"/>
    <cellStyle name="표준 36 2 18 3 2" xfId="20329" xr:uid="{00000000-0005-0000-0000-0000854E0000}"/>
    <cellStyle name="표준 36 2 18 4" xfId="20330" xr:uid="{00000000-0005-0000-0000-0000864E0000}"/>
    <cellStyle name="표준 36 2 18 4 2" xfId="20331" xr:uid="{00000000-0005-0000-0000-0000874E0000}"/>
    <cellStyle name="표준 36 2 18 5" xfId="20332" xr:uid="{00000000-0005-0000-0000-0000884E0000}"/>
    <cellStyle name="표준 36 2 18 5 2" xfId="20333" xr:uid="{00000000-0005-0000-0000-0000894E0000}"/>
    <cellStyle name="표준 36 2 18 6" xfId="20334" xr:uid="{00000000-0005-0000-0000-00008A4E0000}"/>
    <cellStyle name="표준 36 2 18 6 2" xfId="20335" xr:uid="{00000000-0005-0000-0000-00008B4E0000}"/>
    <cellStyle name="표준 36 2 18 7" xfId="20336" xr:uid="{00000000-0005-0000-0000-00008C4E0000}"/>
    <cellStyle name="표준 36 2 18 7 2" xfId="20337" xr:uid="{00000000-0005-0000-0000-00008D4E0000}"/>
    <cellStyle name="표준 36 2 18 8" xfId="20338" xr:uid="{00000000-0005-0000-0000-00008E4E0000}"/>
    <cellStyle name="표준 36 2 18 8 2" xfId="20339" xr:uid="{00000000-0005-0000-0000-00008F4E0000}"/>
    <cellStyle name="표준 36 2 18 9" xfId="20340" xr:uid="{00000000-0005-0000-0000-0000904E0000}"/>
    <cellStyle name="표준 36 2 18 9 2" xfId="20341" xr:uid="{00000000-0005-0000-0000-0000914E0000}"/>
    <cellStyle name="표준 36 2 19" xfId="20342" xr:uid="{00000000-0005-0000-0000-0000924E0000}"/>
    <cellStyle name="표준 36 2 19 10" xfId="20343" xr:uid="{00000000-0005-0000-0000-0000934E0000}"/>
    <cellStyle name="표준 36 2 19 10 2" xfId="20344" xr:uid="{00000000-0005-0000-0000-0000944E0000}"/>
    <cellStyle name="표준 36 2 19 11" xfId="20345" xr:uid="{00000000-0005-0000-0000-0000954E0000}"/>
    <cellStyle name="표준 36 2 19 11 2" xfId="20346" xr:uid="{00000000-0005-0000-0000-0000964E0000}"/>
    <cellStyle name="표준 36 2 19 12" xfId="20347" xr:uid="{00000000-0005-0000-0000-0000974E0000}"/>
    <cellStyle name="표준 36 2 19 12 2" xfId="20348" xr:uid="{00000000-0005-0000-0000-0000984E0000}"/>
    <cellStyle name="표준 36 2 19 13" xfId="20349" xr:uid="{00000000-0005-0000-0000-0000994E0000}"/>
    <cellStyle name="표준 36 2 19 13 2" xfId="20350" xr:uid="{00000000-0005-0000-0000-00009A4E0000}"/>
    <cellStyle name="표준 36 2 19 14" xfId="20351" xr:uid="{00000000-0005-0000-0000-00009B4E0000}"/>
    <cellStyle name="표준 36 2 19 14 2" xfId="20352" xr:uid="{00000000-0005-0000-0000-00009C4E0000}"/>
    <cellStyle name="표준 36 2 19 15" xfId="20353" xr:uid="{00000000-0005-0000-0000-00009D4E0000}"/>
    <cellStyle name="표준 36 2 19 2" xfId="20354" xr:uid="{00000000-0005-0000-0000-00009E4E0000}"/>
    <cellStyle name="표준 36 2 19 2 10" xfId="20355" xr:uid="{00000000-0005-0000-0000-00009F4E0000}"/>
    <cellStyle name="표준 36 2 19 2 10 2" xfId="20356" xr:uid="{00000000-0005-0000-0000-0000A04E0000}"/>
    <cellStyle name="표준 36 2 19 2 11" xfId="20357" xr:uid="{00000000-0005-0000-0000-0000A14E0000}"/>
    <cellStyle name="표준 36 2 19 2 11 2" xfId="20358" xr:uid="{00000000-0005-0000-0000-0000A24E0000}"/>
    <cellStyle name="표준 36 2 19 2 12" xfId="20359" xr:uid="{00000000-0005-0000-0000-0000A34E0000}"/>
    <cellStyle name="표준 36 2 19 2 12 2" xfId="20360" xr:uid="{00000000-0005-0000-0000-0000A44E0000}"/>
    <cellStyle name="표준 36 2 19 2 13" xfId="20361" xr:uid="{00000000-0005-0000-0000-0000A54E0000}"/>
    <cellStyle name="표준 36 2 19 2 13 2" xfId="20362" xr:uid="{00000000-0005-0000-0000-0000A64E0000}"/>
    <cellStyle name="표준 36 2 19 2 14" xfId="20363" xr:uid="{00000000-0005-0000-0000-0000A74E0000}"/>
    <cellStyle name="표준 36 2 19 2 2" xfId="20364" xr:uid="{00000000-0005-0000-0000-0000A84E0000}"/>
    <cellStyle name="표준 36 2 19 2 2 2" xfId="20365" xr:uid="{00000000-0005-0000-0000-0000A94E0000}"/>
    <cellStyle name="표준 36 2 19 2 3" xfId="20366" xr:uid="{00000000-0005-0000-0000-0000AA4E0000}"/>
    <cellStyle name="표준 36 2 19 2 3 2" xfId="20367" xr:uid="{00000000-0005-0000-0000-0000AB4E0000}"/>
    <cellStyle name="표준 36 2 19 2 4" xfId="20368" xr:uid="{00000000-0005-0000-0000-0000AC4E0000}"/>
    <cellStyle name="표준 36 2 19 2 4 2" xfId="20369" xr:uid="{00000000-0005-0000-0000-0000AD4E0000}"/>
    <cellStyle name="표준 36 2 19 2 5" xfId="20370" xr:uid="{00000000-0005-0000-0000-0000AE4E0000}"/>
    <cellStyle name="표준 36 2 19 2 5 2" xfId="20371" xr:uid="{00000000-0005-0000-0000-0000AF4E0000}"/>
    <cellStyle name="표준 36 2 19 2 6" xfId="20372" xr:uid="{00000000-0005-0000-0000-0000B04E0000}"/>
    <cellStyle name="표준 36 2 19 2 6 2" xfId="20373" xr:uid="{00000000-0005-0000-0000-0000B14E0000}"/>
    <cellStyle name="표준 36 2 19 2 7" xfId="20374" xr:uid="{00000000-0005-0000-0000-0000B24E0000}"/>
    <cellStyle name="표준 36 2 19 2 7 2" xfId="20375" xr:uid="{00000000-0005-0000-0000-0000B34E0000}"/>
    <cellStyle name="표준 36 2 19 2 8" xfId="20376" xr:uid="{00000000-0005-0000-0000-0000B44E0000}"/>
    <cellStyle name="표준 36 2 19 2 8 2" xfId="20377" xr:uid="{00000000-0005-0000-0000-0000B54E0000}"/>
    <cellStyle name="표준 36 2 19 2 9" xfId="20378" xr:uid="{00000000-0005-0000-0000-0000B64E0000}"/>
    <cellStyle name="표준 36 2 19 2 9 2" xfId="20379" xr:uid="{00000000-0005-0000-0000-0000B74E0000}"/>
    <cellStyle name="표준 36 2 19 3" xfId="20380" xr:uid="{00000000-0005-0000-0000-0000B84E0000}"/>
    <cellStyle name="표준 36 2 19 3 2" xfId="20381" xr:uid="{00000000-0005-0000-0000-0000B94E0000}"/>
    <cellStyle name="표준 36 2 19 4" xfId="20382" xr:uid="{00000000-0005-0000-0000-0000BA4E0000}"/>
    <cellStyle name="표준 36 2 19 4 2" xfId="20383" xr:uid="{00000000-0005-0000-0000-0000BB4E0000}"/>
    <cellStyle name="표준 36 2 19 5" xfId="20384" xr:uid="{00000000-0005-0000-0000-0000BC4E0000}"/>
    <cellStyle name="표준 36 2 19 5 2" xfId="20385" xr:uid="{00000000-0005-0000-0000-0000BD4E0000}"/>
    <cellStyle name="표준 36 2 19 6" xfId="20386" xr:uid="{00000000-0005-0000-0000-0000BE4E0000}"/>
    <cellStyle name="표준 36 2 19 6 2" xfId="20387" xr:uid="{00000000-0005-0000-0000-0000BF4E0000}"/>
    <cellStyle name="표준 36 2 19 7" xfId="20388" xr:uid="{00000000-0005-0000-0000-0000C04E0000}"/>
    <cellStyle name="표준 36 2 19 7 2" xfId="20389" xr:uid="{00000000-0005-0000-0000-0000C14E0000}"/>
    <cellStyle name="표준 36 2 19 8" xfId="20390" xr:uid="{00000000-0005-0000-0000-0000C24E0000}"/>
    <cellStyle name="표준 36 2 19 8 2" xfId="20391" xr:uid="{00000000-0005-0000-0000-0000C34E0000}"/>
    <cellStyle name="표준 36 2 19 9" xfId="20392" xr:uid="{00000000-0005-0000-0000-0000C44E0000}"/>
    <cellStyle name="표준 36 2 19 9 2" xfId="20393" xr:uid="{00000000-0005-0000-0000-0000C54E0000}"/>
    <cellStyle name="표준 36 2 2" xfId="10835" xr:uid="{00000000-0005-0000-0000-0000C64E0000}"/>
    <cellStyle name="표준 36 2 2 10" xfId="20395" xr:uid="{00000000-0005-0000-0000-0000C74E0000}"/>
    <cellStyle name="표준 36 2 2 10 10" xfId="20396" xr:uid="{00000000-0005-0000-0000-0000C84E0000}"/>
    <cellStyle name="표준 36 2 2 10 10 2" xfId="20397" xr:uid="{00000000-0005-0000-0000-0000C94E0000}"/>
    <cellStyle name="표준 36 2 2 10 11" xfId="20398" xr:uid="{00000000-0005-0000-0000-0000CA4E0000}"/>
    <cellStyle name="표준 36 2 2 10 11 2" xfId="20399" xr:uid="{00000000-0005-0000-0000-0000CB4E0000}"/>
    <cellStyle name="표준 36 2 2 10 12" xfId="20400" xr:uid="{00000000-0005-0000-0000-0000CC4E0000}"/>
    <cellStyle name="표준 36 2 2 10 12 2" xfId="20401" xr:uid="{00000000-0005-0000-0000-0000CD4E0000}"/>
    <cellStyle name="표준 36 2 2 10 13" xfId="20402" xr:uid="{00000000-0005-0000-0000-0000CE4E0000}"/>
    <cellStyle name="표준 36 2 2 10 13 2" xfId="20403" xr:uid="{00000000-0005-0000-0000-0000CF4E0000}"/>
    <cellStyle name="표준 36 2 2 10 14" xfId="20404" xr:uid="{00000000-0005-0000-0000-0000D04E0000}"/>
    <cellStyle name="표준 36 2 2 10 14 2" xfId="20405" xr:uid="{00000000-0005-0000-0000-0000D14E0000}"/>
    <cellStyle name="표준 36 2 2 10 15" xfId="20406" xr:uid="{00000000-0005-0000-0000-0000D24E0000}"/>
    <cellStyle name="표준 36 2 2 10 2" xfId="20407" xr:uid="{00000000-0005-0000-0000-0000D34E0000}"/>
    <cellStyle name="표준 36 2 2 10 2 10" xfId="20408" xr:uid="{00000000-0005-0000-0000-0000D44E0000}"/>
    <cellStyle name="표준 36 2 2 10 2 10 2" xfId="20409" xr:uid="{00000000-0005-0000-0000-0000D54E0000}"/>
    <cellStyle name="표준 36 2 2 10 2 11" xfId="20410" xr:uid="{00000000-0005-0000-0000-0000D64E0000}"/>
    <cellStyle name="표준 36 2 2 10 2 11 2" xfId="20411" xr:uid="{00000000-0005-0000-0000-0000D74E0000}"/>
    <cellStyle name="표준 36 2 2 10 2 12" xfId="20412" xr:uid="{00000000-0005-0000-0000-0000D84E0000}"/>
    <cellStyle name="표준 36 2 2 10 2 12 2" xfId="20413" xr:uid="{00000000-0005-0000-0000-0000D94E0000}"/>
    <cellStyle name="표준 36 2 2 10 2 13" xfId="20414" xr:uid="{00000000-0005-0000-0000-0000DA4E0000}"/>
    <cellStyle name="표준 36 2 2 10 2 13 2" xfId="20415" xr:uid="{00000000-0005-0000-0000-0000DB4E0000}"/>
    <cellStyle name="표준 36 2 2 10 2 14" xfId="20416" xr:uid="{00000000-0005-0000-0000-0000DC4E0000}"/>
    <cellStyle name="표준 36 2 2 10 2 2" xfId="20417" xr:uid="{00000000-0005-0000-0000-0000DD4E0000}"/>
    <cellStyle name="표준 36 2 2 10 2 2 2" xfId="20418" xr:uid="{00000000-0005-0000-0000-0000DE4E0000}"/>
    <cellStyle name="표준 36 2 2 10 2 3" xfId="20419" xr:uid="{00000000-0005-0000-0000-0000DF4E0000}"/>
    <cellStyle name="표준 36 2 2 10 2 3 2" xfId="20420" xr:uid="{00000000-0005-0000-0000-0000E04E0000}"/>
    <cellStyle name="표준 36 2 2 10 2 4" xfId="20421" xr:uid="{00000000-0005-0000-0000-0000E14E0000}"/>
    <cellStyle name="표준 36 2 2 10 2 4 2" xfId="20422" xr:uid="{00000000-0005-0000-0000-0000E24E0000}"/>
    <cellStyle name="표준 36 2 2 10 2 5" xfId="20423" xr:uid="{00000000-0005-0000-0000-0000E34E0000}"/>
    <cellStyle name="표준 36 2 2 10 2 5 2" xfId="20424" xr:uid="{00000000-0005-0000-0000-0000E44E0000}"/>
    <cellStyle name="표준 36 2 2 10 2 6" xfId="20425" xr:uid="{00000000-0005-0000-0000-0000E54E0000}"/>
    <cellStyle name="표준 36 2 2 10 2 6 2" xfId="20426" xr:uid="{00000000-0005-0000-0000-0000E64E0000}"/>
    <cellStyle name="표준 36 2 2 10 2 7" xfId="20427" xr:uid="{00000000-0005-0000-0000-0000E74E0000}"/>
    <cellStyle name="표준 36 2 2 10 2 7 2" xfId="20428" xr:uid="{00000000-0005-0000-0000-0000E84E0000}"/>
    <cellStyle name="표준 36 2 2 10 2 8" xfId="20429" xr:uid="{00000000-0005-0000-0000-0000E94E0000}"/>
    <cellStyle name="표준 36 2 2 10 2 8 2" xfId="20430" xr:uid="{00000000-0005-0000-0000-0000EA4E0000}"/>
    <cellStyle name="표준 36 2 2 10 2 9" xfId="20431" xr:uid="{00000000-0005-0000-0000-0000EB4E0000}"/>
    <cellStyle name="표준 36 2 2 10 2 9 2" xfId="20432" xr:uid="{00000000-0005-0000-0000-0000EC4E0000}"/>
    <cellStyle name="표준 36 2 2 10 3" xfId="20433" xr:uid="{00000000-0005-0000-0000-0000ED4E0000}"/>
    <cellStyle name="표준 36 2 2 10 3 2" xfId="20434" xr:uid="{00000000-0005-0000-0000-0000EE4E0000}"/>
    <cellStyle name="표준 36 2 2 10 4" xfId="20435" xr:uid="{00000000-0005-0000-0000-0000EF4E0000}"/>
    <cellStyle name="표준 36 2 2 10 4 2" xfId="20436" xr:uid="{00000000-0005-0000-0000-0000F04E0000}"/>
    <cellStyle name="표준 36 2 2 10 5" xfId="20437" xr:uid="{00000000-0005-0000-0000-0000F14E0000}"/>
    <cellStyle name="표준 36 2 2 10 5 2" xfId="20438" xr:uid="{00000000-0005-0000-0000-0000F24E0000}"/>
    <cellStyle name="표준 36 2 2 10 6" xfId="20439" xr:uid="{00000000-0005-0000-0000-0000F34E0000}"/>
    <cellStyle name="표준 36 2 2 10 6 2" xfId="20440" xr:uid="{00000000-0005-0000-0000-0000F44E0000}"/>
    <cellStyle name="표준 36 2 2 10 7" xfId="20441" xr:uid="{00000000-0005-0000-0000-0000F54E0000}"/>
    <cellStyle name="표준 36 2 2 10 7 2" xfId="20442" xr:uid="{00000000-0005-0000-0000-0000F64E0000}"/>
    <cellStyle name="표준 36 2 2 10 8" xfId="20443" xr:uid="{00000000-0005-0000-0000-0000F74E0000}"/>
    <cellStyle name="표준 36 2 2 10 8 2" xfId="20444" xr:uid="{00000000-0005-0000-0000-0000F84E0000}"/>
    <cellStyle name="표준 36 2 2 10 9" xfId="20445" xr:uid="{00000000-0005-0000-0000-0000F94E0000}"/>
    <cellStyle name="표준 36 2 2 10 9 2" xfId="20446" xr:uid="{00000000-0005-0000-0000-0000FA4E0000}"/>
    <cellStyle name="표준 36 2 2 11" xfId="20447" xr:uid="{00000000-0005-0000-0000-0000FB4E0000}"/>
    <cellStyle name="표준 36 2 2 11 10" xfId="20448" xr:uid="{00000000-0005-0000-0000-0000FC4E0000}"/>
    <cellStyle name="표준 36 2 2 11 10 2" xfId="20449" xr:uid="{00000000-0005-0000-0000-0000FD4E0000}"/>
    <cellStyle name="표준 36 2 2 11 11" xfId="20450" xr:uid="{00000000-0005-0000-0000-0000FE4E0000}"/>
    <cellStyle name="표준 36 2 2 11 11 2" xfId="20451" xr:uid="{00000000-0005-0000-0000-0000FF4E0000}"/>
    <cellStyle name="표준 36 2 2 11 12" xfId="20452" xr:uid="{00000000-0005-0000-0000-0000004F0000}"/>
    <cellStyle name="표준 36 2 2 11 12 2" xfId="20453" xr:uid="{00000000-0005-0000-0000-0000014F0000}"/>
    <cellStyle name="표준 36 2 2 11 13" xfId="20454" xr:uid="{00000000-0005-0000-0000-0000024F0000}"/>
    <cellStyle name="표준 36 2 2 11 13 2" xfId="20455" xr:uid="{00000000-0005-0000-0000-0000034F0000}"/>
    <cellStyle name="표준 36 2 2 11 14" xfId="20456" xr:uid="{00000000-0005-0000-0000-0000044F0000}"/>
    <cellStyle name="표준 36 2 2 11 14 2" xfId="20457" xr:uid="{00000000-0005-0000-0000-0000054F0000}"/>
    <cellStyle name="표준 36 2 2 11 15" xfId="20458" xr:uid="{00000000-0005-0000-0000-0000064F0000}"/>
    <cellStyle name="표준 36 2 2 11 2" xfId="20459" xr:uid="{00000000-0005-0000-0000-0000074F0000}"/>
    <cellStyle name="표준 36 2 2 11 2 10" xfId="20460" xr:uid="{00000000-0005-0000-0000-0000084F0000}"/>
    <cellStyle name="표준 36 2 2 11 2 10 2" xfId="20461" xr:uid="{00000000-0005-0000-0000-0000094F0000}"/>
    <cellStyle name="표준 36 2 2 11 2 11" xfId="20462" xr:uid="{00000000-0005-0000-0000-00000A4F0000}"/>
    <cellStyle name="표준 36 2 2 11 2 11 2" xfId="20463" xr:uid="{00000000-0005-0000-0000-00000B4F0000}"/>
    <cellStyle name="표준 36 2 2 11 2 12" xfId="20464" xr:uid="{00000000-0005-0000-0000-00000C4F0000}"/>
    <cellStyle name="표준 36 2 2 11 2 12 2" xfId="20465" xr:uid="{00000000-0005-0000-0000-00000D4F0000}"/>
    <cellStyle name="표준 36 2 2 11 2 13" xfId="20466" xr:uid="{00000000-0005-0000-0000-00000E4F0000}"/>
    <cellStyle name="표준 36 2 2 11 2 13 2" xfId="20467" xr:uid="{00000000-0005-0000-0000-00000F4F0000}"/>
    <cellStyle name="표준 36 2 2 11 2 14" xfId="20468" xr:uid="{00000000-0005-0000-0000-0000104F0000}"/>
    <cellStyle name="표준 36 2 2 11 2 2" xfId="20469" xr:uid="{00000000-0005-0000-0000-0000114F0000}"/>
    <cellStyle name="표준 36 2 2 11 2 2 2" xfId="20470" xr:uid="{00000000-0005-0000-0000-0000124F0000}"/>
    <cellStyle name="표준 36 2 2 11 2 3" xfId="20471" xr:uid="{00000000-0005-0000-0000-0000134F0000}"/>
    <cellStyle name="표준 36 2 2 11 2 3 2" xfId="20472" xr:uid="{00000000-0005-0000-0000-0000144F0000}"/>
    <cellStyle name="표준 36 2 2 11 2 4" xfId="20473" xr:uid="{00000000-0005-0000-0000-0000154F0000}"/>
    <cellStyle name="표준 36 2 2 11 2 4 2" xfId="20474" xr:uid="{00000000-0005-0000-0000-0000164F0000}"/>
    <cellStyle name="표준 36 2 2 11 2 5" xfId="20475" xr:uid="{00000000-0005-0000-0000-0000174F0000}"/>
    <cellStyle name="표준 36 2 2 11 2 5 2" xfId="20476" xr:uid="{00000000-0005-0000-0000-0000184F0000}"/>
    <cellStyle name="표준 36 2 2 11 2 6" xfId="20477" xr:uid="{00000000-0005-0000-0000-0000194F0000}"/>
    <cellStyle name="표준 36 2 2 11 2 6 2" xfId="20478" xr:uid="{00000000-0005-0000-0000-00001A4F0000}"/>
    <cellStyle name="표준 36 2 2 11 2 7" xfId="20479" xr:uid="{00000000-0005-0000-0000-00001B4F0000}"/>
    <cellStyle name="표준 36 2 2 11 2 7 2" xfId="20480" xr:uid="{00000000-0005-0000-0000-00001C4F0000}"/>
    <cellStyle name="표준 36 2 2 11 2 8" xfId="20481" xr:uid="{00000000-0005-0000-0000-00001D4F0000}"/>
    <cellStyle name="표준 36 2 2 11 2 8 2" xfId="20482" xr:uid="{00000000-0005-0000-0000-00001E4F0000}"/>
    <cellStyle name="표준 36 2 2 11 2 9" xfId="20483" xr:uid="{00000000-0005-0000-0000-00001F4F0000}"/>
    <cellStyle name="표준 36 2 2 11 2 9 2" xfId="20484" xr:uid="{00000000-0005-0000-0000-0000204F0000}"/>
    <cellStyle name="표준 36 2 2 11 3" xfId="20485" xr:uid="{00000000-0005-0000-0000-0000214F0000}"/>
    <cellStyle name="표준 36 2 2 11 3 2" xfId="20486" xr:uid="{00000000-0005-0000-0000-0000224F0000}"/>
    <cellStyle name="표준 36 2 2 11 4" xfId="20487" xr:uid="{00000000-0005-0000-0000-0000234F0000}"/>
    <cellStyle name="표준 36 2 2 11 4 2" xfId="20488" xr:uid="{00000000-0005-0000-0000-0000244F0000}"/>
    <cellStyle name="표준 36 2 2 11 5" xfId="20489" xr:uid="{00000000-0005-0000-0000-0000254F0000}"/>
    <cellStyle name="표준 36 2 2 11 5 2" xfId="20490" xr:uid="{00000000-0005-0000-0000-0000264F0000}"/>
    <cellStyle name="표준 36 2 2 11 6" xfId="20491" xr:uid="{00000000-0005-0000-0000-0000274F0000}"/>
    <cellStyle name="표준 36 2 2 11 6 2" xfId="20492" xr:uid="{00000000-0005-0000-0000-0000284F0000}"/>
    <cellStyle name="표준 36 2 2 11 7" xfId="20493" xr:uid="{00000000-0005-0000-0000-0000294F0000}"/>
    <cellStyle name="표준 36 2 2 11 7 2" xfId="20494" xr:uid="{00000000-0005-0000-0000-00002A4F0000}"/>
    <cellStyle name="표준 36 2 2 11 8" xfId="20495" xr:uid="{00000000-0005-0000-0000-00002B4F0000}"/>
    <cellStyle name="표준 36 2 2 11 8 2" xfId="20496" xr:uid="{00000000-0005-0000-0000-00002C4F0000}"/>
    <cellStyle name="표준 36 2 2 11 9" xfId="20497" xr:uid="{00000000-0005-0000-0000-00002D4F0000}"/>
    <cellStyle name="표준 36 2 2 11 9 2" xfId="20498" xr:uid="{00000000-0005-0000-0000-00002E4F0000}"/>
    <cellStyle name="표준 36 2 2 12" xfId="20499" xr:uid="{00000000-0005-0000-0000-00002F4F0000}"/>
    <cellStyle name="표준 36 2 2 12 10" xfId="20500" xr:uid="{00000000-0005-0000-0000-0000304F0000}"/>
    <cellStyle name="표준 36 2 2 12 10 2" xfId="20501" xr:uid="{00000000-0005-0000-0000-0000314F0000}"/>
    <cellStyle name="표준 36 2 2 12 11" xfId="20502" xr:uid="{00000000-0005-0000-0000-0000324F0000}"/>
    <cellStyle name="표준 36 2 2 12 11 2" xfId="20503" xr:uid="{00000000-0005-0000-0000-0000334F0000}"/>
    <cellStyle name="표준 36 2 2 12 12" xfId="20504" xr:uid="{00000000-0005-0000-0000-0000344F0000}"/>
    <cellStyle name="표준 36 2 2 12 12 2" xfId="20505" xr:uid="{00000000-0005-0000-0000-0000354F0000}"/>
    <cellStyle name="표준 36 2 2 12 13" xfId="20506" xr:uid="{00000000-0005-0000-0000-0000364F0000}"/>
    <cellStyle name="표준 36 2 2 12 13 2" xfId="20507" xr:uid="{00000000-0005-0000-0000-0000374F0000}"/>
    <cellStyle name="표준 36 2 2 12 14" xfId="20508" xr:uid="{00000000-0005-0000-0000-0000384F0000}"/>
    <cellStyle name="표준 36 2 2 12 14 2" xfId="20509" xr:uid="{00000000-0005-0000-0000-0000394F0000}"/>
    <cellStyle name="표준 36 2 2 12 15" xfId="20510" xr:uid="{00000000-0005-0000-0000-00003A4F0000}"/>
    <cellStyle name="표준 36 2 2 12 2" xfId="20511" xr:uid="{00000000-0005-0000-0000-00003B4F0000}"/>
    <cellStyle name="표준 36 2 2 12 2 10" xfId="20512" xr:uid="{00000000-0005-0000-0000-00003C4F0000}"/>
    <cellStyle name="표준 36 2 2 12 2 10 2" xfId="20513" xr:uid="{00000000-0005-0000-0000-00003D4F0000}"/>
    <cellStyle name="표준 36 2 2 12 2 11" xfId="20514" xr:uid="{00000000-0005-0000-0000-00003E4F0000}"/>
    <cellStyle name="표준 36 2 2 12 2 11 2" xfId="20515" xr:uid="{00000000-0005-0000-0000-00003F4F0000}"/>
    <cellStyle name="표준 36 2 2 12 2 12" xfId="20516" xr:uid="{00000000-0005-0000-0000-0000404F0000}"/>
    <cellStyle name="표준 36 2 2 12 2 12 2" xfId="20517" xr:uid="{00000000-0005-0000-0000-0000414F0000}"/>
    <cellStyle name="표준 36 2 2 12 2 13" xfId="20518" xr:uid="{00000000-0005-0000-0000-0000424F0000}"/>
    <cellStyle name="표준 36 2 2 12 2 13 2" xfId="20519" xr:uid="{00000000-0005-0000-0000-0000434F0000}"/>
    <cellStyle name="표준 36 2 2 12 2 14" xfId="20520" xr:uid="{00000000-0005-0000-0000-0000444F0000}"/>
    <cellStyle name="표준 36 2 2 12 2 2" xfId="20521" xr:uid="{00000000-0005-0000-0000-0000454F0000}"/>
    <cellStyle name="표준 36 2 2 12 2 2 2" xfId="20522" xr:uid="{00000000-0005-0000-0000-0000464F0000}"/>
    <cellStyle name="표준 36 2 2 12 2 3" xfId="20523" xr:uid="{00000000-0005-0000-0000-0000474F0000}"/>
    <cellStyle name="표준 36 2 2 12 2 3 2" xfId="20524" xr:uid="{00000000-0005-0000-0000-0000484F0000}"/>
    <cellStyle name="표준 36 2 2 12 2 4" xfId="20525" xr:uid="{00000000-0005-0000-0000-0000494F0000}"/>
    <cellStyle name="표준 36 2 2 12 2 4 2" xfId="20526" xr:uid="{00000000-0005-0000-0000-00004A4F0000}"/>
    <cellStyle name="표준 36 2 2 12 2 5" xfId="20527" xr:uid="{00000000-0005-0000-0000-00004B4F0000}"/>
    <cellStyle name="표준 36 2 2 12 2 5 2" xfId="20528" xr:uid="{00000000-0005-0000-0000-00004C4F0000}"/>
    <cellStyle name="표준 36 2 2 12 2 6" xfId="20529" xr:uid="{00000000-0005-0000-0000-00004D4F0000}"/>
    <cellStyle name="표준 36 2 2 12 2 6 2" xfId="20530" xr:uid="{00000000-0005-0000-0000-00004E4F0000}"/>
    <cellStyle name="표준 36 2 2 12 2 7" xfId="20531" xr:uid="{00000000-0005-0000-0000-00004F4F0000}"/>
    <cellStyle name="표준 36 2 2 12 2 7 2" xfId="20532" xr:uid="{00000000-0005-0000-0000-0000504F0000}"/>
    <cellStyle name="표준 36 2 2 12 2 8" xfId="20533" xr:uid="{00000000-0005-0000-0000-0000514F0000}"/>
    <cellStyle name="표준 36 2 2 12 2 8 2" xfId="20534" xr:uid="{00000000-0005-0000-0000-0000524F0000}"/>
    <cellStyle name="표준 36 2 2 12 2 9" xfId="20535" xr:uid="{00000000-0005-0000-0000-0000534F0000}"/>
    <cellStyle name="표준 36 2 2 12 2 9 2" xfId="20536" xr:uid="{00000000-0005-0000-0000-0000544F0000}"/>
    <cellStyle name="표준 36 2 2 12 3" xfId="20537" xr:uid="{00000000-0005-0000-0000-0000554F0000}"/>
    <cellStyle name="표준 36 2 2 12 3 2" xfId="20538" xr:uid="{00000000-0005-0000-0000-0000564F0000}"/>
    <cellStyle name="표준 36 2 2 12 4" xfId="20539" xr:uid="{00000000-0005-0000-0000-0000574F0000}"/>
    <cellStyle name="표준 36 2 2 12 4 2" xfId="20540" xr:uid="{00000000-0005-0000-0000-0000584F0000}"/>
    <cellStyle name="표준 36 2 2 12 5" xfId="20541" xr:uid="{00000000-0005-0000-0000-0000594F0000}"/>
    <cellStyle name="표준 36 2 2 12 5 2" xfId="20542" xr:uid="{00000000-0005-0000-0000-00005A4F0000}"/>
    <cellStyle name="표준 36 2 2 12 6" xfId="20543" xr:uid="{00000000-0005-0000-0000-00005B4F0000}"/>
    <cellStyle name="표준 36 2 2 12 6 2" xfId="20544" xr:uid="{00000000-0005-0000-0000-00005C4F0000}"/>
    <cellStyle name="표준 36 2 2 12 7" xfId="20545" xr:uid="{00000000-0005-0000-0000-00005D4F0000}"/>
    <cellStyle name="표준 36 2 2 12 7 2" xfId="20546" xr:uid="{00000000-0005-0000-0000-00005E4F0000}"/>
    <cellStyle name="표준 36 2 2 12 8" xfId="20547" xr:uid="{00000000-0005-0000-0000-00005F4F0000}"/>
    <cellStyle name="표준 36 2 2 12 8 2" xfId="20548" xr:uid="{00000000-0005-0000-0000-0000604F0000}"/>
    <cellStyle name="표준 36 2 2 12 9" xfId="20549" xr:uid="{00000000-0005-0000-0000-0000614F0000}"/>
    <cellStyle name="표준 36 2 2 12 9 2" xfId="20550" xr:uid="{00000000-0005-0000-0000-0000624F0000}"/>
    <cellStyle name="표준 36 2 2 13" xfId="20551" xr:uid="{00000000-0005-0000-0000-0000634F0000}"/>
    <cellStyle name="표준 36 2 2 13 10" xfId="20552" xr:uid="{00000000-0005-0000-0000-0000644F0000}"/>
    <cellStyle name="표준 36 2 2 13 10 2" xfId="20553" xr:uid="{00000000-0005-0000-0000-0000654F0000}"/>
    <cellStyle name="표준 36 2 2 13 11" xfId="20554" xr:uid="{00000000-0005-0000-0000-0000664F0000}"/>
    <cellStyle name="표준 36 2 2 13 11 2" xfId="20555" xr:uid="{00000000-0005-0000-0000-0000674F0000}"/>
    <cellStyle name="표준 36 2 2 13 12" xfId="20556" xr:uid="{00000000-0005-0000-0000-0000684F0000}"/>
    <cellStyle name="표준 36 2 2 13 12 2" xfId="20557" xr:uid="{00000000-0005-0000-0000-0000694F0000}"/>
    <cellStyle name="표준 36 2 2 13 13" xfId="20558" xr:uid="{00000000-0005-0000-0000-00006A4F0000}"/>
    <cellStyle name="표준 36 2 2 13 13 2" xfId="20559" xr:uid="{00000000-0005-0000-0000-00006B4F0000}"/>
    <cellStyle name="표준 36 2 2 13 14" xfId="20560" xr:uid="{00000000-0005-0000-0000-00006C4F0000}"/>
    <cellStyle name="표준 36 2 2 13 14 2" xfId="20561" xr:uid="{00000000-0005-0000-0000-00006D4F0000}"/>
    <cellStyle name="표준 36 2 2 13 15" xfId="20562" xr:uid="{00000000-0005-0000-0000-00006E4F0000}"/>
    <cellStyle name="표준 36 2 2 13 2" xfId="20563" xr:uid="{00000000-0005-0000-0000-00006F4F0000}"/>
    <cellStyle name="표준 36 2 2 13 2 10" xfId="20564" xr:uid="{00000000-0005-0000-0000-0000704F0000}"/>
    <cellStyle name="표준 36 2 2 13 2 10 2" xfId="20565" xr:uid="{00000000-0005-0000-0000-0000714F0000}"/>
    <cellStyle name="표준 36 2 2 13 2 11" xfId="20566" xr:uid="{00000000-0005-0000-0000-0000724F0000}"/>
    <cellStyle name="표준 36 2 2 13 2 11 2" xfId="20567" xr:uid="{00000000-0005-0000-0000-0000734F0000}"/>
    <cellStyle name="표준 36 2 2 13 2 12" xfId="20568" xr:uid="{00000000-0005-0000-0000-0000744F0000}"/>
    <cellStyle name="표준 36 2 2 13 2 12 2" xfId="20569" xr:uid="{00000000-0005-0000-0000-0000754F0000}"/>
    <cellStyle name="표준 36 2 2 13 2 13" xfId="20570" xr:uid="{00000000-0005-0000-0000-0000764F0000}"/>
    <cellStyle name="표준 36 2 2 13 2 13 2" xfId="20571" xr:uid="{00000000-0005-0000-0000-0000774F0000}"/>
    <cellStyle name="표준 36 2 2 13 2 14" xfId="20572" xr:uid="{00000000-0005-0000-0000-0000784F0000}"/>
    <cellStyle name="표준 36 2 2 13 2 2" xfId="20573" xr:uid="{00000000-0005-0000-0000-0000794F0000}"/>
    <cellStyle name="표준 36 2 2 13 2 2 2" xfId="20574" xr:uid="{00000000-0005-0000-0000-00007A4F0000}"/>
    <cellStyle name="표준 36 2 2 13 2 3" xfId="20575" xr:uid="{00000000-0005-0000-0000-00007B4F0000}"/>
    <cellStyle name="표준 36 2 2 13 2 3 2" xfId="20576" xr:uid="{00000000-0005-0000-0000-00007C4F0000}"/>
    <cellStyle name="표준 36 2 2 13 2 4" xfId="20577" xr:uid="{00000000-0005-0000-0000-00007D4F0000}"/>
    <cellStyle name="표준 36 2 2 13 2 4 2" xfId="20578" xr:uid="{00000000-0005-0000-0000-00007E4F0000}"/>
    <cellStyle name="표준 36 2 2 13 2 5" xfId="20579" xr:uid="{00000000-0005-0000-0000-00007F4F0000}"/>
    <cellStyle name="표준 36 2 2 13 2 5 2" xfId="20580" xr:uid="{00000000-0005-0000-0000-0000804F0000}"/>
    <cellStyle name="표준 36 2 2 13 2 6" xfId="20581" xr:uid="{00000000-0005-0000-0000-0000814F0000}"/>
    <cellStyle name="표준 36 2 2 13 2 6 2" xfId="20582" xr:uid="{00000000-0005-0000-0000-0000824F0000}"/>
    <cellStyle name="표준 36 2 2 13 2 7" xfId="20583" xr:uid="{00000000-0005-0000-0000-0000834F0000}"/>
    <cellStyle name="표준 36 2 2 13 2 7 2" xfId="20584" xr:uid="{00000000-0005-0000-0000-0000844F0000}"/>
    <cellStyle name="표준 36 2 2 13 2 8" xfId="20585" xr:uid="{00000000-0005-0000-0000-0000854F0000}"/>
    <cellStyle name="표준 36 2 2 13 2 8 2" xfId="20586" xr:uid="{00000000-0005-0000-0000-0000864F0000}"/>
    <cellStyle name="표준 36 2 2 13 2 9" xfId="20587" xr:uid="{00000000-0005-0000-0000-0000874F0000}"/>
    <cellStyle name="표준 36 2 2 13 2 9 2" xfId="20588" xr:uid="{00000000-0005-0000-0000-0000884F0000}"/>
    <cellStyle name="표준 36 2 2 13 3" xfId="20589" xr:uid="{00000000-0005-0000-0000-0000894F0000}"/>
    <cellStyle name="표준 36 2 2 13 3 2" xfId="20590" xr:uid="{00000000-0005-0000-0000-00008A4F0000}"/>
    <cellStyle name="표준 36 2 2 13 4" xfId="20591" xr:uid="{00000000-0005-0000-0000-00008B4F0000}"/>
    <cellStyle name="표준 36 2 2 13 4 2" xfId="20592" xr:uid="{00000000-0005-0000-0000-00008C4F0000}"/>
    <cellStyle name="표준 36 2 2 13 5" xfId="20593" xr:uid="{00000000-0005-0000-0000-00008D4F0000}"/>
    <cellStyle name="표준 36 2 2 13 5 2" xfId="20594" xr:uid="{00000000-0005-0000-0000-00008E4F0000}"/>
    <cellStyle name="표준 36 2 2 13 6" xfId="20595" xr:uid="{00000000-0005-0000-0000-00008F4F0000}"/>
    <cellStyle name="표준 36 2 2 13 6 2" xfId="20596" xr:uid="{00000000-0005-0000-0000-0000904F0000}"/>
    <cellStyle name="표준 36 2 2 13 7" xfId="20597" xr:uid="{00000000-0005-0000-0000-0000914F0000}"/>
    <cellStyle name="표준 36 2 2 13 7 2" xfId="20598" xr:uid="{00000000-0005-0000-0000-0000924F0000}"/>
    <cellStyle name="표준 36 2 2 13 8" xfId="20599" xr:uid="{00000000-0005-0000-0000-0000934F0000}"/>
    <cellStyle name="표준 36 2 2 13 8 2" xfId="20600" xr:uid="{00000000-0005-0000-0000-0000944F0000}"/>
    <cellStyle name="표준 36 2 2 13 9" xfId="20601" xr:uid="{00000000-0005-0000-0000-0000954F0000}"/>
    <cellStyle name="표준 36 2 2 13 9 2" xfId="20602" xr:uid="{00000000-0005-0000-0000-0000964F0000}"/>
    <cellStyle name="표준 36 2 2 14" xfId="20603" xr:uid="{00000000-0005-0000-0000-0000974F0000}"/>
    <cellStyle name="표준 36 2 2 14 10" xfId="20604" xr:uid="{00000000-0005-0000-0000-0000984F0000}"/>
    <cellStyle name="표준 36 2 2 14 10 2" xfId="20605" xr:uid="{00000000-0005-0000-0000-0000994F0000}"/>
    <cellStyle name="표준 36 2 2 14 11" xfId="20606" xr:uid="{00000000-0005-0000-0000-00009A4F0000}"/>
    <cellStyle name="표준 36 2 2 14 11 2" xfId="20607" xr:uid="{00000000-0005-0000-0000-00009B4F0000}"/>
    <cellStyle name="표준 36 2 2 14 12" xfId="20608" xr:uid="{00000000-0005-0000-0000-00009C4F0000}"/>
    <cellStyle name="표준 36 2 2 14 12 2" xfId="20609" xr:uid="{00000000-0005-0000-0000-00009D4F0000}"/>
    <cellStyle name="표준 36 2 2 14 13" xfId="20610" xr:uid="{00000000-0005-0000-0000-00009E4F0000}"/>
    <cellStyle name="표준 36 2 2 14 13 2" xfId="20611" xr:uid="{00000000-0005-0000-0000-00009F4F0000}"/>
    <cellStyle name="표준 36 2 2 14 14" xfId="20612" xr:uid="{00000000-0005-0000-0000-0000A04F0000}"/>
    <cellStyle name="표준 36 2 2 14 14 2" xfId="20613" xr:uid="{00000000-0005-0000-0000-0000A14F0000}"/>
    <cellStyle name="표준 36 2 2 14 15" xfId="20614" xr:uid="{00000000-0005-0000-0000-0000A24F0000}"/>
    <cellStyle name="표준 36 2 2 14 2" xfId="20615" xr:uid="{00000000-0005-0000-0000-0000A34F0000}"/>
    <cellStyle name="표준 36 2 2 14 2 10" xfId="20616" xr:uid="{00000000-0005-0000-0000-0000A44F0000}"/>
    <cellStyle name="표준 36 2 2 14 2 10 2" xfId="20617" xr:uid="{00000000-0005-0000-0000-0000A54F0000}"/>
    <cellStyle name="표준 36 2 2 14 2 11" xfId="20618" xr:uid="{00000000-0005-0000-0000-0000A64F0000}"/>
    <cellStyle name="표준 36 2 2 14 2 11 2" xfId="20619" xr:uid="{00000000-0005-0000-0000-0000A74F0000}"/>
    <cellStyle name="표준 36 2 2 14 2 12" xfId="20620" xr:uid="{00000000-0005-0000-0000-0000A84F0000}"/>
    <cellStyle name="표준 36 2 2 14 2 12 2" xfId="20621" xr:uid="{00000000-0005-0000-0000-0000A94F0000}"/>
    <cellStyle name="표준 36 2 2 14 2 13" xfId="20622" xr:uid="{00000000-0005-0000-0000-0000AA4F0000}"/>
    <cellStyle name="표준 36 2 2 14 2 13 2" xfId="20623" xr:uid="{00000000-0005-0000-0000-0000AB4F0000}"/>
    <cellStyle name="표준 36 2 2 14 2 14" xfId="20624" xr:uid="{00000000-0005-0000-0000-0000AC4F0000}"/>
    <cellStyle name="표준 36 2 2 14 2 2" xfId="20625" xr:uid="{00000000-0005-0000-0000-0000AD4F0000}"/>
    <cellStyle name="표준 36 2 2 14 2 2 2" xfId="20626" xr:uid="{00000000-0005-0000-0000-0000AE4F0000}"/>
    <cellStyle name="표준 36 2 2 14 2 3" xfId="20627" xr:uid="{00000000-0005-0000-0000-0000AF4F0000}"/>
    <cellStyle name="표준 36 2 2 14 2 3 2" xfId="20628" xr:uid="{00000000-0005-0000-0000-0000B04F0000}"/>
    <cellStyle name="표준 36 2 2 14 2 4" xfId="20629" xr:uid="{00000000-0005-0000-0000-0000B14F0000}"/>
    <cellStyle name="표준 36 2 2 14 2 4 2" xfId="20630" xr:uid="{00000000-0005-0000-0000-0000B24F0000}"/>
    <cellStyle name="표준 36 2 2 14 2 5" xfId="20631" xr:uid="{00000000-0005-0000-0000-0000B34F0000}"/>
    <cellStyle name="표준 36 2 2 14 2 5 2" xfId="20632" xr:uid="{00000000-0005-0000-0000-0000B44F0000}"/>
    <cellStyle name="표준 36 2 2 14 2 6" xfId="20633" xr:uid="{00000000-0005-0000-0000-0000B54F0000}"/>
    <cellStyle name="표준 36 2 2 14 2 6 2" xfId="20634" xr:uid="{00000000-0005-0000-0000-0000B64F0000}"/>
    <cellStyle name="표준 36 2 2 14 2 7" xfId="20635" xr:uid="{00000000-0005-0000-0000-0000B74F0000}"/>
    <cellStyle name="표준 36 2 2 14 2 7 2" xfId="20636" xr:uid="{00000000-0005-0000-0000-0000B84F0000}"/>
    <cellStyle name="표준 36 2 2 14 2 8" xfId="20637" xr:uid="{00000000-0005-0000-0000-0000B94F0000}"/>
    <cellStyle name="표준 36 2 2 14 2 8 2" xfId="20638" xr:uid="{00000000-0005-0000-0000-0000BA4F0000}"/>
    <cellStyle name="표준 36 2 2 14 2 9" xfId="20639" xr:uid="{00000000-0005-0000-0000-0000BB4F0000}"/>
    <cellStyle name="표준 36 2 2 14 2 9 2" xfId="20640" xr:uid="{00000000-0005-0000-0000-0000BC4F0000}"/>
    <cellStyle name="표준 36 2 2 14 3" xfId="20641" xr:uid="{00000000-0005-0000-0000-0000BD4F0000}"/>
    <cellStyle name="표준 36 2 2 14 3 2" xfId="20642" xr:uid="{00000000-0005-0000-0000-0000BE4F0000}"/>
    <cellStyle name="표준 36 2 2 14 4" xfId="20643" xr:uid="{00000000-0005-0000-0000-0000BF4F0000}"/>
    <cellStyle name="표준 36 2 2 14 4 2" xfId="20644" xr:uid="{00000000-0005-0000-0000-0000C04F0000}"/>
    <cellStyle name="표준 36 2 2 14 5" xfId="20645" xr:uid="{00000000-0005-0000-0000-0000C14F0000}"/>
    <cellStyle name="표준 36 2 2 14 5 2" xfId="20646" xr:uid="{00000000-0005-0000-0000-0000C24F0000}"/>
    <cellStyle name="표준 36 2 2 14 6" xfId="20647" xr:uid="{00000000-0005-0000-0000-0000C34F0000}"/>
    <cellStyle name="표준 36 2 2 14 6 2" xfId="20648" xr:uid="{00000000-0005-0000-0000-0000C44F0000}"/>
    <cellStyle name="표준 36 2 2 14 7" xfId="20649" xr:uid="{00000000-0005-0000-0000-0000C54F0000}"/>
    <cellStyle name="표준 36 2 2 14 7 2" xfId="20650" xr:uid="{00000000-0005-0000-0000-0000C64F0000}"/>
    <cellStyle name="표준 36 2 2 14 8" xfId="20651" xr:uid="{00000000-0005-0000-0000-0000C74F0000}"/>
    <cellStyle name="표준 36 2 2 14 8 2" xfId="20652" xr:uid="{00000000-0005-0000-0000-0000C84F0000}"/>
    <cellStyle name="표준 36 2 2 14 9" xfId="20653" xr:uid="{00000000-0005-0000-0000-0000C94F0000}"/>
    <cellStyle name="표준 36 2 2 14 9 2" xfId="20654" xr:uid="{00000000-0005-0000-0000-0000CA4F0000}"/>
    <cellStyle name="표준 36 2 2 15" xfId="20655" xr:uid="{00000000-0005-0000-0000-0000CB4F0000}"/>
    <cellStyle name="표준 36 2 2 15 10" xfId="20656" xr:uid="{00000000-0005-0000-0000-0000CC4F0000}"/>
    <cellStyle name="표준 36 2 2 15 10 2" xfId="20657" xr:uid="{00000000-0005-0000-0000-0000CD4F0000}"/>
    <cellStyle name="표준 36 2 2 15 11" xfId="20658" xr:uid="{00000000-0005-0000-0000-0000CE4F0000}"/>
    <cellStyle name="표준 36 2 2 15 11 2" xfId="20659" xr:uid="{00000000-0005-0000-0000-0000CF4F0000}"/>
    <cellStyle name="표준 36 2 2 15 12" xfId="20660" xr:uid="{00000000-0005-0000-0000-0000D04F0000}"/>
    <cellStyle name="표준 36 2 2 15 12 2" xfId="20661" xr:uid="{00000000-0005-0000-0000-0000D14F0000}"/>
    <cellStyle name="표준 36 2 2 15 13" xfId="20662" xr:uid="{00000000-0005-0000-0000-0000D24F0000}"/>
    <cellStyle name="표준 36 2 2 15 13 2" xfId="20663" xr:uid="{00000000-0005-0000-0000-0000D34F0000}"/>
    <cellStyle name="표준 36 2 2 15 14" xfId="20664" xr:uid="{00000000-0005-0000-0000-0000D44F0000}"/>
    <cellStyle name="표준 36 2 2 15 14 2" xfId="20665" xr:uid="{00000000-0005-0000-0000-0000D54F0000}"/>
    <cellStyle name="표준 36 2 2 15 15" xfId="20666" xr:uid="{00000000-0005-0000-0000-0000D64F0000}"/>
    <cellStyle name="표준 36 2 2 15 2" xfId="20667" xr:uid="{00000000-0005-0000-0000-0000D74F0000}"/>
    <cellStyle name="표준 36 2 2 15 2 10" xfId="20668" xr:uid="{00000000-0005-0000-0000-0000D84F0000}"/>
    <cellStyle name="표준 36 2 2 15 2 10 2" xfId="20669" xr:uid="{00000000-0005-0000-0000-0000D94F0000}"/>
    <cellStyle name="표준 36 2 2 15 2 11" xfId="20670" xr:uid="{00000000-0005-0000-0000-0000DA4F0000}"/>
    <cellStyle name="표준 36 2 2 15 2 11 2" xfId="20671" xr:uid="{00000000-0005-0000-0000-0000DB4F0000}"/>
    <cellStyle name="표준 36 2 2 15 2 12" xfId="20672" xr:uid="{00000000-0005-0000-0000-0000DC4F0000}"/>
    <cellStyle name="표준 36 2 2 15 2 12 2" xfId="20673" xr:uid="{00000000-0005-0000-0000-0000DD4F0000}"/>
    <cellStyle name="표준 36 2 2 15 2 13" xfId="20674" xr:uid="{00000000-0005-0000-0000-0000DE4F0000}"/>
    <cellStyle name="표준 36 2 2 15 2 13 2" xfId="20675" xr:uid="{00000000-0005-0000-0000-0000DF4F0000}"/>
    <cellStyle name="표준 36 2 2 15 2 14" xfId="20676" xr:uid="{00000000-0005-0000-0000-0000E04F0000}"/>
    <cellStyle name="표준 36 2 2 15 2 2" xfId="20677" xr:uid="{00000000-0005-0000-0000-0000E14F0000}"/>
    <cellStyle name="표준 36 2 2 15 2 2 2" xfId="20678" xr:uid="{00000000-0005-0000-0000-0000E24F0000}"/>
    <cellStyle name="표준 36 2 2 15 2 3" xfId="20679" xr:uid="{00000000-0005-0000-0000-0000E34F0000}"/>
    <cellStyle name="표준 36 2 2 15 2 3 2" xfId="20680" xr:uid="{00000000-0005-0000-0000-0000E44F0000}"/>
    <cellStyle name="표준 36 2 2 15 2 4" xfId="20681" xr:uid="{00000000-0005-0000-0000-0000E54F0000}"/>
    <cellStyle name="표준 36 2 2 15 2 4 2" xfId="20682" xr:uid="{00000000-0005-0000-0000-0000E64F0000}"/>
    <cellStyle name="표준 36 2 2 15 2 5" xfId="20683" xr:uid="{00000000-0005-0000-0000-0000E74F0000}"/>
    <cellStyle name="표준 36 2 2 15 2 5 2" xfId="20684" xr:uid="{00000000-0005-0000-0000-0000E84F0000}"/>
    <cellStyle name="표준 36 2 2 15 2 6" xfId="20685" xr:uid="{00000000-0005-0000-0000-0000E94F0000}"/>
    <cellStyle name="표준 36 2 2 15 2 6 2" xfId="20686" xr:uid="{00000000-0005-0000-0000-0000EA4F0000}"/>
    <cellStyle name="표준 36 2 2 15 2 7" xfId="20687" xr:uid="{00000000-0005-0000-0000-0000EB4F0000}"/>
    <cellStyle name="표준 36 2 2 15 2 7 2" xfId="20688" xr:uid="{00000000-0005-0000-0000-0000EC4F0000}"/>
    <cellStyle name="표준 36 2 2 15 2 8" xfId="20689" xr:uid="{00000000-0005-0000-0000-0000ED4F0000}"/>
    <cellStyle name="표준 36 2 2 15 2 8 2" xfId="20690" xr:uid="{00000000-0005-0000-0000-0000EE4F0000}"/>
    <cellStyle name="표준 36 2 2 15 2 9" xfId="20691" xr:uid="{00000000-0005-0000-0000-0000EF4F0000}"/>
    <cellStyle name="표준 36 2 2 15 2 9 2" xfId="20692" xr:uid="{00000000-0005-0000-0000-0000F04F0000}"/>
    <cellStyle name="표준 36 2 2 15 3" xfId="20693" xr:uid="{00000000-0005-0000-0000-0000F14F0000}"/>
    <cellStyle name="표준 36 2 2 15 3 2" xfId="20694" xr:uid="{00000000-0005-0000-0000-0000F24F0000}"/>
    <cellStyle name="표준 36 2 2 15 4" xfId="20695" xr:uid="{00000000-0005-0000-0000-0000F34F0000}"/>
    <cellStyle name="표준 36 2 2 15 4 2" xfId="20696" xr:uid="{00000000-0005-0000-0000-0000F44F0000}"/>
    <cellStyle name="표준 36 2 2 15 5" xfId="20697" xr:uid="{00000000-0005-0000-0000-0000F54F0000}"/>
    <cellStyle name="표준 36 2 2 15 5 2" xfId="20698" xr:uid="{00000000-0005-0000-0000-0000F64F0000}"/>
    <cellStyle name="표준 36 2 2 15 6" xfId="20699" xr:uid="{00000000-0005-0000-0000-0000F74F0000}"/>
    <cellStyle name="표준 36 2 2 15 6 2" xfId="20700" xr:uid="{00000000-0005-0000-0000-0000F84F0000}"/>
    <cellStyle name="표준 36 2 2 15 7" xfId="20701" xr:uid="{00000000-0005-0000-0000-0000F94F0000}"/>
    <cellStyle name="표준 36 2 2 15 7 2" xfId="20702" xr:uid="{00000000-0005-0000-0000-0000FA4F0000}"/>
    <cellStyle name="표준 36 2 2 15 8" xfId="20703" xr:uid="{00000000-0005-0000-0000-0000FB4F0000}"/>
    <cellStyle name="표준 36 2 2 15 8 2" xfId="20704" xr:uid="{00000000-0005-0000-0000-0000FC4F0000}"/>
    <cellStyle name="표준 36 2 2 15 9" xfId="20705" xr:uid="{00000000-0005-0000-0000-0000FD4F0000}"/>
    <cellStyle name="표준 36 2 2 15 9 2" xfId="20706" xr:uid="{00000000-0005-0000-0000-0000FE4F0000}"/>
    <cellStyle name="표준 36 2 2 16" xfId="20707" xr:uid="{00000000-0005-0000-0000-0000FF4F0000}"/>
    <cellStyle name="표준 36 2 2 16 10" xfId="20708" xr:uid="{00000000-0005-0000-0000-000000500000}"/>
    <cellStyle name="표준 36 2 2 16 10 2" xfId="20709" xr:uid="{00000000-0005-0000-0000-000001500000}"/>
    <cellStyle name="표준 36 2 2 16 11" xfId="20710" xr:uid="{00000000-0005-0000-0000-000002500000}"/>
    <cellStyle name="표준 36 2 2 16 11 2" xfId="20711" xr:uid="{00000000-0005-0000-0000-000003500000}"/>
    <cellStyle name="표준 36 2 2 16 12" xfId="20712" xr:uid="{00000000-0005-0000-0000-000004500000}"/>
    <cellStyle name="표준 36 2 2 16 12 2" xfId="20713" xr:uid="{00000000-0005-0000-0000-000005500000}"/>
    <cellStyle name="표준 36 2 2 16 13" xfId="20714" xr:uid="{00000000-0005-0000-0000-000006500000}"/>
    <cellStyle name="표준 36 2 2 16 13 2" xfId="20715" xr:uid="{00000000-0005-0000-0000-000007500000}"/>
    <cellStyle name="표준 36 2 2 16 14" xfId="20716" xr:uid="{00000000-0005-0000-0000-000008500000}"/>
    <cellStyle name="표준 36 2 2 16 14 2" xfId="20717" xr:uid="{00000000-0005-0000-0000-000009500000}"/>
    <cellStyle name="표준 36 2 2 16 15" xfId="20718" xr:uid="{00000000-0005-0000-0000-00000A500000}"/>
    <cellStyle name="표준 36 2 2 16 2" xfId="20719" xr:uid="{00000000-0005-0000-0000-00000B500000}"/>
    <cellStyle name="표준 36 2 2 16 2 10" xfId="20720" xr:uid="{00000000-0005-0000-0000-00000C500000}"/>
    <cellStyle name="표준 36 2 2 16 2 10 2" xfId="20721" xr:uid="{00000000-0005-0000-0000-00000D500000}"/>
    <cellStyle name="표준 36 2 2 16 2 11" xfId="20722" xr:uid="{00000000-0005-0000-0000-00000E500000}"/>
    <cellStyle name="표준 36 2 2 16 2 11 2" xfId="20723" xr:uid="{00000000-0005-0000-0000-00000F500000}"/>
    <cellStyle name="표준 36 2 2 16 2 12" xfId="20724" xr:uid="{00000000-0005-0000-0000-000010500000}"/>
    <cellStyle name="표준 36 2 2 16 2 12 2" xfId="20725" xr:uid="{00000000-0005-0000-0000-000011500000}"/>
    <cellStyle name="표준 36 2 2 16 2 13" xfId="20726" xr:uid="{00000000-0005-0000-0000-000012500000}"/>
    <cellStyle name="표준 36 2 2 16 2 13 2" xfId="20727" xr:uid="{00000000-0005-0000-0000-000013500000}"/>
    <cellStyle name="표준 36 2 2 16 2 14" xfId="20728" xr:uid="{00000000-0005-0000-0000-000014500000}"/>
    <cellStyle name="표준 36 2 2 16 2 2" xfId="20729" xr:uid="{00000000-0005-0000-0000-000015500000}"/>
    <cellStyle name="표준 36 2 2 16 2 2 2" xfId="20730" xr:uid="{00000000-0005-0000-0000-000016500000}"/>
    <cellStyle name="표준 36 2 2 16 2 3" xfId="20731" xr:uid="{00000000-0005-0000-0000-000017500000}"/>
    <cellStyle name="표준 36 2 2 16 2 3 2" xfId="20732" xr:uid="{00000000-0005-0000-0000-000018500000}"/>
    <cellStyle name="표준 36 2 2 16 2 4" xfId="20733" xr:uid="{00000000-0005-0000-0000-000019500000}"/>
    <cellStyle name="표준 36 2 2 16 2 4 2" xfId="20734" xr:uid="{00000000-0005-0000-0000-00001A500000}"/>
    <cellStyle name="표준 36 2 2 16 2 5" xfId="20735" xr:uid="{00000000-0005-0000-0000-00001B500000}"/>
    <cellStyle name="표준 36 2 2 16 2 5 2" xfId="20736" xr:uid="{00000000-0005-0000-0000-00001C500000}"/>
    <cellStyle name="표준 36 2 2 16 2 6" xfId="20737" xr:uid="{00000000-0005-0000-0000-00001D500000}"/>
    <cellStyle name="표준 36 2 2 16 2 6 2" xfId="20738" xr:uid="{00000000-0005-0000-0000-00001E500000}"/>
    <cellStyle name="표준 36 2 2 16 2 7" xfId="20739" xr:uid="{00000000-0005-0000-0000-00001F500000}"/>
    <cellStyle name="표준 36 2 2 16 2 7 2" xfId="20740" xr:uid="{00000000-0005-0000-0000-000020500000}"/>
    <cellStyle name="표준 36 2 2 16 2 8" xfId="20741" xr:uid="{00000000-0005-0000-0000-000021500000}"/>
    <cellStyle name="표준 36 2 2 16 2 8 2" xfId="20742" xr:uid="{00000000-0005-0000-0000-000022500000}"/>
    <cellStyle name="표준 36 2 2 16 2 9" xfId="20743" xr:uid="{00000000-0005-0000-0000-000023500000}"/>
    <cellStyle name="표준 36 2 2 16 2 9 2" xfId="20744" xr:uid="{00000000-0005-0000-0000-000024500000}"/>
    <cellStyle name="표준 36 2 2 16 3" xfId="20745" xr:uid="{00000000-0005-0000-0000-000025500000}"/>
    <cellStyle name="표준 36 2 2 16 3 2" xfId="20746" xr:uid="{00000000-0005-0000-0000-000026500000}"/>
    <cellStyle name="표준 36 2 2 16 4" xfId="20747" xr:uid="{00000000-0005-0000-0000-000027500000}"/>
    <cellStyle name="표준 36 2 2 16 4 2" xfId="20748" xr:uid="{00000000-0005-0000-0000-000028500000}"/>
    <cellStyle name="표준 36 2 2 16 5" xfId="20749" xr:uid="{00000000-0005-0000-0000-000029500000}"/>
    <cellStyle name="표준 36 2 2 16 5 2" xfId="20750" xr:uid="{00000000-0005-0000-0000-00002A500000}"/>
    <cellStyle name="표준 36 2 2 16 6" xfId="20751" xr:uid="{00000000-0005-0000-0000-00002B500000}"/>
    <cellStyle name="표준 36 2 2 16 6 2" xfId="20752" xr:uid="{00000000-0005-0000-0000-00002C500000}"/>
    <cellStyle name="표준 36 2 2 16 7" xfId="20753" xr:uid="{00000000-0005-0000-0000-00002D500000}"/>
    <cellStyle name="표준 36 2 2 16 7 2" xfId="20754" xr:uid="{00000000-0005-0000-0000-00002E500000}"/>
    <cellStyle name="표준 36 2 2 16 8" xfId="20755" xr:uid="{00000000-0005-0000-0000-00002F500000}"/>
    <cellStyle name="표준 36 2 2 16 8 2" xfId="20756" xr:uid="{00000000-0005-0000-0000-000030500000}"/>
    <cellStyle name="표준 36 2 2 16 9" xfId="20757" xr:uid="{00000000-0005-0000-0000-000031500000}"/>
    <cellStyle name="표준 36 2 2 16 9 2" xfId="20758" xr:uid="{00000000-0005-0000-0000-000032500000}"/>
    <cellStyle name="표준 36 2 2 17" xfId="20759" xr:uid="{00000000-0005-0000-0000-000033500000}"/>
    <cellStyle name="표준 36 2 2 17 10" xfId="20760" xr:uid="{00000000-0005-0000-0000-000034500000}"/>
    <cellStyle name="표준 36 2 2 17 10 2" xfId="20761" xr:uid="{00000000-0005-0000-0000-000035500000}"/>
    <cellStyle name="표준 36 2 2 17 11" xfId="20762" xr:uid="{00000000-0005-0000-0000-000036500000}"/>
    <cellStyle name="표준 36 2 2 17 11 2" xfId="20763" xr:uid="{00000000-0005-0000-0000-000037500000}"/>
    <cellStyle name="표준 36 2 2 17 12" xfId="20764" xr:uid="{00000000-0005-0000-0000-000038500000}"/>
    <cellStyle name="표준 36 2 2 17 12 2" xfId="20765" xr:uid="{00000000-0005-0000-0000-000039500000}"/>
    <cellStyle name="표준 36 2 2 17 13" xfId="20766" xr:uid="{00000000-0005-0000-0000-00003A500000}"/>
    <cellStyle name="표준 36 2 2 17 13 2" xfId="20767" xr:uid="{00000000-0005-0000-0000-00003B500000}"/>
    <cellStyle name="표준 36 2 2 17 14" xfId="20768" xr:uid="{00000000-0005-0000-0000-00003C500000}"/>
    <cellStyle name="표준 36 2 2 17 14 2" xfId="20769" xr:uid="{00000000-0005-0000-0000-00003D500000}"/>
    <cellStyle name="표준 36 2 2 17 15" xfId="20770" xr:uid="{00000000-0005-0000-0000-00003E500000}"/>
    <cellStyle name="표준 36 2 2 17 2" xfId="20771" xr:uid="{00000000-0005-0000-0000-00003F500000}"/>
    <cellStyle name="표준 36 2 2 17 2 10" xfId="20772" xr:uid="{00000000-0005-0000-0000-000040500000}"/>
    <cellStyle name="표준 36 2 2 17 2 10 2" xfId="20773" xr:uid="{00000000-0005-0000-0000-000041500000}"/>
    <cellStyle name="표준 36 2 2 17 2 11" xfId="20774" xr:uid="{00000000-0005-0000-0000-000042500000}"/>
    <cellStyle name="표준 36 2 2 17 2 11 2" xfId="20775" xr:uid="{00000000-0005-0000-0000-000043500000}"/>
    <cellStyle name="표준 36 2 2 17 2 12" xfId="20776" xr:uid="{00000000-0005-0000-0000-000044500000}"/>
    <cellStyle name="표준 36 2 2 17 2 12 2" xfId="20777" xr:uid="{00000000-0005-0000-0000-000045500000}"/>
    <cellStyle name="표준 36 2 2 17 2 13" xfId="20778" xr:uid="{00000000-0005-0000-0000-000046500000}"/>
    <cellStyle name="표준 36 2 2 17 2 13 2" xfId="20779" xr:uid="{00000000-0005-0000-0000-000047500000}"/>
    <cellStyle name="표준 36 2 2 17 2 14" xfId="20780" xr:uid="{00000000-0005-0000-0000-000048500000}"/>
    <cellStyle name="표준 36 2 2 17 2 2" xfId="20781" xr:uid="{00000000-0005-0000-0000-000049500000}"/>
    <cellStyle name="표준 36 2 2 17 2 2 2" xfId="20782" xr:uid="{00000000-0005-0000-0000-00004A500000}"/>
    <cellStyle name="표준 36 2 2 17 2 3" xfId="20783" xr:uid="{00000000-0005-0000-0000-00004B500000}"/>
    <cellStyle name="표준 36 2 2 17 2 3 2" xfId="20784" xr:uid="{00000000-0005-0000-0000-00004C500000}"/>
    <cellStyle name="표준 36 2 2 17 2 4" xfId="20785" xr:uid="{00000000-0005-0000-0000-00004D500000}"/>
    <cellStyle name="표준 36 2 2 17 2 4 2" xfId="20786" xr:uid="{00000000-0005-0000-0000-00004E500000}"/>
    <cellStyle name="표준 36 2 2 17 2 5" xfId="20787" xr:uid="{00000000-0005-0000-0000-00004F500000}"/>
    <cellStyle name="표준 36 2 2 17 2 5 2" xfId="20788" xr:uid="{00000000-0005-0000-0000-000050500000}"/>
    <cellStyle name="표준 36 2 2 17 2 6" xfId="20789" xr:uid="{00000000-0005-0000-0000-000051500000}"/>
    <cellStyle name="표준 36 2 2 17 2 6 2" xfId="20790" xr:uid="{00000000-0005-0000-0000-000052500000}"/>
    <cellStyle name="표준 36 2 2 17 2 7" xfId="20791" xr:uid="{00000000-0005-0000-0000-000053500000}"/>
    <cellStyle name="표준 36 2 2 17 2 7 2" xfId="20792" xr:uid="{00000000-0005-0000-0000-000054500000}"/>
    <cellStyle name="표준 36 2 2 17 2 8" xfId="20793" xr:uid="{00000000-0005-0000-0000-000055500000}"/>
    <cellStyle name="표준 36 2 2 17 2 8 2" xfId="20794" xr:uid="{00000000-0005-0000-0000-000056500000}"/>
    <cellStyle name="표준 36 2 2 17 2 9" xfId="20795" xr:uid="{00000000-0005-0000-0000-000057500000}"/>
    <cellStyle name="표준 36 2 2 17 2 9 2" xfId="20796" xr:uid="{00000000-0005-0000-0000-000058500000}"/>
    <cellStyle name="표준 36 2 2 17 3" xfId="20797" xr:uid="{00000000-0005-0000-0000-000059500000}"/>
    <cellStyle name="표준 36 2 2 17 3 2" xfId="20798" xr:uid="{00000000-0005-0000-0000-00005A500000}"/>
    <cellStyle name="표준 36 2 2 17 4" xfId="20799" xr:uid="{00000000-0005-0000-0000-00005B500000}"/>
    <cellStyle name="표준 36 2 2 17 4 2" xfId="20800" xr:uid="{00000000-0005-0000-0000-00005C500000}"/>
    <cellStyle name="표준 36 2 2 17 5" xfId="20801" xr:uid="{00000000-0005-0000-0000-00005D500000}"/>
    <cellStyle name="표준 36 2 2 17 5 2" xfId="20802" xr:uid="{00000000-0005-0000-0000-00005E500000}"/>
    <cellStyle name="표준 36 2 2 17 6" xfId="20803" xr:uid="{00000000-0005-0000-0000-00005F500000}"/>
    <cellStyle name="표준 36 2 2 17 6 2" xfId="20804" xr:uid="{00000000-0005-0000-0000-000060500000}"/>
    <cellStyle name="표준 36 2 2 17 7" xfId="20805" xr:uid="{00000000-0005-0000-0000-000061500000}"/>
    <cellStyle name="표준 36 2 2 17 7 2" xfId="20806" xr:uid="{00000000-0005-0000-0000-000062500000}"/>
    <cellStyle name="표준 36 2 2 17 8" xfId="20807" xr:uid="{00000000-0005-0000-0000-000063500000}"/>
    <cellStyle name="표준 36 2 2 17 8 2" xfId="20808" xr:uid="{00000000-0005-0000-0000-000064500000}"/>
    <cellStyle name="표준 36 2 2 17 9" xfId="20809" xr:uid="{00000000-0005-0000-0000-000065500000}"/>
    <cellStyle name="표준 36 2 2 17 9 2" xfId="20810" xr:uid="{00000000-0005-0000-0000-000066500000}"/>
    <cellStyle name="표준 36 2 2 18" xfId="20811" xr:uid="{00000000-0005-0000-0000-000067500000}"/>
    <cellStyle name="표준 36 2 2 18 10" xfId="20812" xr:uid="{00000000-0005-0000-0000-000068500000}"/>
    <cellStyle name="표준 36 2 2 18 10 2" xfId="20813" xr:uid="{00000000-0005-0000-0000-000069500000}"/>
    <cellStyle name="표준 36 2 2 18 11" xfId="20814" xr:uid="{00000000-0005-0000-0000-00006A500000}"/>
    <cellStyle name="표준 36 2 2 18 11 2" xfId="20815" xr:uid="{00000000-0005-0000-0000-00006B500000}"/>
    <cellStyle name="표준 36 2 2 18 12" xfId="20816" xr:uid="{00000000-0005-0000-0000-00006C500000}"/>
    <cellStyle name="표준 36 2 2 18 12 2" xfId="20817" xr:uid="{00000000-0005-0000-0000-00006D500000}"/>
    <cellStyle name="표준 36 2 2 18 13" xfId="20818" xr:uid="{00000000-0005-0000-0000-00006E500000}"/>
    <cellStyle name="표준 36 2 2 18 13 2" xfId="20819" xr:uid="{00000000-0005-0000-0000-00006F500000}"/>
    <cellStyle name="표준 36 2 2 18 14" xfId="20820" xr:uid="{00000000-0005-0000-0000-000070500000}"/>
    <cellStyle name="표준 36 2 2 18 14 2" xfId="20821" xr:uid="{00000000-0005-0000-0000-000071500000}"/>
    <cellStyle name="표준 36 2 2 18 15" xfId="20822" xr:uid="{00000000-0005-0000-0000-000072500000}"/>
    <cellStyle name="표준 36 2 2 18 2" xfId="20823" xr:uid="{00000000-0005-0000-0000-000073500000}"/>
    <cellStyle name="표준 36 2 2 18 2 10" xfId="20824" xr:uid="{00000000-0005-0000-0000-000074500000}"/>
    <cellStyle name="표준 36 2 2 18 2 10 2" xfId="20825" xr:uid="{00000000-0005-0000-0000-000075500000}"/>
    <cellStyle name="표준 36 2 2 18 2 11" xfId="20826" xr:uid="{00000000-0005-0000-0000-000076500000}"/>
    <cellStyle name="표준 36 2 2 18 2 11 2" xfId="20827" xr:uid="{00000000-0005-0000-0000-000077500000}"/>
    <cellStyle name="표준 36 2 2 18 2 12" xfId="20828" xr:uid="{00000000-0005-0000-0000-000078500000}"/>
    <cellStyle name="표준 36 2 2 18 2 12 2" xfId="20829" xr:uid="{00000000-0005-0000-0000-000079500000}"/>
    <cellStyle name="표준 36 2 2 18 2 13" xfId="20830" xr:uid="{00000000-0005-0000-0000-00007A500000}"/>
    <cellStyle name="표준 36 2 2 18 2 13 2" xfId="20831" xr:uid="{00000000-0005-0000-0000-00007B500000}"/>
    <cellStyle name="표준 36 2 2 18 2 14" xfId="20832" xr:uid="{00000000-0005-0000-0000-00007C500000}"/>
    <cellStyle name="표준 36 2 2 18 2 2" xfId="20833" xr:uid="{00000000-0005-0000-0000-00007D500000}"/>
    <cellStyle name="표준 36 2 2 18 2 2 2" xfId="20834" xr:uid="{00000000-0005-0000-0000-00007E500000}"/>
    <cellStyle name="표준 36 2 2 18 2 3" xfId="20835" xr:uid="{00000000-0005-0000-0000-00007F500000}"/>
    <cellStyle name="표준 36 2 2 18 2 3 2" xfId="20836" xr:uid="{00000000-0005-0000-0000-000080500000}"/>
    <cellStyle name="표준 36 2 2 18 2 4" xfId="20837" xr:uid="{00000000-0005-0000-0000-000081500000}"/>
    <cellStyle name="표준 36 2 2 18 2 4 2" xfId="20838" xr:uid="{00000000-0005-0000-0000-000082500000}"/>
    <cellStyle name="표준 36 2 2 18 2 5" xfId="20839" xr:uid="{00000000-0005-0000-0000-000083500000}"/>
    <cellStyle name="표준 36 2 2 18 2 5 2" xfId="20840" xr:uid="{00000000-0005-0000-0000-000084500000}"/>
    <cellStyle name="표준 36 2 2 18 2 6" xfId="20841" xr:uid="{00000000-0005-0000-0000-000085500000}"/>
    <cellStyle name="표준 36 2 2 18 2 6 2" xfId="20842" xr:uid="{00000000-0005-0000-0000-000086500000}"/>
    <cellStyle name="표준 36 2 2 18 2 7" xfId="20843" xr:uid="{00000000-0005-0000-0000-000087500000}"/>
    <cellStyle name="표준 36 2 2 18 2 7 2" xfId="20844" xr:uid="{00000000-0005-0000-0000-000088500000}"/>
    <cellStyle name="표준 36 2 2 18 2 8" xfId="20845" xr:uid="{00000000-0005-0000-0000-000089500000}"/>
    <cellStyle name="표준 36 2 2 18 2 8 2" xfId="20846" xr:uid="{00000000-0005-0000-0000-00008A500000}"/>
    <cellStyle name="표준 36 2 2 18 2 9" xfId="20847" xr:uid="{00000000-0005-0000-0000-00008B500000}"/>
    <cellStyle name="표준 36 2 2 18 2 9 2" xfId="20848" xr:uid="{00000000-0005-0000-0000-00008C500000}"/>
    <cellStyle name="표준 36 2 2 18 3" xfId="20849" xr:uid="{00000000-0005-0000-0000-00008D500000}"/>
    <cellStyle name="표준 36 2 2 18 3 2" xfId="20850" xr:uid="{00000000-0005-0000-0000-00008E500000}"/>
    <cellStyle name="표준 36 2 2 18 4" xfId="20851" xr:uid="{00000000-0005-0000-0000-00008F500000}"/>
    <cellStyle name="표준 36 2 2 18 4 2" xfId="20852" xr:uid="{00000000-0005-0000-0000-000090500000}"/>
    <cellStyle name="표준 36 2 2 18 5" xfId="20853" xr:uid="{00000000-0005-0000-0000-000091500000}"/>
    <cellStyle name="표준 36 2 2 18 5 2" xfId="20854" xr:uid="{00000000-0005-0000-0000-000092500000}"/>
    <cellStyle name="표준 36 2 2 18 6" xfId="20855" xr:uid="{00000000-0005-0000-0000-000093500000}"/>
    <cellStyle name="표준 36 2 2 18 6 2" xfId="20856" xr:uid="{00000000-0005-0000-0000-000094500000}"/>
    <cellStyle name="표준 36 2 2 18 7" xfId="20857" xr:uid="{00000000-0005-0000-0000-000095500000}"/>
    <cellStyle name="표준 36 2 2 18 7 2" xfId="20858" xr:uid="{00000000-0005-0000-0000-000096500000}"/>
    <cellStyle name="표준 36 2 2 18 8" xfId="20859" xr:uid="{00000000-0005-0000-0000-000097500000}"/>
    <cellStyle name="표준 36 2 2 18 8 2" xfId="20860" xr:uid="{00000000-0005-0000-0000-000098500000}"/>
    <cellStyle name="표준 36 2 2 18 9" xfId="20861" xr:uid="{00000000-0005-0000-0000-000099500000}"/>
    <cellStyle name="표준 36 2 2 18 9 2" xfId="20862" xr:uid="{00000000-0005-0000-0000-00009A500000}"/>
    <cellStyle name="표준 36 2 2 19" xfId="20863" xr:uid="{00000000-0005-0000-0000-00009B500000}"/>
    <cellStyle name="표준 36 2 2 19 10" xfId="20864" xr:uid="{00000000-0005-0000-0000-00009C500000}"/>
    <cellStyle name="표준 36 2 2 19 10 2" xfId="20865" xr:uid="{00000000-0005-0000-0000-00009D500000}"/>
    <cellStyle name="표준 36 2 2 19 11" xfId="20866" xr:uid="{00000000-0005-0000-0000-00009E500000}"/>
    <cellStyle name="표준 36 2 2 19 11 2" xfId="20867" xr:uid="{00000000-0005-0000-0000-00009F500000}"/>
    <cellStyle name="표준 36 2 2 19 12" xfId="20868" xr:uid="{00000000-0005-0000-0000-0000A0500000}"/>
    <cellStyle name="표준 36 2 2 19 12 2" xfId="20869" xr:uid="{00000000-0005-0000-0000-0000A1500000}"/>
    <cellStyle name="표준 36 2 2 19 13" xfId="20870" xr:uid="{00000000-0005-0000-0000-0000A2500000}"/>
    <cellStyle name="표준 36 2 2 19 13 2" xfId="20871" xr:uid="{00000000-0005-0000-0000-0000A3500000}"/>
    <cellStyle name="표준 36 2 2 19 14" xfId="20872" xr:uid="{00000000-0005-0000-0000-0000A4500000}"/>
    <cellStyle name="표준 36 2 2 19 14 2" xfId="20873" xr:uid="{00000000-0005-0000-0000-0000A5500000}"/>
    <cellStyle name="표준 36 2 2 19 15" xfId="20874" xr:uid="{00000000-0005-0000-0000-0000A6500000}"/>
    <cellStyle name="표준 36 2 2 19 2" xfId="20875" xr:uid="{00000000-0005-0000-0000-0000A7500000}"/>
    <cellStyle name="표준 36 2 2 19 2 10" xfId="20876" xr:uid="{00000000-0005-0000-0000-0000A8500000}"/>
    <cellStyle name="표준 36 2 2 19 2 10 2" xfId="20877" xr:uid="{00000000-0005-0000-0000-0000A9500000}"/>
    <cellStyle name="표준 36 2 2 19 2 11" xfId="20878" xr:uid="{00000000-0005-0000-0000-0000AA500000}"/>
    <cellStyle name="표준 36 2 2 19 2 11 2" xfId="20879" xr:uid="{00000000-0005-0000-0000-0000AB500000}"/>
    <cellStyle name="표준 36 2 2 19 2 12" xfId="20880" xr:uid="{00000000-0005-0000-0000-0000AC500000}"/>
    <cellStyle name="표준 36 2 2 19 2 12 2" xfId="20881" xr:uid="{00000000-0005-0000-0000-0000AD500000}"/>
    <cellStyle name="표준 36 2 2 19 2 13" xfId="20882" xr:uid="{00000000-0005-0000-0000-0000AE500000}"/>
    <cellStyle name="표준 36 2 2 19 2 13 2" xfId="20883" xr:uid="{00000000-0005-0000-0000-0000AF500000}"/>
    <cellStyle name="표준 36 2 2 19 2 14" xfId="20884" xr:uid="{00000000-0005-0000-0000-0000B0500000}"/>
    <cellStyle name="표준 36 2 2 19 2 2" xfId="20885" xr:uid="{00000000-0005-0000-0000-0000B1500000}"/>
    <cellStyle name="표준 36 2 2 19 2 2 2" xfId="20886" xr:uid="{00000000-0005-0000-0000-0000B2500000}"/>
    <cellStyle name="표준 36 2 2 19 2 3" xfId="20887" xr:uid="{00000000-0005-0000-0000-0000B3500000}"/>
    <cellStyle name="표준 36 2 2 19 2 3 2" xfId="20888" xr:uid="{00000000-0005-0000-0000-0000B4500000}"/>
    <cellStyle name="표준 36 2 2 19 2 4" xfId="20889" xr:uid="{00000000-0005-0000-0000-0000B5500000}"/>
    <cellStyle name="표준 36 2 2 19 2 4 2" xfId="20890" xr:uid="{00000000-0005-0000-0000-0000B6500000}"/>
    <cellStyle name="표준 36 2 2 19 2 5" xfId="20891" xr:uid="{00000000-0005-0000-0000-0000B7500000}"/>
    <cellStyle name="표준 36 2 2 19 2 5 2" xfId="20892" xr:uid="{00000000-0005-0000-0000-0000B8500000}"/>
    <cellStyle name="표준 36 2 2 19 2 6" xfId="20893" xr:uid="{00000000-0005-0000-0000-0000B9500000}"/>
    <cellStyle name="표준 36 2 2 19 2 6 2" xfId="20894" xr:uid="{00000000-0005-0000-0000-0000BA500000}"/>
    <cellStyle name="표준 36 2 2 19 2 7" xfId="20895" xr:uid="{00000000-0005-0000-0000-0000BB500000}"/>
    <cellStyle name="표준 36 2 2 19 2 7 2" xfId="20896" xr:uid="{00000000-0005-0000-0000-0000BC500000}"/>
    <cellStyle name="표준 36 2 2 19 2 8" xfId="20897" xr:uid="{00000000-0005-0000-0000-0000BD500000}"/>
    <cellStyle name="표준 36 2 2 19 2 8 2" xfId="20898" xr:uid="{00000000-0005-0000-0000-0000BE500000}"/>
    <cellStyle name="표준 36 2 2 19 2 9" xfId="20899" xr:uid="{00000000-0005-0000-0000-0000BF500000}"/>
    <cellStyle name="표준 36 2 2 19 2 9 2" xfId="20900" xr:uid="{00000000-0005-0000-0000-0000C0500000}"/>
    <cellStyle name="표준 36 2 2 19 3" xfId="20901" xr:uid="{00000000-0005-0000-0000-0000C1500000}"/>
    <cellStyle name="표준 36 2 2 19 3 2" xfId="20902" xr:uid="{00000000-0005-0000-0000-0000C2500000}"/>
    <cellStyle name="표준 36 2 2 19 4" xfId="20903" xr:uid="{00000000-0005-0000-0000-0000C3500000}"/>
    <cellStyle name="표준 36 2 2 19 4 2" xfId="20904" xr:uid="{00000000-0005-0000-0000-0000C4500000}"/>
    <cellStyle name="표준 36 2 2 19 5" xfId="20905" xr:uid="{00000000-0005-0000-0000-0000C5500000}"/>
    <cellStyle name="표준 36 2 2 19 5 2" xfId="20906" xr:uid="{00000000-0005-0000-0000-0000C6500000}"/>
    <cellStyle name="표준 36 2 2 19 6" xfId="20907" xr:uid="{00000000-0005-0000-0000-0000C7500000}"/>
    <cellStyle name="표준 36 2 2 19 6 2" xfId="20908" xr:uid="{00000000-0005-0000-0000-0000C8500000}"/>
    <cellStyle name="표준 36 2 2 19 7" xfId="20909" xr:uid="{00000000-0005-0000-0000-0000C9500000}"/>
    <cellStyle name="표준 36 2 2 19 7 2" xfId="20910" xr:uid="{00000000-0005-0000-0000-0000CA500000}"/>
    <cellStyle name="표준 36 2 2 19 8" xfId="20911" xr:uid="{00000000-0005-0000-0000-0000CB500000}"/>
    <cellStyle name="표준 36 2 2 19 8 2" xfId="20912" xr:uid="{00000000-0005-0000-0000-0000CC500000}"/>
    <cellStyle name="표준 36 2 2 19 9" xfId="20913" xr:uid="{00000000-0005-0000-0000-0000CD500000}"/>
    <cellStyle name="표준 36 2 2 19 9 2" xfId="20914" xr:uid="{00000000-0005-0000-0000-0000CE500000}"/>
    <cellStyle name="표준 36 2 2 2" xfId="20394" xr:uid="{00000000-0005-0000-0000-0000CF500000}"/>
    <cellStyle name="표준 36 2 2 2 10" xfId="20915" xr:uid="{00000000-0005-0000-0000-0000D0500000}"/>
    <cellStyle name="표준 36 2 2 2 10 2" xfId="20916" xr:uid="{00000000-0005-0000-0000-0000D1500000}"/>
    <cellStyle name="표준 36 2 2 2 11" xfId="20917" xr:uid="{00000000-0005-0000-0000-0000D2500000}"/>
    <cellStyle name="표준 36 2 2 2 11 2" xfId="20918" xr:uid="{00000000-0005-0000-0000-0000D3500000}"/>
    <cellStyle name="표준 36 2 2 2 12" xfId="20919" xr:uid="{00000000-0005-0000-0000-0000D4500000}"/>
    <cellStyle name="표준 36 2 2 2 12 2" xfId="20920" xr:uid="{00000000-0005-0000-0000-0000D5500000}"/>
    <cellStyle name="표준 36 2 2 2 13" xfId="20921" xr:uid="{00000000-0005-0000-0000-0000D6500000}"/>
    <cellStyle name="표준 36 2 2 2 13 2" xfId="20922" xr:uid="{00000000-0005-0000-0000-0000D7500000}"/>
    <cellStyle name="표준 36 2 2 2 14" xfId="20923" xr:uid="{00000000-0005-0000-0000-0000D8500000}"/>
    <cellStyle name="표준 36 2 2 2 14 2" xfId="20924" xr:uid="{00000000-0005-0000-0000-0000D9500000}"/>
    <cellStyle name="표준 36 2 2 2 15" xfId="20925" xr:uid="{00000000-0005-0000-0000-0000DA500000}"/>
    <cellStyle name="표준 36 2 2 2 2" xfId="20926" xr:uid="{00000000-0005-0000-0000-0000DB500000}"/>
    <cellStyle name="표준 36 2 2 2 2 10" xfId="20927" xr:uid="{00000000-0005-0000-0000-0000DC500000}"/>
    <cellStyle name="표준 36 2 2 2 2 10 2" xfId="20928" xr:uid="{00000000-0005-0000-0000-0000DD500000}"/>
    <cellStyle name="표준 36 2 2 2 2 11" xfId="20929" xr:uid="{00000000-0005-0000-0000-0000DE500000}"/>
    <cellStyle name="표준 36 2 2 2 2 11 2" xfId="20930" xr:uid="{00000000-0005-0000-0000-0000DF500000}"/>
    <cellStyle name="표준 36 2 2 2 2 12" xfId="20931" xr:uid="{00000000-0005-0000-0000-0000E0500000}"/>
    <cellStyle name="표준 36 2 2 2 2 12 2" xfId="20932" xr:uid="{00000000-0005-0000-0000-0000E1500000}"/>
    <cellStyle name="표준 36 2 2 2 2 13" xfId="20933" xr:uid="{00000000-0005-0000-0000-0000E2500000}"/>
    <cellStyle name="표준 36 2 2 2 2 13 2" xfId="20934" xr:uid="{00000000-0005-0000-0000-0000E3500000}"/>
    <cellStyle name="표준 36 2 2 2 2 14" xfId="20935" xr:uid="{00000000-0005-0000-0000-0000E4500000}"/>
    <cellStyle name="표준 36 2 2 2 2 2" xfId="20936" xr:uid="{00000000-0005-0000-0000-0000E5500000}"/>
    <cellStyle name="표준 36 2 2 2 2 2 2" xfId="20937" xr:uid="{00000000-0005-0000-0000-0000E6500000}"/>
    <cellStyle name="표준 36 2 2 2 2 3" xfId="20938" xr:uid="{00000000-0005-0000-0000-0000E7500000}"/>
    <cellStyle name="표준 36 2 2 2 2 3 2" xfId="20939" xr:uid="{00000000-0005-0000-0000-0000E8500000}"/>
    <cellStyle name="표준 36 2 2 2 2 4" xfId="20940" xr:uid="{00000000-0005-0000-0000-0000E9500000}"/>
    <cellStyle name="표준 36 2 2 2 2 4 2" xfId="20941" xr:uid="{00000000-0005-0000-0000-0000EA500000}"/>
    <cellStyle name="표준 36 2 2 2 2 5" xfId="20942" xr:uid="{00000000-0005-0000-0000-0000EB500000}"/>
    <cellStyle name="표준 36 2 2 2 2 5 2" xfId="20943" xr:uid="{00000000-0005-0000-0000-0000EC500000}"/>
    <cellStyle name="표준 36 2 2 2 2 6" xfId="20944" xr:uid="{00000000-0005-0000-0000-0000ED500000}"/>
    <cellStyle name="표준 36 2 2 2 2 6 2" xfId="20945" xr:uid="{00000000-0005-0000-0000-0000EE500000}"/>
    <cellStyle name="표준 36 2 2 2 2 7" xfId="20946" xr:uid="{00000000-0005-0000-0000-0000EF500000}"/>
    <cellStyle name="표준 36 2 2 2 2 7 2" xfId="20947" xr:uid="{00000000-0005-0000-0000-0000F0500000}"/>
    <cellStyle name="표준 36 2 2 2 2 8" xfId="20948" xr:uid="{00000000-0005-0000-0000-0000F1500000}"/>
    <cellStyle name="표준 36 2 2 2 2 8 2" xfId="20949" xr:uid="{00000000-0005-0000-0000-0000F2500000}"/>
    <cellStyle name="표준 36 2 2 2 2 9" xfId="20950" xr:uid="{00000000-0005-0000-0000-0000F3500000}"/>
    <cellStyle name="표준 36 2 2 2 2 9 2" xfId="20951" xr:uid="{00000000-0005-0000-0000-0000F4500000}"/>
    <cellStyle name="표준 36 2 2 2 3" xfId="20952" xr:uid="{00000000-0005-0000-0000-0000F5500000}"/>
    <cellStyle name="표준 36 2 2 2 3 2" xfId="20953" xr:uid="{00000000-0005-0000-0000-0000F6500000}"/>
    <cellStyle name="표준 36 2 2 2 4" xfId="20954" xr:uid="{00000000-0005-0000-0000-0000F7500000}"/>
    <cellStyle name="표준 36 2 2 2 4 2" xfId="20955" xr:uid="{00000000-0005-0000-0000-0000F8500000}"/>
    <cellStyle name="표준 36 2 2 2 5" xfId="20956" xr:uid="{00000000-0005-0000-0000-0000F9500000}"/>
    <cellStyle name="표준 36 2 2 2 5 2" xfId="20957" xr:uid="{00000000-0005-0000-0000-0000FA500000}"/>
    <cellStyle name="표준 36 2 2 2 6" xfId="20958" xr:uid="{00000000-0005-0000-0000-0000FB500000}"/>
    <cellStyle name="표준 36 2 2 2 6 2" xfId="20959" xr:uid="{00000000-0005-0000-0000-0000FC500000}"/>
    <cellStyle name="표준 36 2 2 2 7" xfId="20960" xr:uid="{00000000-0005-0000-0000-0000FD500000}"/>
    <cellStyle name="표준 36 2 2 2 7 2" xfId="20961" xr:uid="{00000000-0005-0000-0000-0000FE500000}"/>
    <cellStyle name="표준 36 2 2 2 8" xfId="20962" xr:uid="{00000000-0005-0000-0000-0000FF500000}"/>
    <cellStyle name="표준 36 2 2 2 8 2" xfId="20963" xr:uid="{00000000-0005-0000-0000-000000510000}"/>
    <cellStyle name="표준 36 2 2 2 9" xfId="20964" xr:uid="{00000000-0005-0000-0000-000001510000}"/>
    <cellStyle name="표준 36 2 2 2 9 2" xfId="20965" xr:uid="{00000000-0005-0000-0000-000002510000}"/>
    <cellStyle name="표준 36 2 2 20" xfId="20966" xr:uid="{00000000-0005-0000-0000-000003510000}"/>
    <cellStyle name="표준 36 2 2 20 10" xfId="20967" xr:uid="{00000000-0005-0000-0000-000004510000}"/>
    <cellStyle name="표준 36 2 2 20 10 2" xfId="20968" xr:uid="{00000000-0005-0000-0000-000005510000}"/>
    <cellStyle name="표준 36 2 2 20 11" xfId="20969" xr:uid="{00000000-0005-0000-0000-000006510000}"/>
    <cellStyle name="표준 36 2 2 20 11 2" xfId="20970" xr:uid="{00000000-0005-0000-0000-000007510000}"/>
    <cellStyle name="표준 36 2 2 20 12" xfId="20971" xr:uid="{00000000-0005-0000-0000-000008510000}"/>
    <cellStyle name="표준 36 2 2 20 12 2" xfId="20972" xr:uid="{00000000-0005-0000-0000-000009510000}"/>
    <cellStyle name="표준 36 2 2 20 13" xfId="20973" xr:uid="{00000000-0005-0000-0000-00000A510000}"/>
    <cellStyle name="표준 36 2 2 20 13 2" xfId="20974" xr:uid="{00000000-0005-0000-0000-00000B510000}"/>
    <cellStyle name="표준 36 2 2 20 14" xfId="20975" xr:uid="{00000000-0005-0000-0000-00000C510000}"/>
    <cellStyle name="표준 36 2 2 20 14 2" xfId="20976" xr:uid="{00000000-0005-0000-0000-00000D510000}"/>
    <cellStyle name="표준 36 2 2 20 15" xfId="20977" xr:uid="{00000000-0005-0000-0000-00000E510000}"/>
    <cellStyle name="표준 36 2 2 20 2" xfId="20978" xr:uid="{00000000-0005-0000-0000-00000F510000}"/>
    <cellStyle name="표준 36 2 2 20 2 10" xfId="20979" xr:uid="{00000000-0005-0000-0000-000010510000}"/>
    <cellStyle name="표준 36 2 2 20 2 10 2" xfId="20980" xr:uid="{00000000-0005-0000-0000-000011510000}"/>
    <cellStyle name="표준 36 2 2 20 2 11" xfId="20981" xr:uid="{00000000-0005-0000-0000-000012510000}"/>
    <cellStyle name="표준 36 2 2 20 2 11 2" xfId="20982" xr:uid="{00000000-0005-0000-0000-000013510000}"/>
    <cellStyle name="표준 36 2 2 20 2 12" xfId="20983" xr:uid="{00000000-0005-0000-0000-000014510000}"/>
    <cellStyle name="표준 36 2 2 20 2 12 2" xfId="20984" xr:uid="{00000000-0005-0000-0000-000015510000}"/>
    <cellStyle name="표준 36 2 2 20 2 13" xfId="20985" xr:uid="{00000000-0005-0000-0000-000016510000}"/>
    <cellStyle name="표준 36 2 2 20 2 13 2" xfId="20986" xr:uid="{00000000-0005-0000-0000-000017510000}"/>
    <cellStyle name="표준 36 2 2 20 2 14" xfId="20987" xr:uid="{00000000-0005-0000-0000-000018510000}"/>
    <cellStyle name="표준 36 2 2 20 2 2" xfId="20988" xr:uid="{00000000-0005-0000-0000-000019510000}"/>
    <cellStyle name="표준 36 2 2 20 2 2 2" xfId="20989" xr:uid="{00000000-0005-0000-0000-00001A510000}"/>
    <cellStyle name="표준 36 2 2 20 2 3" xfId="20990" xr:uid="{00000000-0005-0000-0000-00001B510000}"/>
    <cellStyle name="표준 36 2 2 20 2 3 2" xfId="20991" xr:uid="{00000000-0005-0000-0000-00001C510000}"/>
    <cellStyle name="표준 36 2 2 20 2 4" xfId="20992" xr:uid="{00000000-0005-0000-0000-00001D510000}"/>
    <cellStyle name="표준 36 2 2 20 2 4 2" xfId="20993" xr:uid="{00000000-0005-0000-0000-00001E510000}"/>
    <cellStyle name="표준 36 2 2 20 2 5" xfId="20994" xr:uid="{00000000-0005-0000-0000-00001F510000}"/>
    <cellStyle name="표준 36 2 2 20 2 5 2" xfId="20995" xr:uid="{00000000-0005-0000-0000-000020510000}"/>
    <cellStyle name="표준 36 2 2 20 2 6" xfId="20996" xr:uid="{00000000-0005-0000-0000-000021510000}"/>
    <cellStyle name="표준 36 2 2 20 2 6 2" xfId="20997" xr:uid="{00000000-0005-0000-0000-000022510000}"/>
    <cellStyle name="표준 36 2 2 20 2 7" xfId="20998" xr:uid="{00000000-0005-0000-0000-000023510000}"/>
    <cellStyle name="표준 36 2 2 20 2 7 2" xfId="20999" xr:uid="{00000000-0005-0000-0000-000024510000}"/>
    <cellStyle name="표준 36 2 2 20 2 8" xfId="21000" xr:uid="{00000000-0005-0000-0000-000025510000}"/>
    <cellStyle name="표준 36 2 2 20 2 8 2" xfId="21001" xr:uid="{00000000-0005-0000-0000-000026510000}"/>
    <cellStyle name="표준 36 2 2 20 2 9" xfId="21002" xr:uid="{00000000-0005-0000-0000-000027510000}"/>
    <cellStyle name="표준 36 2 2 20 2 9 2" xfId="21003" xr:uid="{00000000-0005-0000-0000-000028510000}"/>
    <cellStyle name="표준 36 2 2 20 3" xfId="21004" xr:uid="{00000000-0005-0000-0000-000029510000}"/>
    <cellStyle name="표준 36 2 2 20 3 2" xfId="21005" xr:uid="{00000000-0005-0000-0000-00002A510000}"/>
    <cellStyle name="표준 36 2 2 20 4" xfId="21006" xr:uid="{00000000-0005-0000-0000-00002B510000}"/>
    <cellStyle name="표준 36 2 2 20 4 2" xfId="21007" xr:uid="{00000000-0005-0000-0000-00002C510000}"/>
    <cellStyle name="표준 36 2 2 20 5" xfId="21008" xr:uid="{00000000-0005-0000-0000-00002D510000}"/>
    <cellStyle name="표준 36 2 2 20 5 2" xfId="21009" xr:uid="{00000000-0005-0000-0000-00002E510000}"/>
    <cellStyle name="표준 36 2 2 20 6" xfId="21010" xr:uid="{00000000-0005-0000-0000-00002F510000}"/>
    <cellStyle name="표준 36 2 2 20 6 2" xfId="21011" xr:uid="{00000000-0005-0000-0000-000030510000}"/>
    <cellStyle name="표준 36 2 2 20 7" xfId="21012" xr:uid="{00000000-0005-0000-0000-000031510000}"/>
    <cellStyle name="표준 36 2 2 20 7 2" xfId="21013" xr:uid="{00000000-0005-0000-0000-000032510000}"/>
    <cellStyle name="표준 36 2 2 20 8" xfId="21014" xr:uid="{00000000-0005-0000-0000-000033510000}"/>
    <cellStyle name="표준 36 2 2 20 8 2" xfId="21015" xr:uid="{00000000-0005-0000-0000-000034510000}"/>
    <cellStyle name="표준 36 2 2 20 9" xfId="21016" xr:uid="{00000000-0005-0000-0000-000035510000}"/>
    <cellStyle name="표준 36 2 2 20 9 2" xfId="21017" xr:uid="{00000000-0005-0000-0000-000036510000}"/>
    <cellStyle name="표준 36 2 2 21" xfId="21018" xr:uid="{00000000-0005-0000-0000-000037510000}"/>
    <cellStyle name="표준 36 2 2 21 10" xfId="21019" xr:uid="{00000000-0005-0000-0000-000038510000}"/>
    <cellStyle name="표준 36 2 2 21 10 2" xfId="21020" xr:uid="{00000000-0005-0000-0000-000039510000}"/>
    <cellStyle name="표준 36 2 2 21 11" xfId="21021" xr:uid="{00000000-0005-0000-0000-00003A510000}"/>
    <cellStyle name="표준 36 2 2 21 11 2" xfId="21022" xr:uid="{00000000-0005-0000-0000-00003B510000}"/>
    <cellStyle name="표준 36 2 2 21 12" xfId="21023" xr:uid="{00000000-0005-0000-0000-00003C510000}"/>
    <cellStyle name="표준 36 2 2 21 12 2" xfId="21024" xr:uid="{00000000-0005-0000-0000-00003D510000}"/>
    <cellStyle name="표준 36 2 2 21 13" xfId="21025" xr:uid="{00000000-0005-0000-0000-00003E510000}"/>
    <cellStyle name="표준 36 2 2 21 13 2" xfId="21026" xr:uid="{00000000-0005-0000-0000-00003F510000}"/>
    <cellStyle name="표준 36 2 2 21 14" xfId="21027" xr:uid="{00000000-0005-0000-0000-000040510000}"/>
    <cellStyle name="표준 36 2 2 21 14 2" xfId="21028" xr:uid="{00000000-0005-0000-0000-000041510000}"/>
    <cellStyle name="표준 36 2 2 21 15" xfId="21029" xr:uid="{00000000-0005-0000-0000-000042510000}"/>
    <cellStyle name="표준 36 2 2 21 2" xfId="21030" xr:uid="{00000000-0005-0000-0000-000043510000}"/>
    <cellStyle name="표준 36 2 2 21 2 10" xfId="21031" xr:uid="{00000000-0005-0000-0000-000044510000}"/>
    <cellStyle name="표준 36 2 2 21 2 10 2" xfId="21032" xr:uid="{00000000-0005-0000-0000-000045510000}"/>
    <cellStyle name="표준 36 2 2 21 2 11" xfId="21033" xr:uid="{00000000-0005-0000-0000-000046510000}"/>
    <cellStyle name="표준 36 2 2 21 2 11 2" xfId="21034" xr:uid="{00000000-0005-0000-0000-000047510000}"/>
    <cellStyle name="표준 36 2 2 21 2 12" xfId="21035" xr:uid="{00000000-0005-0000-0000-000048510000}"/>
    <cellStyle name="표준 36 2 2 21 2 12 2" xfId="21036" xr:uid="{00000000-0005-0000-0000-000049510000}"/>
    <cellStyle name="표준 36 2 2 21 2 13" xfId="21037" xr:uid="{00000000-0005-0000-0000-00004A510000}"/>
    <cellStyle name="표준 36 2 2 21 2 13 2" xfId="21038" xr:uid="{00000000-0005-0000-0000-00004B510000}"/>
    <cellStyle name="표준 36 2 2 21 2 14" xfId="21039" xr:uid="{00000000-0005-0000-0000-00004C510000}"/>
    <cellStyle name="표준 36 2 2 21 2 2" xfId="21040" xr:uid="{00000000-0005-0000-0000-00004D510000}"/>
    <cellStyle name="표준 36 2 2 21 2 2 2" xfId="21041" xr:uid="{00000000-0005-0000-0000-00004E510000}"/>
    <cellStyle name="표준 36 2 2 21 2 3" xfId="21042" xr:uid="{00000000-0005-0000-0000-00004F510000}"/>
    <cellStyle name="표준 36 2 2 21 2 3 2" xfId="21043" xr:uid="{00000000-0005-0000-0000-000050510000}"/>
    <cellStyle name="표준 36 2 2 21 2 4" xfId="21044" xr:uid="{00000000-0005-0000-0000-000051510000}"/>
    <cellStyle name="표준 36 2 2 21 2 4 2" xfId="21045" xr:uid="{00000000-0005-0000-0000-000052510000}"/>
    <cellStyle name="표준 36 2 2 21 2 5" xfId="21046" xr:uid="{00000000-0005-0000-0000-000053510000}"/>
    <cellStyle name="표준 36 2 2 21 2 5 2" xfId="21047" xr:uid="{00000000-0005-0000-0000-000054510000}"/>
    <cellStyle name="표준 36 2 2 21 2 6" xfId="21048" xr:uid="{00000000-0005-0000-0000-000055510000}"/>
    <cellStyle name="표준 36 2 2 21 2 6 2" xfId="21049" xr:uid="{00000000-0005-0000-0000-000056510000}"/>
    <cellStyle name="표준 36 2 2 21 2 7" xfId="21050" xr:uid="{00000000-0005-0000-0000-000057510000}"/>
    <cellStyle name="표준 36 2 2 21 2 7 2" xfId="21051" xr:uid="{00000000-0005-0000-0000-000058510000}"/>
    <cellStyle name="표준 36 2 2 21 2 8" xfId="21052" xr:uid="{00000000-0005-0000-0000-000059510000}"/>
    <cellStyle name="표준 36 2 2 21 2 8 2" xfId="21053" xr:uid="{00000000-0005-0000-0000-00005A510000}"/>
    <cellStyle name="표준 36 2 2 21 2 9" xfId="21054" xr:uid="{00000000-0005-0000-0000-00005B510000}"/>
    <cellStyle name="표준 36 2 2 21 2 9 2" xfId="21055" xr:uid="{00000000-0005-0000-0000-00005C510000}"/>
    <cellStyle name="표준 36 2 2 21 3" xfId="21056" xr:uid="{00000000-0005-0000-0000-00005D510000}"/>
    <cellStyle name="표준 36 2 2 21 3 2" xfId="21057" xr:uid="{00000000-0005-0000-0000-00005E510000}"/>
    <cellStyle name="표준 36 2 2 21 4" xfId="21058" xr:uid="{00000000-0005-0000-0000-00005F510000}"/>
    <cellStyle name="표준 36 2 2 21 4 2" xfId="21059" xr:uid="{00000000-0005-0000-0000-000060510000}"/>
    <cellStyle name="표준 36 2 2 21 5" xfId="21060" xr:uid="{00000000-0005-0000-0000-000061510000}"/>
    <cellStyle name="표준 36 2 2 21 5 2" xfId="21061" xr:uid="{00000000-0005-0000-0000-000062510000}"/>
    <cellStyle name="표준 36 2 2 21 6" xfId="21062" xr:uid="{00000000-0005-0000-0000-000063510000}"/>
    <cellStyle name="표준 36 2 2 21 6 2" xfId="21063" xr:uid="{00000000-0005-0000-0000-000064510000}"/>
    <cellStyle name="표준 36 2 2 21 7" xfId="21064" xr:uid="{00000000-0005-0000-0000-000065510000}"/>
    <cellStyle name="표준 36 2 2 21 7 2" xfId="21065" xr:uid="{00000000-0005-0000-0000-000066510000}"/>
    <cellStyle name="표준 36 2 2 21 8" xfId="21066" xr:uid="{00000000-0005-0000-0000-000067510000}"/>
    <cellStyle name="표준 36 2 2 21 8 2" xfId="21067" xr:uid="{00000000-0005-0000-0000-000068510000}"/>
    <cellStyle name="표준 36 2 2 21 9" xfId="21068" xr:uid="{00000000-0005-0000-0000-000069510000}"/>
    <cellStyle name="표준 36 2 2 21 9 2" xfId="21069" xr:uid="{00000000-0005-0000-0000-00006A510000}"/>
    <cellStyle name="표준 36 2 2 22" xfId="21070" xr:uid="{00000000-0005-0000-0000-00006B510000}"/>
    <cellStyle name="표준 36 2 2 22 10" xfId="21071" xr:uid="{00000000-0005-0000-0000-00006C510000}"/>
    <cellStyle name="표준 36 2 2 22 10 2" xfId="21072" xr:uid="{00000000-0005-0000-0000-00006D510000}"/>
    <cellStyle name="표준 36 2 2 22 11" xfId="21073" xr:uid="{00000000-0005-0000-0000-00006E510000}"/>
    <cellStyle name="표준 36 2 2 22 11 2" xfId="21074" xr:uid="{00000000-0005-0000-0000-00006F510000}"/>
    <cellStyle name="표준 36 2 2 22 12" xfId="21075" xr:uid="{00000000-0005-0000-0000-000070510000}"/>
    <cellStyle name="표준 36 2 2 22 12 2" xfId="21076" xr:uid="{00000000-0005-0000-0000-000071510000}"/>
    <cellStyle name="표준 36 2 2 22 13" xfId="21077" xr:uid="{00000000-0005-0000-0000-000072510000}"/>
    <cellStyle name="표준 36 2 2 22 13 2" xfId="21078" xr:uid="{00000000-0005-0000-0000-000073510000}"/>
    <cellStyle name="표준 36 2 2 22 14" xfId="21079" xr:uid="{00000000-0005-0000-0000-000074510000}"/>
    <cellStyle name="표준 36 2 2 22 14 2" xfId="21080" xr:uid="{00000000-0005-0000-0000-000075510000}"/>
    <cellStyle name="표준 36 2 2 22 15" xfId="21081" xr:uid="{00000000-0005-0000-0000-000076510000}"/>
    <cellStyle name="표준 36 2 2 22 2" xfId="21082" xr:uid="{00000000-0005-0000-0000-000077510000}"/>
    <cellStyle name="표준 36 2 2 22 2 10" xfId="21083" xr:uid="{00000000-0005-0000-0000-000078510000}"/>
    <cellStyle name="표준 36 2 2 22 2 10 2" xfId="21084" xr:uid="{00000000-0005-0000-0000-000079510000}"/>
    <cellStyle name="표준 36 2 2 22 2 11" xfId="21085" xr:uid="{00000000-0005-0000-0000-00007A510000}"/>
    <cellStyle name="표준 36 2 2 22 2 11 2" xfId="21086" xr:uid="{00000000-0005-0000-0000-00007B510000}"/>
    <cellStyle name="표준 36 2 2 22 2 12" xfId="21087" xr:uid="{00000000-0005-0000-0000-00007C510000}"/>
    <cellStyle name="표준 36 2 2 22 2 12 2" xfId="21088" xr:uid="{00000000-0005-0000-0000-00007D510000}"/>
    <cellStyle name="표준 36 2 2 22 2 13" xfId="21089" xr:uid="{00000000-0005-0000-0000-00007E510000}"/>
    <cellStyle name="표준 36 2 2 22 2 13 2" xfId="21090" xr:uid="{00000000-0005-0000-0000-00007F510000}"/>
    <cellStyle name="표준 36 2 2 22 2 14" xfId="21091" xr:uid="{00000000-0005-0000-0000-000080510000}"/>
    <cellStyle name="표준 36 2 2 22 2 2" xfId="21092" xr:uid="{00000000-0005-0000-0000-000081510000}"/>
    <cellStyle name="표준 36 2 2 22 2 2 2" xfId="21093" xr:uid="{00000000-0005-0000-0000-000082510000}"/>
    <cellStyle name="표준 36 2 2 22 2 3" xfId="21094" xr:uid="{00000000-0005-0000-0000-000083510000}"/>
    <cellStyle name="표준 36 2 2 22 2 3 2" xfId="21095" xr:uid="{00000000-0005-0000-0000-000084510000}"/>
    <cellStyle name="표준 36 2 2 22 2 4" xfId="21096" xr:uid="{00000000-0005-0000-0000-000085510000}"/>
    <cellStyle name="표준 36 2 2 22 2 4 2" xfId="21097" xr:uid="{00000000-0005-0000-0000-000086510000}"/>
    <cellStyle name="표준 36 2 2 22 2 5" xfId="21098" xr:uid="{00000000-0005-0000-0000-000087510000}"/>
    <cellStyle name="표준 36 2 2 22 2 5 2" xfId="21099" xr:uid="{00000000-0005-0000-0000-000088510000}"/>
    <cellStyle name="표준 36 2 2 22 2 6" xfId="21100" xr:uid="{00000000-0005-0000-0000-000089510000}"/>
    <cellStyle name="표준 36 2 2 22 2 6 2" xfId="21101" xr:uid="{00000000-0005-0000-0000-00008A510000}"/>
    <cellStyle name="표준 36 2 2 22 2 7" xfId="21102" xr:uid="{00000000-0005-0000-0000-00008B510000}"/>
    <cellStyle name="표준 36 2 2 22 2 7 2" xfId="21103" xr:uid="{00000000-0005-0000-0000-00008C510000}"/>
    <cellStyle name="표준 36 2 2 22 2 8" xfId="21104" xr:uid="{00000000-0005-0000-0000-00008D510000}"/>
    <cellStyle name="표준 36 2 2 22 2 8 2" xfId="21105" xr:uid="{00000000-0005-0000-0000-00008E510000}"/>
    <cellStyle name="표준 36 2 2 22 2 9" xfId="21106" xr:uid="{00000000-0005-0000-0000-00008F510000}"/>
    <cellStyle name="표준 36 2 2 22 2 9 2" xfId="21107" xr:uid="{00000000-0005-0000-0000-000090510000}"/>
    <cellStyle name="표준 36 2 2 22 3" xfId="21108" xr:uid="{00000000-0005-0000-0000-000091510000}"/>
    <cellStyle name="표준 36 2 2 22 3 2" xfId="21109" xr:uid="{00000000-0005-0000-0000-000092510000}"/>
    <cellStyle name="표준 36 2 2 22 4" xfId="21110" xr:uid="{00000000-0005-0000-0000-000093510000}"/>
    <cellStyle name="표준 36 2 2 22 4 2" xfId="21111" xr:uid="{00000000-0005-0000-0000-000094510000}"/>
    <cellStyle name="표준 36 2 2 22 5" xfId="21112" xr:uid="{00000000-0005-0000-0000-000095510000}"/>
    <cellStyle name="표준 36 2 2 22 5 2" xfId="21113" xr:uid="{00000000-0005-0000-0000-000096510000}"/>
    <cellStyle name="표준 36 2 2 22 6" xfId="21114" xr:uid="{00000000-0005-0000-0000-000097510000}"/>
    <cellStyle name="표준 36 2 2 22 6 2" xfId="21115" xr:uid="{00000000-0005-0000-0000-000098510000}"/>
    <cellStyle name="표준 36 2 2 22 7" xfId="21116" xr:uid="{00000000-0005-0000-0000-000099510000}"/>
    <cellStyle name="표준 36 2 2 22 7 2" xfId="21117" xr:uid="{00000000-0005-0000-0000-00009A510000}"/>
    <cellStyle name="표준 36 2 2 22 8" xfId="21118" xr:uid="{00000000-0005-0000-0000-00009B510000}"/>
    <cellStyle name="표준 36 2 2 22 8 2" xfId="21119" xr:uid="{00000000-0005-0000-0000-00009C510000}"/>
    <cellStyle name="표준 36 2 2 22 9" xfId="21120" xr:uid="{00000000-0005-0000-0000-00009D510000}"/>
    <cellStyle name="표준 36 2 2 22 9 2" xfId="21121" xr:uid="{00000000-0005-0000-0000-00009E510000}"/>
    <cellStyle name="표준 36 2 2 23" xfId="21122" xr:uid="{00000000-0005-0000-0000-00009F510000}"/>
    <cellStyle name="표준 36 2 2 23 10" xfId="21123" xr:uid="{00000000-0005-0000-0000-0000A0510000}"/>
    <cellStyle name="표준 36 2 2 23 10 2" xfId="21124" xr:uid="{00000000-0005-0000-0000-0000A1510000}"/>
    <cellStyle name="표준 36 2 2 23 11" xfId="21125" xr:uid="{00000000-0005-0000-0000-0000A2510000}"/>
    <cellStyle name="표준 36 2 2 23 11 2" xfId="21126" xr:uid="{00000000-0005-0000-0000-0000A3510000}"/>
    <cellStyle name="표준 36 2 2 23 12" xfId="21127" xr:uid="{00000000-0005-0000-0000-0000A4510000}"/>
    <cellStyle name="표준 36 2 2 23 12 2" xfId="21128" xr:uid="{00000000-0005-0000-0000-0000A5510000}"/>
    <cellStyle name="표준 36 2 2 23 13" xfId="21129" xr:uid="{00000000-0005-0000-0000-0000A6510000}"/>
    <cellStyle name="표준 36 2 2 23 13 2" xfId="21130" xr:uid="{00000000-0005-0000-0000-0000A7510000}"/>
    <cellStyle name="표준 36 2 2 23 14" xfId="21131" xr:uid="{00000000-0005-0000-0000-0000A8510000}"/>
    <cellStyle name="표준 36 2 2 23 14 2" xfId="21132" xr:uid="{00000000-0005-0000-0000-0000A9510000}"/>
    <cellStyle name="표준 36 2 2 23 15" xfId="21133" xr:uid="{00000000-0005-0000-0000-0000AA510000}"/>
    <cellStyle name="표준 36 2 2 23 2" xfId="21134" xr:uid="{00000000-0005-0000-0000-0000AB510000}"/>
    <cellStyle name="표준 36 2 2 23 2 10" xfId="21135" xr:uid="{00000000-0005-0000-0000-0000AC510000}"/>
    <cellStyle name="표준 36 2 2 23 2 10 2" xfId="21136" xr:uid="{00000000-0005-0000-0000-0000AD510000}"/>
    <cellStyle name="표준 36 2 2 23 2 11" xfId="21137" xr:uid="{00000000-0005-0000-0000-0000AE510000}"/>
    <cellStyle name="표준 36 2 2 23 2 11 2" xfId="21138" xr:uid="{00000000-0005-0000-0000-0000AF510000}"/>
    <cellStyle name="표준 36 2 2 23 2 12" xfId="21139" xr:uid="{00000000-0005-0000-0000-0000B0510000}"/>
    <cellStyle name="표준 36 2 2 23 2 12 2" xfId="21140" xr:uid="{00000000-0005-0000-0000-0000B1510000}"/>
    <cellStyle name="표준 36 2 2 23 2 13" xfId="21141" xr:uid="{00000000-0005-0000-0000-0000B2510000}"/>
    <cellStyle name="표준 36 2 2 23 2 13 2" xfId="21142" xr:uid="{00000000-0005-0000-0000-0000B3510000}"/>
    <cellStyle name="표준 36 2 2 23 2 14" xfId="21143" xr:uid="{00000000-0005-0000-0000-0000B4510000}"/>
    <cellStyle name="표준 36 2 2 23 2 2" xfId="21144" xr:uid="{00000000-0005-0000-0000-0000B5510000}"/>
    <cellStyle name="표준 36 2 2 23 2 2 2" xfId="21145" xr:uid="{00000000-0005-0000-0000-0000B6510000}"/>
    <cellStyle name="표준 36 2 2 23 2 3" xfId="21146" xr:uid="{00000000-0005-0000-0000-0000B7510000}"/>
    <cellStyle name="표준 36 2 2 23 2 3 2" xfId="21147" xr:uid="{00000000-0005-0000-0000-0000B8510000}"/>
    <cellStyle name="표준 36 2 2 23 2 4" xfId="21148" xr:uid="{00000000-0005-0000-0000-0000B9510000}"/>
    <cellStyle name="표준 36 2 2 23 2 4 2" xfId="21149" xr:uid="{00000000-0005-0000-0000-0000BA510000}"/>
    <cellStyle name="표준 36 2 2 23 2 5" xfId="21150" xr:uid="{00000000-0005-0000-0000-0000BB510000}"/>
    <cellStyle name="표준 36 2 2 23 2 5 2" xfId="21151" xr:uid="{00000000-0005-0000-0000-0000BC510000}"/>
    <cellStyle name="표준 36 2 2 23 2 6" xfId="21152" xr:uid="{00000000-0005-0000-0000-0000BD510000}"/>
    <cellStyle name="표준 36 2 2 23 2 6 2" xfId="21153" xr:uid="{00000000-0005-0000-0000-0000BE510000}"/>
    <cellStyle name="표준 36 2 2 23 2 7" xfId="21154" xr:uid="{00000000-0005-0000-0000-0000BF510000}"/>
    <cellStyle name="표준 36 2 2 23 2 7 2" xfId="21155" xr:uid="{00000000-0005-0000-0000-0000C0510000}"/>
    <cellStyle name="표준 36 2 2 23 2 8" xfId="21156" xr:uid="{00000000-0005-0000-0000-0000C1510000}"/>
    <cellStyle name="표준 36 2 2 23 2 8 2" xfId="21157" xr:uid="{00000000-0005-0000-0000-0000C2510000}"/>
    <cellStyle name="표준 36 2 2 23 2 9" xfId="21158" xr:uid="{00000000-0005-0000-0000-0000C3510000}"/>
    <cellStyle name="표준 36 2 2 23 2 9 2" xfId="21159" xr:uid="{00000000-0005-0000-0000-0000C4510000}"/>
    <cellStyle name="표준 36 2 2 23 3" xfId="21160" xr:uid="{00000000-0005-0000-0000-0000C5510000}"/>
    <cellStyle name="표준 36 2 2 23 3 2" xfId="21161" xr:uid="{00000000-0005-0000-0000-0000C6510000}"/>
    <cellStyle name="표준 36 2 2 23 4" xfId="21162" xr:uid="{00000000-0005-0000-0000-0000C7510000}"/>
    <cellStyle name="표준 36 2 2 23 4 2" xfId="21163" xr:uid="{00000000-0005-0000-0000-0000C8510000}"/>
    <cellStyle name="표준 36 2 2 23 5" xfId="21164" xr:uid="{00000000-0005-0000-0000-0000C9510000}"/>
    <cellStyle name="표준 36 2 2 23 5 2" xfId="21165" xr:uid="{00000000-0005-0000-0000-0000CA510000}"/>
    <cellStyle name="표준 36 2 2 23 6" xfId="21166" xr:uid="{00000000-0005-0000-0000-0000CB510000}"/>
    <cellStyle name="표준 36 2 2 23 6 2" xfId="21167" xr:uid="{00000000-0005-0000-0000-0000CC510000}"/>
    <cellStyle name="표준 36 2 2 23 7" xfId="21168" xr:uid="{00000000-0005-0000-0000-0000CD510000}"/>
    <cellStyle name="표준 36 2 2 23 7 2" xfId="21169" xr:uid="{00000000-0005-0000-0000-0000CE510000}"/>
    <cellStyle name="표준 36 2 2 23 8" xfId="21170" xr:uid="{00000000-0005-0000-0000-0000CF510000}"/>
    <cellStyle name="표준 36 2 2 23 8 2" xfId="21171" xr:uid="{00000000-0005-0000-0000-0000D0510000}"/>
    <cellStyle name="표준 36 2 2 23 9" xfId="21172" xr:uid="{00000000-0005-0000-0000-0000D1510000}"/>
    <cellStyle name="표준 36 2 2 23 9 2" xfId="21173" xr:uid="{00000000-0005-0000-0000-0000D2510000}"/>
    <cellStyle name="표준 36 2 2 24" xfId="21174" xr:uid="{00000000-0005-0000-0000-0000D3510000}"/>
    <cellStyle name="표준 36 2 2 24 10" xfId="21175" xr:uid="{00000000-0005-0000-0000-0000D4510000}"/>
    <cellStyle name="표준 36 2 2 24 10 2" xfId="21176" xr:uid="{00000000-0005-0000-0000-0000D5510000}"/>
    <cellStyle name="표준 36 2 2 24 11" xfId="21177" xr:uid="{00000000-0005-0000-0000-0000D6510000}"/>
    <cellStyle name="표준 36 2 2 24 11 2" xfId="21178" xr:uid="{00000000-0005-0000-0000-0000D7510000}"/>
    <cellStyle name="표준 36 2 2 24 12" xfId="21179" xr:uid="{00000000-0005-0000-0000-0000D8510000}"/>
    <cellStyle name="표준 36 2 2 24 12 2" xfId="21180" xr:uid="{00000000-0005-0000-0000-0000D9510000}"/>
    <cellStyle name="표준 36 2 2 24 13" xfId="21181" xr:uid="{00000000-0005-0000-0000-0000DA510000}"/>
    <cellStyle name="표준 36 2 2 24 13 2" xfId="21182" xr:uid="{00000000-0005-0000-0000-0000DB510000}"/>
    <cellStyle name="표준 36 2 2 24 14" xfId="21183" xr:uid="{00000000-0005-0000-0000-0000DC510000}"/>
    <cellStyle name="표준 36 2 2 24 14 2" xfId="21184" xr:uid="{00000000-0005-0000-0000-0000DD510000}"/>
    <cellStyle name="표준 36 2 2 24 15" xfId="21185" xr:uid="{00000000-0005-0000-0000-0000DE510000}"/>
    <cellStyle name="표준 36 2 2 24 2" xfId="21186" xr:uid="{00000000-0005-0000-0000-0000DF510000}"/>
    <cellStyle name="표준 36 2 2 24 2 10" xfId="21187" xr:uid="{00000000-0005-0000-0000-0000E0510000}"/>
    <cellStyle name="표준 36 2 2 24 2 10 2" xfId="21188" xr:uid="{00000000-0005-0000-0000-0000E1510000}"/>
    <cellStyle name="표준 36 2 2 24 2 11" xfId="21189" xr:uid="{00000000-0005-0000-0000-0000E2510000}"/>
    <cellStyle name="표준 36 2 2 24 2 11 2" xfId="21190" xr:uid="{00000000-0005-0000-0000-0000E3510000}"/>
    <cellStyle name="표준 36 2 2 24 2 12" xfId="21191" xr:uid="{00000000-0005-0000-0000-0000E4510000}"/>
    <cellStyle name="표준 36 2 2 24 2 12 2" xfId="21192" xr:uid="{00000000-0005-0000-0000-0000E5510000}"/>
    <cellStyle name="표준 36 2 2 24 2 13" xfId="21193" xr:uid="{00000000-0005-0000-0000-0000E6510000}"/>
    <cellStyle name="표준 36 2 2 24 2 13 2" xfId="21194" xr:uid="{00000000-0005-0000-0000-0000E7510000}"/>
    <cellStyle name="표준 36 2 2 24 2 14" xfId="21195" xr:uid="{00000000-0005-0000-0000-0000E8510000}"/>
    <cellStyle name="표준 36 2 2 24 2 2" xfId="21196" xr:uid="{00000000-0005-0000-0000-0000E9510000}"/>
    <cellStyle name="표준 36 2 2 24 2 2 2" xfId="21197" xr:uid="{00000000-0005-0000-0000-0000EA510000}"/>
    <cellStyle name="표준 36 2 2 24 2 3" xfId="21198" xr:uid="{00000000-0005-0000-0000-0000EB510000}"/>
    <cellStyle name="표준 36 2 2 24 2 3 2" xfId="21199" xr:uid="{00000000-0005-0000-0000-0000EC510000}"/>
    <cellStyle name="표준 36 2 2 24 2 4" xfId="21200" xr:uid="{00000000-0005-0000-0000-0000ED510000}"/>
    <cellStyle name="표준 36 2 2 24 2 4 2" xfId="21201" xr:uid="{00000000-0005-0000-0000-0000EE510000}"/>
    <cellStyle name="표준 36 2 2 24 2 5" xfId="21202" xr:uid="{00000000-0005-0000-0000-0000EF510000}"/>
    <cellStyle name="표준 36 2 2 24 2 5 2" xfId="21203" xr:uid="{00000000-0005-0000-0000-0000F0510000}"/>
    <cellStyle name="표준 36 2 2 24 2 6" xfId="21204" xr:uid="{00000000-0005-0000-0000-0000F1510000}"/>
    <cellStyle name="표준 36 2 2 24 2 6 2" xfId="21205" xr:uid="{00000000-0005-0000-0000-0000F2510000}"/>
    <cellStyle name="표준 36 2 2 24 2 7" xfId="21206" xr:uid="{00000000-0005-0000-0000-0000F3510000}"/>
    <cellStyle name="표준 36 2 2 24 2 7 2" xfId="21207" xr:uid="{00000000-0005-0000-0000-0000F4510000}"/>
    <cellStyle name="표준 36 2 2 24 2 8" xfId="21208" xr:uid="{00000000-0005-0000-0000-0000F5510000}"/>
    <cellStyle name="표준 36 2 2 24 2 8 2" xfId="21209" xr:uid="{00000000-0005-0000-0000-0000F6510000}"/>
    <cellStyle name="표준 36 2 2 24 2 9" xfId="21210" xr:uid="{00000000-0005-0000-0000-0000F7510000}"/>
    <cellStyle name="표준 36 2 2 24 2 9 2" xfId="21211" xr:uid="{00000000-0005-0000-0000-0000F8510000}"/>
    <cellStyle name="표준 36 2 2 24 3" xfId="21212" xr:uid="{00000000-0005-0000-0000-0000F9510000}"/>
    <cellStyle name="표준 36 2 2 24 3 2" xfId="21213" xr:uid="{00000000-0005-0000-0000-0000FA510000}"/>
    <cellStyle name="표준 36 2 2 24 4" xfId="21214" xr:uid="{00000000-0005-0000-0000-0000FB510000}"/>
    <cellStyle name="표준 36 2 2 24 4 2" xfId="21215" xr:uid="{00000000-0005-0000-0000-0000FC510000}"/>
    <cellStyle name="표준 36 2 2 24 5" xfId="21216" xr:uid="{00000000-0005-0000-0000-0000FD510000}"/>
    <cellStyle name="표준 36 2 2 24 5 2" xfId="21217" xr:uid="{00000000-0005-0000-0000-0000FE510000}"/>
    <cellStyle name="표준 36 2 2 24 6" xfId="21218" xr:uid="{00000000-0005-0000-0000-0000FF510000}"/>
    <cellStyle name="표준 36 2 2 24 6 2" xfId="21219" xr:uid="{00000000-0005-0000-0000-000000520000}"/>
    <cellStyle name="표준 36 2 2 24 7" xfId="21220" xr:uid="{00000000-0005-0000-0000-000001520000}"/>
    <cellStyle name="표준 36 2 2 24 7 2" xfId="21221" xr:uid="{00000000-0005-0000-0000-000002520000}"/>
    <cellStyle name="표준 36 2 2 24 8" xfId="21222" xr:uid="{00000000-0005-0000-0000-000003520000}"/>
    <cellStyle name="표준 36 2 2 24 8 2" xfId="21223" xr:uid="{00000000-0005-0000-0000-000004520000}"/>
    <cellStyle name="표준 36 2 2 24 9" xfId="21224" xr:uid="{00000000-0005-0000-0000-000005520000}"/>
    <cellStyle name="표준 36 2 2 24 9 2" xfId="21225" xr:uid="{00000000-0005-0000-0000-000006520000}"/>
    <cellStyle name="표준 36 2 2 25" xfId="21226" xr:uid="{00000000-0005-0000-0000-000007520000}"/>
    <cellStyle name="표준 36 2 2 25 10" xfId="21227" xr:uid="{00000000-0005-0000-0000-000008520000}"/>
    <cellStyle name="표준 36 2 2 25 10 2" xfId="21228" xr:uid="{00000000-0005-0000-0000-000009520000}"/>
    <cellStyle name="표준 36 2 2 25 11" xfId="21229" xr:uid="{00000000-0005-0000-0000-00000A520000}"/>
    <cellStyle name="표준 36 2 2 25 11 2" xfId="21230" xr:uid="{00000000-0005-0000-0000-00000B520000}"/>
    <cellStyle name="표준 36 2 2 25 12" xfId="21231" xr:uid="{00000000-0005-0000-0000-00000C520000}"/>
    <cellStyle name="표준 36 2 2 25 12 2" xfId="21232" xr:uid="{00000000-0005-0000-0000-00000D520000}"/>
    <cellStyle name="표준 36 2 2 25 13" xfId="21233" xr:uid="{00000000-0005-0000-0000-00000E520000}"/>
    <cellStyle name="표준 36 2 2 25 13 2" xfId="21234" xr:uid="{00000000-0005-0000-0000-00000F520000}"/>
    <cellStyle name="표준 36 2 2 25 14" xfId="21235" xr:uid="{00000000-0005-0000-0000-000010520000}"/>
    <cellStyle name="표준 36 2 2 25 14 2" xfId="21236" xr:uid="{00000000-0005-0000-0000-000011520000}"/>
    <cellStyle name="표준 36 2 2 25 15" xfId="21237" xr:uid="{00000000-0005-0000-0000-000012520000}"/>
    <cellStyle name="표준 36 2 2 25 2" xfId="21238" xr:uid="{00000000-0005-0000-0000-000013520000}"/>
    <cellStyle name="표준 36 2 2 25 2 10" xfId="21239" xr:uid="{00000000-0005-0000-0000-000014520000}"/>
    <cellStyle name="표준 36 2 2 25 2 10 2" xfId="21240" xr:uid="{00000000-0005-0000-0000-000015520000}"/>
    <cellStyle name="표준 36 2 2 25 2 11" xfId="21241" xr:uid="{00000000-0005-0000-0000-000016520000}"/>
    <cellStyle name="표준 36 2 2 25 2 11 2" xfId="21242" xr:uid="{00000000-0005-0000-0000-000017520000}"/>
    <cellStyle name="표준 36 2 2 25 2 12" xfId="21243" xr:uid="{00000000-0005-0000-0000-000018520000}"/>
    <cellStyle name="표준 36 2 2 25 2 12 2" xfId="21244" xr:uid="{00000000-0005-0000-0000-000019520000}"/>
    <cellStyle name="표준 36 2 2 25 2 13" xfId="21245" xr:uid="{00000000-0005-0000-0000-00001A520000}"/>
    <cellStyle name="표준 36 2 2 25 2 13 2" xfId="21246" xr:uid="{00000000-0005-0000-0000-00001B520000}"/>
    <cellStyle name="표준 36 2 2 25 2 14" xfId="21247" xr:uid="{00000000-0005-0000-0000-00001C520000}"/>
    <cellStyle name="표준 36 2 2 25 2 2" xfId="21248" xr:uid="{00000000-0005-0000-0000-00001D520000}"/>
    <cellStyle name="표준 36 2 2 25 2 2 2" xfId="21249" xr:uid="{00000000-0005-0000-0000-00001E520000}"/>
    <cellStyle name="표준 36 2 2 25 2 3" xfId="21250" xr:uid="{00000000-0005-0000-0000-00001F520000}"/>
    <cellStyle name="표준 36 2 2 25 2 3 2" xfId="21251" xr:uid="{00000000-0005-0000-0000-000020520000}"/>
    <cellStyle name="표준 36 2 2 25 2 4" xfId="21252" xr:uid="{00000000-0005-0000-0000-000021520000}"/>
    <cellStyle name="표준 36 2 2 25 2 4 2" xfId="21253" xr:uid="{00000000-0005-0000-0000-000022520000}"/>
    <cellStyle name="표준 36 2 2 25 2 5" xfId="21254" xr:uid="{00000000-0005-0000-0000-000023520000}"/>
    <cellStyle name="표준 36 2 2 25 2 5 2" xfId="21255" xr:uid="{00000000-0005-0000-0000-000024520000}"/>
    <cellStyle name="표준 36 2 2 25 2 6" xfId="21256" xr:uid="{00000000-0005-0000-0000-000025520000}"/>
    <cellStyle name="표준 36 2 2 25 2 6 2" xfId="21257" xr:uid="{00000000-0005-0000-0000-000026520000}"/>
    <cellStyle name="표준 36 2 2 25 2 7" xfId="21258" xr:uid="{00000000-0005-0000-0000-000027520000}"/>
    <cellStyle name="표준 36 2 2 25 2 7 2" xfId="21259" xr:uid="{00000000-0005-0000-0000-000028520000}"/>
    <cellStyle name="표준 36 2 2 25 2 8" xfId="21260" xr:uid="{00000000-0005-0000-0000-000029520000}"/>
    <cellStyle name="표준 36 2 2 25 2 8 2" xfId="21261" xr:uid="{00000000-0005-0000-0000-00002A520000}"/>
    <cellStyle name="표준 36 2 2 25 2 9" xfId="21262" xr:uid="{00000000-0005-0000-0000-00002B520000}"/>
    <cellStyle name="표준 36 2 2 25 2 9 2" xfId="21263" xr:uid="{00000000-0005-0000-0000-00002C520000}"/>
    <cellStyle name="표준 36 2 2 25 3" xfId="21264" xr:uid="{00000000-0005-0000-0000-00002D520000}"/>
    <cellStyle name="표준 36 2 2 25 3 2" xfId="21265" xr:uid="{00000000-0005-0000-0000-00002E520000}"/>
    <cellStyle name="표준 36 2 2 25 4" xfId="21266" xr:uid="{00000000-0005-0000-0000-00002F520000}"/>
    <cellStyle name="표준 36 2 2 25 4 2" xfId="21267" xr:uid="{00000000-0005-0000-0000-000030520000}"/>
    <cellStyle name="표준 36 2 2 25 5" xfId="21268" xr:uid="{00000000-0005-0000-0000-000031520000}"/>
    <cellStyle name="표준 36 2 2 25 5 2" xfId="21269" xr:uid="{00000000-0005-0000-0000-000032520000}"/>
    <cellStyle name="표준 36 2 2 25 6" xfId="21270" xr:uid="{00000000-0005-0000-0000-000033520000}"/>
    <cellStyle name="표준 36 2 2 25 6 2" xfId="21271" xr:uid="{00000000-0005-0000-0000-000034520000}"/>
    <cellStyle name="표준 36 2 2 25 7" xfId="21272" xr:uid="{00000000-0005-0000-0000-000035520000}"/>
    <cellStyle name="표준 36 2 2 25 7 2" xfId="21273" xr:uid="{00000000-0005-0000-0000-000036520000}"/>
    <cellStyle name="표준 36 2 2 25 8" xfId="21274" xr:uid="{00000000-0005-0000-0000-000037520000}"/>
    <cellStyle name="표준 36 2 2 25 8 2" xfId="21275" xr:uid="{00000000-0005-0000-0000-000038520000}"/>
    <cellStyle name="표준 36 2 2 25 9" xfId="21276" xr:uid="{00000000-0005-0000-0000-000039520000}"/>
    <cellStyle name="표준 36 2 2 25 9 2" xfId="21277" xr:uid="{00000000-0005-0000-0000-00003A520000}"/>
    <cellStyle name="표준 36 2 2 26" xfId="21278" xr:uid="{00000000-0005-0000-0000-00003B520000}"/>
    <cellStyle name="표준 36 2 2 26 10" xfId="21279" xr:uid="{00000000-0005-0000-0000-00003C520000}"/>
    <cellStyle name="표준 36 2 2 26 10 2" xfId="21280" xr:uid="{00000000-0005-0000-0000-00003D520000}"/>
    <cellStyle name="표준 36 2 2 26 11" xfId="21281" xr:uid="{00000000-0005-0000-0000-00003E520000}"/>
    <cellStyle name="표준 36 2 2 26 11 2" xfId="21282" xr:uid="{00000000-0005-0000-0000-00003F520000}"/>
    <cellStyle name="표준 36 2 2 26 12" xfId="21283" xr:uid="{00000000-0005-0000-0000-000040520000}"/>
    <cellStyle name="표준 36 2 2 26 12 2" xfId="21284" xr:uid="{00000000-0005-0000-0000-000041520000}"/>
    <cellStyle name="표준 36 2 2 26 13" xfId="21285" xr:uid="{00000000-0005-0000-0000-000042520000}"/>
    <cellStyle name="표준 36 2 2 26 13 2" xfId="21286" xr:uid="{00000000-0005-0000-0000-000043520000}"/>
    <cellStyle name="표준 36 2 2 26 14" xfId="21287" xr:uid="{00000000-0005-0000-0000-000044520000}"/>
    <cellStyle name="표준 36 2 2 26 14 2" xfId="21288" xr:uid="{00000000-0005-0000-0000-000045520000}"/>
    <cellStyle name="표준 36 2 2 26 15" xfId="21289" xr:uid="{00000000-0005-0000-0000-000046520000}"/>
    <cellStyle name="표준 36 2 2 26 2" xfId="21290" xr:uid="{00000000-0005-0000-0000-000047520000}"/>
    <cellStyle name="표준 36 2 2 26 2 10" xfId="21291" xr:uid="{00000000-0005-0000-0000-000048520000}"/>
    <cellStyle name="표준 36 2 2 26 2 10 2" xfId="21292" xr:uid="{00000000-0005-0000-0000-000049520000}"/>
    <cellStyle name="표준 36 2 2 26 2 11" xfId="21293" xr:uid="{00000000-0005-0000-0000-00004A520000}"/>
    <cellStyle name="표준 36 2 2 26 2 11 2" xfId="21294" xr:uid="{00000000-0005-0000-0000-00004B520000}"/>
    <cellStyle name="표준 36 2 2 26 2 12" xfId="21295" xr:uid="{00000000-0005-0000-0000-00004C520000}"/>
    <cellStyle name="표준 36 2 2 26 2 12 2" xfId="21296" xr:uid="{00000000-0005-0000-0000-00004D520000}"/>
    <cellStyle name="표준 36 2 2 26 2 13" xfId="21297" xr:uid="{00000000-0005-0000-0000-00004E520000}"/>
    <cellStyle name="표준 36 2 2 26 2 13 2" xfId="21298" xr:uid="{00000000-0005-0000-0000-00004F520000}"/>
    <cellStyle name="표준 36 2 2 26 2 14" xfId="21299" xr:uid="{00000000-0005-0000-0000-000050520000}"/>
    <cellStyle name="표준 36 2 2 26 2 2" xfId="21300" xr:uid="{00000000-0005-0000-0000-000051520000}"/>
    <cellStyle name="표준 36 2 2 26 2 2 2" xfId="21301" xr:uid="{00000000-0005-0000-0000-000052520000}"/>
    <cellStyle name="표준 36 2 2 26 2 3" xfId="21302" xr:uid="{00000000-0005-0000-0000-000053520000}"/>
    <cellStyle name="표준 36 2 2 26 2 3 2" xfId="21303" xr:uid="{00000000-0005-0000-0000-000054520000}"/>
    <cellStyle name="표준 36 2 2 26 2 4" xfId="21304" xr:uid="{00000000-0005-0000-0000-000055520000}"/>
    <cellStyle name="표준 36 2 2 26 2 4 2" xfId="21305" xr:uid="{00000000-0005-0000-0000-000056520000}"/>
    <cellStyle name="표준 36 2 2 26 2 5" xfId="21306" xr:uid="{00000000-0005-0000-0000-000057520000}"/>
    <cellStyle name="표준 36 2 2 26 2 5 2" xfId="21307" xr:uid="{00000000-0005-0000-0000-000058520000}"/>
    <cellStyle name="표준 36 2 2 26 2 6" xfId="21308" xr:uid="{00000000-0005-0000-0000-000059520000}"/>
    <cellStyle name="표준 36 2 2 26 2 6 2" xfId="21309" xr:uid="{00000000-0005-0000-0000-00005A520000}"/>
    <cellStyle name="표준 36 2 2 26 2 7" xfId="21310" xr:uid="{00000000-0005-0000-0000-00005B520000}"/>
    <cellStyle name="표준 36 2 2 26 2 7 2" xfId="21311" xr:uid="{00000000-0005-0000-0000-00005C520000}"/>
    <cellStyle name="표준 36 2 2 26 2 8" xfId="21312" xr:uid="{00000000-0005-0000-0000-00005D520000}"/>
    <cellStyle name="표준 36 2 2 26 2 8 2" xfId="21313" xr:uid="{00000000-0005-0000-0000-00005E520000}"/>
    <cellStyle name="표준 36 2 2 26 2 9" xfId="21314" xr:uid="{00000000-0005-0000-0000-00005F520000}"/>
    <cellStyle name="표준 36 2 2 26 2 9 2" xfId="21315" xr:uid="{00000000-0005-0000-0000-000060520000}"/>
    <cellStyle name="표준 36 2 2 26 3" xfId="21316" xr:uid="{00000000-0005-0000-0000-000061520000}"/>
    <cellStyle name="표준 36 2 2 26 3 2" xfId="21317" xr:uid="{00000000-0005-0000-0000-000062520000}"/>
    <cellStyle name="표준 36 2 2 26 4" xfId="21318" xr:uid="{00000000-0005-0000-0000-000063520000}"/>
    <cellStyle name="표준 36 2 2 26 4 2" xfId="21319" xr:uid="{00000000-0005-0000-0000-000064520000}"/>
    <cellStyle name="표준 36 2 2 26 5" xfId="21320" xr:uid="{00000000-0005-0000-0000-000065520000}"/>
    <cellStyle name="표준 36 2 2 26 5 2" xfId="21321" xr:uid="{00000000-0005-0000-0000-000066520000}"/>
    <cellStyle name="표준 36 2 2 26 6" xfId="21322" xr:uid="{00000000-0005-0000-0000-000067520000}"/>
    <cellStyle name="표준 36 2 2 26 6 2" xfId="21323" xr:uid="{00000000-0005-0000-0000-000068520000}"/>
    <cellStyle name="표준 36 2 2 26 7" xfId="21324" xr:uid="{00000000-0005-0000-0000-000069520000}"/>
    <cellStyle name="표준 36 2 2 26 7 2" xfId="21325" xr:uid="{00000000-0005-0000-0000-00006A520000}"/>
    <cellStyle name="표준 36 2 2 26 8" xfId="21326" xr:uid="{00000000-0005-0000-0000-00006B520000}"/>
    <cellStyle name="표준 36 2 2 26 8 2" xfId="21327" xr:uid="{00000000-0005-0000-0000-00006C520000}"/>
    <cellStyle name="표준 36 2 2 26 9" xfId="21328" xr:uid="{00000000-0005-0000-0000-00006D520000}"/>
    <cellStyle name="표준 36 2 2 26 9 2" xfId="21329" xr:uid="{00000000-0005-0000-0000-00006E520000}"/>
    <cellStyle name="표준 36 2 2 27" xfId="21330" xr:uid="{00000000-0005-0000-0000-00006F520000}"/>
    <cellStyle name="표준 36 2 2 27 10" xfId="21331" xr:uid="{00000000-0005-0000-0000-000070520000}"/>
    <cellStyle name="표준 36 2 2 27 10 2" xfId="21332" xr:uid="{00000000-0005-0000-0000-000071520000}"/>
    <cellStyle name="표준 36 2 2 27 11" xfId="21333" xr:uid="{00000000-0005-0000-0000-000072520000}"/>
    <cellStyle name="표준 36 2 2 27 11 2" xfId="21334" xr:uid="{00000000-0005-0000-0000-000073520000}"/>
    <cellStyle name="표준 36 2 2 27 12" xfId="21335" xr:uid="{00000000-0005-0000-0000-000074520000}"/>
    <cellStyle name="표준 36 2 2 27 12 2" xfId="21336" xr:uid="{00000000-0005-0000-0000-000075520000}"/>
    <cellStyle name="표준 36 2 2 27 13" xfId="21337" xr:uid="{00000000-0005-0000-0000-000076520000}"/>
    <cellStyle name="표준 36 2 2 27 13 2" xfId="21338" xr:uid="{00000000-0005-0000-0000-000077520000}"/>
    <cellStyle name="표준 36 2 2 27 14" xfId="21339" xr:uid="{00000000-0005-0000-0000-000078520000}"/>
    <cellStyle name="표준 36 2 2 27 2" xfId="21340" xr:uid="{00000000-0005-0000-0000-000079520000}"/>
    <cellStyle name="표준 36 2 2 27 2 2" xfId="21341" xr:uid="{00000000-0005-0000-0000-00007A520000}"/>
    <cellStyle name="표준 36 2 2 27 3" xfId="21342" xr:uid="{00000000-0005-0000-0000-00007B520000}"/>
    <cellStyle name="표준 36 2 2 27 3 2" xfId="21343" xr:uid="{00000000-0005-0000-0000-00007C520000}"/>
    <cellStyle name="표준 36 2 2 27 4" xfId="21344" xr:uid="{00000000-0005-0000-0000-00007D520000}"/>
    <cellStyle name="표준 36 2 2 27 4 2" xfId="21345" xr:uid="{00000000-0005-0000-0000-00007E520000}"/>
    <cellStyle name="표준 36 2 2 27 5" xfId="21346" xr:uid="{00000000-0005-0000-0000-00007F520000}"/>
    <cellStyle name="표준 36 2 2 27 5 2" xfId="21347" xr:uid="{00000000-0005-0000-0000-000080520000}"/>
    <cellStyle name="표준 36 2 2 27 6" xfId="21348" xr:uid="{00000000-0005-0000-0000-000081520000}"/>
    <cellStyle name="표준 36 2 2 27 6 2" xfId="21349" xr:uid="{00000000-0005-0000-0000-000082520000}"/>
    <cellStyle name="표준 36 2 2 27 7" xfId="21350" xr:uid="{00000000-0005-0000-0000-000083520000}"/>
    <cellStyle name="표준 36 2 2 27 7 2" xfId="21351" xr:uid="{00000000-0005-0000-0000-000084520000}"/>
    <cellStyle name="표준 36 2 2 27 8" xfId="21352" xr:uid="{00000000-0005-0000-0000-000085520000}"/>
    <cellStyle name="표준 36 2 2 27 8 2" xfId="21353" xr:uid="{00000000-0005-0000-0000-000086520000}"/>
    <cellStyle name="표준 36 2 2 27 9" xfId="21354" xr:uid="{00000000-0005-0000-0000-000087520000}"/>
    <cellStyle name="표준 36 2 2 27 9 2" xfId="21355" xr:uid="{00000000-0005-0000-0000-000088520000}"/>
    <cellStyle name="표준 36 2 2 28" xfId="21356" xr:uid="{00000000-0005-0000-0000-000089520000}"/>
    <cellStyle name="표준 36 2 2 28 2" xfId="21357" xr:uid="{00000000-0005-0000-0000-00008A520000}"/>
    <cellStyle name="표준 36 2 2 29" xfId="21358" xr:uid="{00000000-0005-0000-0000-00008B520000}"/>
    <cellStyle name="표준 36 2 2 29 2" xfId="21359" xr:uid="{00000000-0005-0000-0000-00008C520000}"/>
    <cellStyle name="표준 36 2 2 3" xfId="21360" xr:uid="{00000000-0005-0000-0000-00008D520000}"/>
    <cellStyle name="표준 36 2 2 3 10" xfId="21361" xr:uid="{00000000-0005-0000-0000-00008E520000}"/>
    <cellStyle name="표준 36 2 2 3 10 2" xfId="21362" xr:uid="{00000000-0005-0000-0000-00008F520000}"/>
    <cellStyle name="표준 36 2 2 3 11" xfId="21363" xr:uid="{00000000-0005-0000-0000-000090520000}"/>
    <cellStyle name="표준 36 2 2 3 11 2" xfId="21364" xr:uid="{00000000-0005-0000-0000-000091520000}"/>
    <cellStyle name="표준 36 2 2 3 12" xfId="21365" xr:uid="{00000000-0005-0000-0000-000092520000}"/>
    <cellStyle name="표준 36 2 2 3 12 2" xfId="21366" xr:uid="{00000000-0005-0000-0000-000093520000}"/>
    <cellStyle name="표준 36 2 2 3 13" xfId="21367" xr:uid="{00000000-0005-0000-0000-000094520000}"/>
    <cellStyle name="표준 36 2 2 3 13 2" xfId="21368" xr:uid="{00000000-0005-0000-0000-000095520000}"/>
    <cellStyle name="표준 36 2 2 3 14" xfId="21369" xr:uid="{00000000-0005-0000-0000-000096520000}"/>
    <cellStyle name="표준 36 2 2 3 14 2" xfId="21370" xr:uid="{00000000-0005-0000-0000-000097520000}"/>
    <cellStyle name="표준 36 2 2 3 15" xfId="21371" xr:uid="{00000000-0005-0000-0000-000098520000}"/>
    <cellStyle name="표준 36 2 2 3 2" xfId="21372" xr:uid="{00000000-0005-0000-0000-000099520000}"/>
    <cellStyle name="표준 36 2 2 3 2 10" xfId="21373" xr:uid="{00000000-0005-0000-0000-00009A520000}"/>
    <cellStyle name="표준 36 2 2 3 2 10 2" xfId="21374" xr:uid="{00000000-0005-0000-0000-00009B520000}"/>
    <cellStyle name="표준 36 2 2 3 2 11" xfId="21375" xr:uid="{00000000-0005-0000-0000-00009C520000}"/>
    <cellStyle name="표준 36 2 2 3 2 11 2" xfId="21376" xr:uid="{00000000-0005-0000-0000-00009D520000}"/>
    <cellStyle name="표준 36 2 2 3 2 12" xfId="21377" xr:uid="{00000000-0005-0000-0000-00009E520000}"/>
    <cellStyle name="표준 36 2 2 3 2 12 2" xfId="21378" xr:uid="{00000000-0005-0000-0000-00009F520000}"/>
    <cellStyle name="표준 36 2 2 3 2 13" xfId="21379" xr:uid="{00000000-0005-0000-0000-0000A0520000}"/>
    <cellStyle name="표준 36 2 2 3 2 13 2" xfId="21380" xr:uid="{00000000-0005-0000-0000-0000A1520000}"/>
    <cellStyle name="표준 36 2 2 3 2 14" xfId="21381" xr:uid="{00000000-0005-0000-0000-0000A2520000}"/>
    <cellStyle name="표준 36 2 2 3 2 2" xfId="21382" xr:uid="{00000000-0005-0000-0000-0000A3520000}"/>
    <cellStyle name="표준 36 2 2 3 2 2 2" xfId="21383" xr:uid="{00000000-0005-0000-0000-0000A4520000}"/>
    <cellStyle name="표준 36 2 2 3 2 3" xfId="21384" xr:uid="{00000000-0005-0000-0000-0000A5520000}"/>
    <cellStyle name="표준 36 2 2 3 2 3 2" xfId="21385" xr:uid="{00000000-0005-0000-0000-0000A6520000}"/>
    <cellStyle name="표준 36 2 2 3 2 4" xfId="21386" xr:uid="{00000000-0005-0000-0000-0000A7520000}"/>
    <cellStyle name="표준 36 2 2 3 2 4 2" xfId="21387" xr:uid="{00000000-0005-0000-0000-0000A8520000}"/>
    <cellStyle name="표준 36 2 2 3 2 5" xfId="21388" xr:uid="{00000000-0005-0000-0000-0000A9520000}"/>
    <cellStyle name="표준 36 2 2 3 2 5 2" xfId="21389" xr:uid="{00000000-0005-0000-0000-0000AA520000}"/>
    <cellStyle name="표준 36 2 2 3 2 6" xfId="21390" xr:uid="{00000000-0005-0000-0000-0000AB520000}"/>
    <cellStyle name="표준 36 2 2 3 2 6 2" xfId="21391" xr:uid="{00000000-0005-0000-0000-0000AC520000}"/>
    <cellStyle name="표준 36 2 2 3 2 7" xfId="21392" xr:uid="{00000000-0005-0000-0000-0000AD520000}"/>
    <cellStyle name="표준 36 2 2 3 2 7 2" xfId="21393" xr:uid="{00000000-0005-0000-0000-0000AE520000}"/>
    <cellStyle name="표준 36 2 2 3 2 8" xfId="21394" xr:uid="{00000000-0005-0000-0000-0000AF520000}"/>
    <cellStyle name="표준 36 2 2 3 2 8 2" xfId="21395" xr:uid="{00000000-0005-0000-0000-0000B0520000}"/>
    <cellStyle name="표준 36 2 2 3 2 9" xfId="21396" xr:uid="{00000000-0005-0000-0000-0000B1520000}"/>
    <cellStyle name="표준 36 2 2 3 2 9 2" xfId="21397" xr:uid="{00000000-0005-0000-0000-0000B2520000}"/>
    <cellStyle name="표준 36 2 2 3 3" xfId="21398" xr:uid="{00000000-0005-0000-0000-0000B3520000}"/>
    <cellStyle name="표준 36 2 2 3 3 2" xfId="21399" xr:uid="{00000000-0005-0000-0000-0000B4520000}"/>
    <cellStyle name="표준 36 2 2 3 4" xfId="21400" xr:uid="{00000000-0005-0000-0000-0000B5520000}"/>
    <cellStyle name="표준 36 2 2 3 4 2" xfId="21401" xr:uid="{00000000-0005-0000-0000-0000B6520000}"/>
    <cellStyle name="표준 36 2 2 3 5" xfId="21402" xr:uid="{00000000-0005-0000-0000-0000B7520000}"/>
    <cellStyle name="표준 36 2 2 3 5 2" xfId="21403" xr:uid="{00000000-0005-0000-0000-0000B8520000}"/>
    <cellStyle name="표준 36 2 2 3 6" xfId="21404" xr:uid="{00000000-0005-0000-0000-0000B9520000}"/>
    <cellStyle name="표준 36 2 2 3 6 2" xfId="21405" xr:uid="{00000000-0005-0000-0000-0000BA520000}"/>
    <cellStyle name="표준 36 2 2 3 7" xfId="21406" xr:uid="{00000000-0005-0000-0000-0000BB520000}"/>
    <cellStyle name="표준 36 2 2 3 7 2" xfId="21407" xr:uid="{00000000-0005-0000-0000-0000BC520000}"/>
    <cellStyle name="표준 36 2 2 3 8" xfId="21408" xr:uid="{00000000-0005-0000-0000-0000BD520000}"/>
    <cellStyle name="표준 36 2 2 3 8 2" xfId="21409" xr:uid="{00000000-0005-0000-0000-0000BE520000}"/>
    <cellStyle name="표준 36 2 2 3 9" xfId="21410" xr:uid="{00000000-0005-0000-0000-0000BF520000}"/>
    <cellStyle name="표준 36 2 2 3 9 2" xfId="21411" xr:uid="{00000000-0005-0000-0000-0000C0520000}"/>
    <cellStyle name="표준 36 2 2 30" xfId="21412" xr:uid="{00000000-0005-0000-0000-0000C1520000}"/>
    <cellStyle name="표준 36 2 2 30 2" xfId="21413" xr:uid="{00000000-0005-0000-0000-0000C2520000}"/>
    <cellStyle name="표준 36 2 2 31" xfId="21414" xr:uid="{00000000-0005-0000-0000-0000C3520000}"/>
    <cellStyle name="표준 36 2 2 31 2" xfId="21415" xr:uid="{00000000-0005-0000-0000-0000C4520000}"/>
    <cellStyle name="표준 36 2 2 32" xfId="21416" xr:uid="{00000000-0005-0000-0000-0000C5520000}"/>
    <cellStyle name="표준 36 2 2 32 2" xfId="21417" xr:uid="{00000000-0005-0000-0000-0000C6520000}"/>
    <cellStyle name="표준 36 2 2 33" xfId="21418" xr:uid="{00000000-0005-0000-0000-0000C7520000}"/>
    <cellStyle name="표준 36 2 2 33 2" xfId="21419" xr:uid="{00000000-0005-0000-0000-0000C8520000}"/>
    <cellStyle name="표준 36 2 2 34" xfId="21420" xr:uid="{00000000-0005-0000-0000-0000C9520000}"/>
    <cellStyle name="표준 36 2 2 34 2" xfId="21421" xr:uid="{00000000-0005-0000-0000-0000CA520000}"/>
    <cellStyle name="표준 36 2 2 35" xfId="21422" xr:uid="{00000000-0005-0000-0000-0000CB520000}"/>
    <cellStyle name="표준 36 2 2 35 2" xfId="21423" xr:uid="{00000000-0005-0000-0000-0000CC520000}"/>
    <cellStyle name="표준 36 2 2 36" xfId="21424" xr:uid="{00000000-0005-0000-0000-0000CD520000}"/>
    <cellStyle name="표준 36 2 2 36 2" xfId="21425" xr:uid="{00000000-0005-0000-0000-0000CE520000}"/>
    <cellStyle name="표준 36 2 2 37" xfId="21426" xr:uid="{00000000-0005-0000-0000-0000CF520000}"/>
    <cellStyle name="표준 36 2 2 37 2" xfId="21427" xr:uid="{00000000-0005-0000-0000-0000D0520000}"/>
    <cellStyle name="표준 36 2 2 38" xfId="21428" xr:uid="{00000000-0005-0000-0000-0000D1520000}"/>
    <cellStyle name="표준 36 2 2 38 2" xfId="21429" xr:uid="{00000000-0005-0000-0000-0000D2520000}"/>
    <cellStyle name="표준 36 2 2 39" xfId="21430" xr:uid="{00000000-0005-0000-0000-0000D3520000}"/>
    <cellStyle name="표준 36 2 2 39 2" xfId="21431" xr:uid="{00000000-0005-0000-0000-0000D4520000}"/>
    <cellStyle name="표준 36 2 2 4" xfId="21432" xr:uid="{00000000-0005-0000-0000-0000D5520000}"/>
    <cellStyle name="표준 36 2 2 4 10" xfId="21433" xr:uid="{00000000-0005-0000-0000-0000D6520000}"/>
    <cellStyle name="표준 36 2 2 4 10 2" xfId="21434" xr:uid="{00000000-0005-0000-0000-0000D7520000}"/>
    <cellStyle name="표준 36 2 2 4 11" xfId="21435" xr:uid="{00000000-0005-0000-0000-0000D8520000}"/>
    <cellStyle name="표준 36 2 2 4 11 2" xfId="21436" xr:uid="{00000000-0005-0000-0000-0000D9520000}"/>
    <cellStyle name="표준 36 2 2 4 12" xfId="21437" xr:uid="{00000000-0005-0000-0000-0000DA520000}"/>
    <cellStyle name="표준 36 2 2 4 12 2" xfId="21438" xr:uid="{00000000-0005-0000-0000-0000DB520000}"/>
    <cellStyle name="표준 36 2 2 4 13" xfId="21439" xr:uid="{00000000-0005-0000-0000-0000DC520000}"/>
    <cellStyle name="표준 36 2 2 4 13 2" xfId="21440" xr:uid="{00000000-0005-0000-0000-0000DD520000}"/>
    <cellStyle name="표준 36 2 2 4 14" xfId="21441" xr:uid="{00000000-0005-0000-0000-0000DE520000}"/>
    <cellStyle name="표준 36 2 2 4 14 2" xfId="21442" xr:uid="{00000000-0005-0000-0000-0000DF520000}"/>
    <cellStyle name="표준 36 2 2 4 15" xfId="21443" xr:uid="{00000000-0005-0000-0000-0000E0520000}"/>
    <cellStyle name="표준 36 2 2 4 2" xfId="21444" xr:uid="{00000000-0005-0000-0000-0000E1520000}"/>
    <cellStyle name="표준 36 2 2 4 2 10" xfId="21445" xr:uid="{00000000-0005-0000-0000-0000E2520000}"/>
    <cellStyle name="표준 36 2 2 4 2 10 2" xfId="21446" xr:uid="{00000000-0005-0000-0000-0000E3520000}"/>
    <cellStyle name="표준 36 2 2 4 2 11" xfId="21447" xr:uid="{00000000-0005-0000-0000-0000E4520000}"/>
    <cellStyle name="표준 36 2 2 4 2 11 2" xfId="21448" xr:uid="{00000000-0005-0000-0000-0000E5520000}"/>
    <cellStyle name="표준 36 2 2 4 2 12" xfId="21449" xr:uid="{00000000-0005-0000-0000-0000E6520000}"/>
    <cellStyle name="표준 36 2 2 4 2 12 2" xfId="21450" xr:uid="{00000000-0005-0000-0000-0000E7520000}"/>
    <cellStyle name="표준 36 2 2 4 2 13" xfId="21451" xr:uid="{00000000-0005-0000-0000-0000E8520000}"/>
    <cellStyle name="표준 36 2 2 4 2 13 2" xfId="21452" xr:uid="{00000000-0005-0000-0000-0000E9520000}"/>
    <cellStyle name="표준 36 2 2 4 2 14" xfId="21453" xr:uid="{00000000-0005-0000-0000-0000EA520000}"/>
    <cellStyle name="표준 36 2 2 4 2 2" xfId="21454" xr:uid="{00000000-0005-0000-0000-0000EB520000}"/>
    <cellStyle name="표준 36 2 2 4 2 2 2" xfId="21455" xr:uid="{00000000-0005-0000-0000-0000EC520000}"/>
    <cellStyle name="표준 36 2 2 4 2 3" xfId="21456" xr:uid="{00000000-0005-0000-0000-0000ED520000}"/>
    <cellStyle name="표준 36 2 2 4 2 3 2" xfId="21457" xr:uid="{00000000-0005-0000-0000-0000EE520000}"/>
    <cellStyle name="표준 36 2 2 4 2 4" xfId="21458" xr:uid="{00000000-0005-0000-0000-0000EF520000}"/>
    <cellStyle name="표준 36 2 2 4 2 4 2" xfId="21459" xr:uid="{00000000-0005-0000-0000-0000F0520000}"/>
    <cellStyle name="표준 36 2 2 4 2 5" xfId="21460" xr:uid="{00000000-0005-0000-0000-0000F1520000}"/>
    <cellStyle name="표준 36 2 2 4 2 5 2" xfId="21461" xr:uid="{00000000-0005-0000-0000-0000F2520000}"/>
    <cellStyle name="표준 36 2 2 4 2 6" xfId="21462" xr:uid="{00000000-0005-0000-0000-0000F3520000}"/>
    <cellStyle name="표준 36 2 2 4 2 6 2" xfId="21463" xr:uid="{00000000-0005-0000-0000-0000F4520000}"/>
    <cellStyle name="표준 36 2 2 4 2 7" xfId="21464" xr:uid="{00000000-0005-0000-0000-0000F5520000}"/>
    <cellStyle name="표준 36 2 2 4 2 7 2" xfId="21465" xr:uid="{00000000-0005-0000-0000-0000F6520000}"/>
    <cellStyle name="표준 36 2 2 4 2 8" xfId="21466" xr:uid="{00000000-0005-0000-0000-0000F7520000}"/>
    <cellStyle name="표준 36 2 2 4 2 8 2" xfId="21467" xr:uid="{00000000-0005-0000-0000-0000F8520000}"/>
    <cellStyle name="표준 36 2 2 4 2 9" xfId="21468" xr:uid="{00000000-0005-0000-0000-0000F9520000}"/>
    <cellStyle name="표준 36 2 2 4 2 9 2" xfId="21469" xr:uid="{00000000-0005-0000-0000-0000FA520000}"/>
    <cellStyle name="표준 36 2 2 4 3" xfId="21470" xr:uid="{00000000-0005-0000-0000-0000FB520000}"/>
    <cellStyle name="표준 36 2 2 4 3 2" xfId="21471" xr:uid="{00000000-0005-0000-0000-0000FC520000}"/>
    <cellStyle name="표준 36 2 2 4 4" xfId="21472" xr:uid="{00000000-0005-0000-0000-0000FD520000}"/>
    <cellStyle name="표준 36 2 2 4 4 2" xfId="21473" xr:uid="{00000000-0005-0000-0000-0000FE520000}"/>
    <cellStyle name="표준 36 2 2 4 5" xfId="21474" xr:uid="{00000000-0005-0000-0000-0000FF520000}"/>
    <cellStyle name="표준 36 2 2 4 5 2" xfId="21475" xr:uid="{00000000-0005-0000-0000-000000530000}"/>
    <cellStyle name="표준 36 2 2 4 6" xfId="21476" xr:uid="{00000000-0005-0000-0000-000001530000}"/>
    <cellStyle name="표준 36 2 2 4 6 2" xfId="21477" xr:uid="{00000000-0005-0000-0000-000002530000}"/>
    <cellStyle name="표준 36 2 2 4 7" xfId="21478" xr:uid="{00000000-0005-0000-0000-000003530000}"/>
    <cellStyle name="표준 36 2 2 4 7 2" xfId="21479" xr:uid="{00000000-0005-0000-0000-000004530000}"/>
    <cellStyle name="표준 36 2 2 4 8" xfId="21480" xr:uid="{00000000-0005-0000-0000-000005530000}"/>
    <cellStyle name="표준 36 2 2 4 8 2" xfId="21481" xr:uid="{00000000-0005-0000-0000-000006530000}"/>
    <cellStyle name="표준 36 2 2 4 9" xfId="21482" xr:uid="{00000000-0005-0000-0000-000007530000}"/>
    <cellStyle name="표준 36 2 2 4 9 2" xfId="21483" xr:uid="{00000000-0005-0000-0000-000008530000}"/>
    <cellStyle name="표준 36 2 2 40" xfId="21484" xr:uid="{00000000-0005-0000-0000-000009530000}"/>
    <cellStyle name="표준 36 2 2 41" xfId="29096" xr:uid="{00000000-0005-0000-0000-00000A530000}"/>
    <cellStyle name="표준 36 2 2 5" xfId="21485" xr:uid="{00000000-0005-0000-0000-00000B530000}"/>
    <cellStyle name="표준 36 2 2 5 10" xfId="21486" xr:uid="{00000000-0005-0000-0000-00000C530000}"/>
    <cellStyle name="표준 36 2 2 5 10 2" xfId="21487" xr:uid="{00000000-0005-0000-0000-00000D530000}"/>
    <cellStyle name="표준 36 2 2 5 11" xfId="21488" xr:uid="{00000000-0005-0000-0000-00000E530000}"/>
    <cellStyle name="표준 36 2 2 5 11 2" xfId="21489" xr:uid="{00000000-0005-0000-0000-00000F530000}"/>
    <cellStyle name="표준 36 2 2 5 12" xfId="21490" xr:uid="{00000000-0005-0000-0000-000010530000}"/>
    <cellStyle name="표준 36 2 2 5 12 2" xfId="21491" xr:uid="{00000000-0005-0000-0000-000011530000}"/>
    <cellStyle name="표준 36 2 2 5 13" xfId="21492" xr:uid="{00000000-0005-0000-0000-000012530000}"/>
    <cellStyle name="표준 36 2 2 5 13 2" xfId="21493" xr:uid="{00000000-0005-0000-0000-000013530000}"/>
    <cellStyle name="표준 36 2 2 5 14" xfId="21494" xr:uid="{00000000-0005-0000-0000-000014530000}"/>
    <cellStyle name="표준 36 2 2 5 14 2" xfId="21495" xr:uid="{00000000-0005-0000-0000-000015530000}"/>
    <cellStyle name="표준 36 2 2 5 15" xfId="21496" xr:uid="{00000000-0005-0000-0000-000016530000}"/>
    <cellStyle name="표준 36 2 2 5 2" xfId="21497" xr:uid="{00000000-0005-0000-0000-000017530000}"/>
    <cellStyle name="표준 36 2 2 5 2 10" xfId="21498" xr:uid="{00000000-0005-0000-0000-000018530000}"/>
    <cellStyle name="표준 36 2 2 5 2 10 2" xfId="21499" xr:uid="{00000000-0005-0000-0000-000019530000}"/>
    <cellStyle name="표준 36 2 2 5 2 11" xfId="21500" xr:uid="{00000000-0005-0000-0000-00001A530000}"/>
    <cellStyle name="표준 36 2 2 5 2 11 2" xfId="21501" xr:uid="{00000000-0005-0000-0000-00001B530000}"/>
    <cellStyle name="표준 36 2 2 5 2 12" xfId="21502" xr:uid="{00000000-0005-0000-0000-00001C530000}"/>
    <cellStyle name="표준 36 2 2 5 2 12 2" xfId="21503" xr:uid="{00000000-0005-0000-0000-00001D530000}"/>
    <cellStyle name="표준 36 2 2 5 2 13" xfId="21504" xr:uid="{00000000-0005-0000-0000-00001E530000}"/>
    <cellStyle name="표준 36 2 2 5 2 13 2" xfId="21505" xr:uid="{00000000-0005-0000-0000-00001F530000}"/>
    <cellStyle name="표준 36 2 2 5 2 14" xfId="21506" xr:uid="{00000000-0005-0000-0000-000020530000}"/>
    <cellStyle name="표준 36 2 2 5 2 2" xfId="21507" xr:uid="{00000000-0005-0000-0000-000021530000}"/>
    <cellStyle name="표준 36 2 2 5 2 2 2" xfId="21508" xr:uid="{00000000-0005-0000-0000-000022530000}"/>
    <cellStyle name="표준 36 2 2 5 2 3" xfId="21509" xr:uid="{00000000-0005-0000-0000-000023530000}"/>
    <cellStyle name="표준 36 2 2 5 2 3 2" xfId="21510" xr:uid="{00000000-0005-0000-0000-000024530000}"/>
    <cellStyle name="표준 36 2 2 5 2 4" xfId="21511" xr:uid="{00000000-0005-0000-0000-000025530000}"/>
    <cellStyle name="표준 36 2 2 5 2 4 2" xfId="21512" xr:uid="{00000000-0005-0000-0000-000026530000}"/>
    <cellStyle name="표준 36 2 2 5 2 5" xfId="21513" xr:uid="{00000000-0005-0000-0000-000027530000}"/>
    <cellStyle name="표준 36 2 2 5 2 5 2" xfId="21514" xr:uid="{00000000-0005-0000-0000-000028530000}"/>
    <cellStyle name="표준 36 2 2 5 2 6" xfId="21515" xr:uid="{00000000-0005-0000-0000-000029530000}"/>
    <cellStyle name="표준 36 2 2 5 2 6 2" xfId="21516" xr:uid="{00000000-0005-0000-0000-00002A530000}"/>
    <cellStyle name="표준 36 2 2 5 2 7" xfId="21517" xr:uid="{00000000-0005-0000-0000-00002B530000}"/>
    <cellStyle name="표준 36 2 2 5 2 7 2" xfId="21518" xr:uid="{00000000-0005-0000-0000-00002C530000}"/>
    <cellStyle name="표준 36 2 2 5 2 8" xfId="21519" xr:uid="{00000000-0005-0000-0000-00002D530000}"/>
    <cellStyle name="표준 36 2 2 5 2 8 2" xfId="21520" xr:uid="{00000000-0005-0000-0000-00002E530000}"/>
    <cellStyle name="표준 36 2 2 5 2 9" xfId="21521" xr:uid="{00000000-0005-0000-0000-00002F530000}"/>
    <cellStyle name="표준 36 2 2 5 2 9 2" xfId="21522" xr:uid="{00000000-0005-0000-0000-000030530000}"/>
    <cellStyle name="표준 36 2 2 5 3" xfId="21523" xr:uid="{00000000-0005-0000-0000-000031530000}"/>
    <cellStyle name="표준 36 2 2 5 3 2" xfId="21524" xr:uid="{00000000-0005-0000-0000-000032530000}"/>
    <cellStyle name="표준 36 2 2 5 4" xfId="21525" xr:uid="{00000000-0005-0000-0000-000033530000}"/>
    <cellStyle name="표준 36 2 2 5 4 2" xfId="21526" xr:uid="{00000000-0005-0000-0000-000034530000}"/>
    <cellStyle name="표준 36 2 2 5 5" xfId="21527" xr:uid="{00000000-0005-0000-0000-000035530000}"/>
    <cellStyle name="표준 36 2 2 5 5 2" xfId="21528" xr:uid="{00000000-0005-0000-0000-000036530000}"/>
    <cellStyle name="표준 36 2 2 5 6" xfId="21529" xr:uid="{00000000-0005-0000-0000-000037530000}"/>
    <cellStyle name="표준 36 2 2 5 6 2" xfId="21530" xr:uid="{00000000-0005-0000-0000-000038530000}"/>
    <cellStyle name="표준 36 2 2 5 7" xfId="21531" xr:uid="{00000000-0005-0000-0000-000039530000}"/>
    <cellStyle name="표준 36 2 2 5 7 2" xfId="21532" xr:uid="{00000000-0005-0000-0000-00003A530000}"/>
    <cellStyle name="표준 36 2 2 5 8" xfId="21533" xr:uid="{00000000-0005-0000-0000-00003B530000}"/>
    <cellStyle name="표준 36 2 2 5 8 2" xfId="21534" xr:uid="{00000000-0005-0000-0000-00003C530000}"/>
    <cellStyle name="표준 36 2 2 5 9" xfId="21535" xr:uid="{00000000-0005-0000-0000-00003D530000}"/>
    <cellStyle name="표준 36 2 2 5 9 2" xfId="21536" xr:uid="{00000000-0005-0000-0000-00003E530000}"/>
    <cellStyle name="표준 36 2 2 6" xfId="21537" xr:uid="{00000000-0005-0000-0000-00003F530000}"/>
    <cellStyle name="표준 36 2 2 6 10" xfId="21538" xr:uid="{00000000-0005-0000-0000-000040530000}"/>
    <cellStyle name="표준 36 2 2 6 10 2" xfId="21539" xr:uid="{00000000-0005-0000-0000-000041530000}"/>
    <cellStyle name="표준 36 2 2 6 11" xfId="21540" xr:uid="{00000000-0005-0000-0000-000042530000}"/>
    <cellStyle name="표준 36 2 2 6 11 2" xfId="21541" xr:uid="{00000000-0005-0000-0000-000043530000}"/>
    <cellStyle name="표준 36 2 2 6 12" xfId="21542" xr:uid="{00000000-0005-0000-0000-000044530000}"/>
    <cellStyle name="표준 36 2 2 6 12 2" xfId="21543" xr:uid="{00000000-0005-0000-0000-000045530000}"/>
    <cellStyle name="표준 36 2 2 6 13" xfId="21544" xr:uid="{00000000-0005-0000-0000-000046530000}"/>
    <cellStyle name="표준 36 2 2 6 13 2" xfId="21545" xr:uid="{00000000-0005-0000-0000-000047530000}"/>
    <cellStyle name="표준 36 2 2 6 14" xfId="21546" xr:uid="{00000000-0005-0000-0000-000048530000}"/>
    <cellStyle name="표준 36 2 2 6 14 2" xfId="21547" xr:uid="{00000000-0005-0000-0000-000049530000}"/>
    <cellStyle name="표준 36 2 2 6 15" xfId="21548" xr:uid="{00000000-0005-0000-0000-00004A530000}"/>
    <cellStyle name="표준 36 2 2 6 2" xfId="21549" xr:uid="{00000000-0005-0000-0000-00004B530000}"/>
    <cellStyle name="표준 36 2 2 6 2 10" xfId="21550" xr:uid="{00000000-0005-0000-0000-00004C530000}"/>
    <cellStyle name="표준 36 2 2 6 2 10 2" xfId="21551" xr:uid="{00000000-0005-0000-0000-00004D530000}"/>
    <cellStyle name="표준 36 2 2 6 2 11" xfId="21552" xr:uid="{00000000-0005-0000-0000-00004E530000}"/>
    <cellStyle name="표준 36 2 2 6 2 11 2" xfId="21553" xr:uid="{00000000-0005-0000-0000-00004F530000}"/>
    <cellStyle name="표준 36 2 2 6 2 12" xfId="21554" xr:uid="{00000000-0005-0000-0000-000050530000}"/>
    <cellStyle name="표준 36 2 2 6 2 12 2" xfId="21555" xr:uid="{00000000-0005-0000-0000-000051530000}"/>
    <cellStyle name="표준 36 2 2 6 2 13" xfId="21556" xr:uid="{00000000-0005-0000-0000-000052530000}"/>
    <cellStyle name="표준 36 2 2 6 2 13 2" xfId="21557" xr:uid="{00000000-0005-0000-0000-000053530000}"/>
    <cellStyle name="표준 36 2 2 6 2 14" xfId="21558" xr:uid="{00000000-0005-0000-0000-000054530000}"/>
    <cellStyle name="표준 36 2 2 6 2 2" xfId="21559" xr:uid="{00000000-0005-0000-0000-000055530000}"/>
    <cellStyle name="표준 36 2 2 6 2 2 2" xfId="21560" xr:uid="{00000000-0005-0000-0000-000056530000}"/>
    <cellStyle name="표준 36 2 2 6 2 3" xfId="21561" xr:uid="{00000000-0005-0000-0000-000057530000}"/>
    <cellStyle name="표준 36 2 2 6 2 3 2" xfId="21562" xr:uid="{00000000-0005-0000-0000-000058530000}"/>
    <cellStyle name="표준 36 2 2 6 2 4" xfId="21563" xr:uid="{00000000-0005-0000-0000-000059530000}"/>
    <cellStyle name="표준 36 2 2 6 2 4 2" xfId="21564" xr:uid="{00000000-0005-0000-0000-00005A530000}"/>
    <cellStyle name="표준 36 2 2 6 2 5" xfId="21565" xr:uid="{00000000-0005-0000-0000-00005B530000}"/>
    <cellStyle name="표준 36 2 2 6 2 5 2" xfId="21566" xr:uid="{00000000-0005-0000-0000-00005C530000}"/>
    <cellStyle name="표준 36 2 2 6 2 6" xfId="21567" xr:uid="{00000000-0005-0000-0000-00005D530000}"/>
    <cellStyle name="표준 36 2 2 6 2 6 2" xfId="21568" xr:uid="{00000000-0005-0000-0000-00005E530000}"/>
    <cellStyle name="표준 36 2 2 6 2 7" xfId="21569" xr:uid="{00000000-0005-0000-0000-00005F530000}"/>
    <cellStyle name="표준 36 2 2 6 2 7 2" xfId="21570" xr:uid="{00000000-0005-0000-0000-000060530000}"/>
    <cellStyle name="표준 36 2 2 6 2 8" xfId="21571" xr:uid="{00000000-0005-0000-0000-000061530000}"/>
    <cellStyle name="표준 36 2 2 6 2 8 2" xfId="21572" xr:uid="{00000000-0005-0000-0000-000062530000}"/>
    <cellStyle name="표준 36 2 2 6 2 9" xfId="21573" xr:uid="{00000000-0005-0000-0000-000063530000}"/>
    <cellStyle name="표준 36 2 2 6 2 9 2" xfId="21574" xr:uid="{00000000-0005-0000-0000-000064530000}"/>
    <cellStyle name="표준 36 2 2 6 3" xfId="21575" xr:uid="{00000000-0005-0000-0000-000065530000}"/>
    <cellStyle name="표준 36 2 2 6 3 2" xfId="21576" xr:uid="{00000000-0005-0000-0000-000066530000}"/>
    <cellStyle name="표준 36 2 2 6 4" xfId="21577" xr:uid="{00000000-0005-0000-0000-000067530000}"/>
    <cellStyle name="표준 36 2 2 6 4 2" xfId="21578" xr:uid="{00000000-0005-0000-0000-000068530000}"/>
    <cellStyle name="표준 36 2 2 6 5" xfId="21579" xr:uid="{00000000-0005-0000-0000-000069530000}"/>
    <cellStyle name="표준 36 2 2 6 5 2" xfId="21580" xr:uid="{00000000-0005-0000-0000-00006A530000}"/>
    <cellStyle name="표준 36 2 2 6 6" xfId="21581" xr:uid="{00000000-0005-0000-0000-00006B530000}"/>
    <cellStyle name="표준 36 2 2 6 6 2" xfId="21582" xr:uid="{00000000-0005-0000-0000-00006C530000}"/>
    <cellStyle name="표준 36 2 2 6 7" xfId="21583" xr:uid="{00000000-0005-0000-0000-00006D530000}"/>
    <cellStyle name="표준 36 2 2 6 7 2" xfId="21584" xr:uid="{00000000-0005-0000-0000-00006E530000}"/>
    <cellStyle name="표준 36 2 2 6 8" xfId="21585" xr:uid="{00000000-0005-0000-0000-00006F530000}"/>
    <cellStyle name="표준 36 2 2 6 8 2" xfId="21586" xr:uid="{00000000-0005-0000-0000-000070530000}"/>
    <cellStyle name="표준 36 2 2 6 9" xfId="21587" xr:uid="{00000000-0005-0000-0000-000071530000}"/>
    <cellStyle name="표준 36 2 2 6 9 2" xfId="21588" xr:uid="{00000000-0005-0000-0000-000072530000}"/>
    <cellStyle name="표준 36 2 2 7" xfId="21589" xr:uid="{00000000-0005-0000-0000-000073530000}"/>
    <cellStyle name="표준 36 2 2 7 10" xfId="21590" xr:uid="{00000000-0005-0000-0000-000074530000}"/>
    <cellStyle name="표준 36 2 2 7 10 2" xfId="21591" xr:uid="{00000000-0005-0000-0000-000075530000}"/>
    <cellStyle name="표준 36 2 2 7 11" xfId="21592" xr:uid="{00000000-0005-0000-0000-000076530000}"/>
    <cellStyle name="표준 36 2 2 7 11 2" xfId="21593" xr:uid="{00000000-0005-0000-0000-000077530000}"/>
    <cellStyle name="표준 36 2 2 7 12" xfId="21594" xr:uid="{00000000-0005-0000-0000-000078530000}"/>
    <cellStyle name="표준 36 2 2 7 12 2" xfId="21595" xr:uid="{00000000-0005-0000-0000-000079530000}"/>
    <cellStyle name="표준 36 2 2 7 13" xfId="21596" xr:uid="{00000000-0005-0000-0000-00007A530000}"/>
    <cellStyle name="표준 36 2 2 7 13 2" xfId="21597" xr:uid="{00000000-0005-0000-0000-00007B530000}"/>
    <cellStyle name="표준 36 2 2 7 14" xfId="21598" xr:uid="{00000000-0005-0000-0000-00007C530000}"/>
    <cellStyle name="표준 36 2 2 7 14 2" xfId="21599" xr:uid="{00000000-0005-0000-0000-00007D530000}"/>
    <cellStyle name="표준 36 2 2 7 15" xfId="21600" xr:uid="{00000000-0005-0000-0000-00007E530000}"/>
    <cellStyle name="표준 36 2 2 7 2" xfId="21601" xr:uid="{00000000-0005-0000-0000-00007F530000}"/>
    <cellStyle name="표준 36 2 2 7 2 10" xfId="21602" xr:uid="{00000000-0005-0000-0000-000080530000}"/>
    <cellStyle name="표준 36 2 2 7 2 10 2" xfId="21603" xr:uid="{00000000-0005-0000-0000-000081530000}"/>
    <cellStyle name="표준 36 2 2 7 2 11" xfId="21604" xr:uid="{00000000-0005-0000-0000-000082530000}"/>
    <cellStyle name="표준 36 2 2 7 2 11 2" xfId="21605" xr:uid="{00000000-0005-0000-0000-000083530000}"/>
    <cellStyle name="표준 36 2 2 7 2 12" xfId="21606" xr:uid="{00000000-0005-0000-0000-000084530000}"/>
    <cellStyle name="표준 36 2 2 7 2 12 2" xfId="21607" xr:uid="{00000000-0005-0000-0000-000085530000}"/>
    <cellStyle name="표준 36 2 2 7 2 13" xfId="21608" xr:uid="{00000000-0005-0000-0000-000086530000}"/>
    <cellStyle name="표준 36 2 2 7 2 13 2" xfId="21609" xr:uid="{00000000-0005-0000-0000-000087530000}"/>
    <cellStyle name="표준 36 2 2 7 2 14" xfId="21610" xr:uid="{00000000-0005-0000-0000-000088530000}"/>
    <cellStyle name="표준 36 2 2 7 2 2" xfId="21611" xr:uid="{00000000-0005-0000-0000-000089530000}"/>
    <cellStyle name="표준 36 2 2 7 2 2 2" xfId="21612" xr:uid="{00000000-0005-0000-0000-00008A530000}"/>
    <cellStyle name="표준 36 2 2 7 2 3" xfId="21613" xr:uid="{00000000-0005-0000-0000-00008B530000}"/>
    <cellStyle name="표준 36 2 2 7 2 3 2" xfId="21614" xr:uid="{00000000-0005-0000-0000-00008C530000}"/>
    <cellStyle name="표준 36 2 2 7 2 4" xfId="21615" xr:uid="{00000000-0005-0000-0000-00008D530000}"/>
    <cellStyle name="표준 36 2 2 7 2 4 2" xfId="21616" xr:uid="{00000000-0005-0000-0000-00008E530000}"/>
    <cellStyle name="표준 36 2 2 7 2 5" xfId="21617" xr:uid="{00000000-0005-0000-0000-00008F530000}"/>
    <cellStyle name="표준 36 2 2 7 2 5 2" xfId="21618" xr:uid="{00000000-0005-0000-0000-000090530000}"/>
    <cellStyle name="표준 36 2 2 7 2 6" xfId="21619" xr:uid="{00000000-0005-0000-0000-000091530000}"/>
    <cellStyle name="표준 36 2 2 7 2 6 2" xfId="21620" xr:uid="{00000000-0005-0000-0000-000092530000}"/>
    <cellStyle name="표준 36 2 2 7 2 7" xfId="21621" xr:uid="{00000000-0005-0000-0000-000093530000}"/>
    <cellStyle name="표준 36 2 2 7 2 7 2" xfId="21622" xr:uid="{00000000-0005-0000-0000-000094530000}"/>
    <cellStyle name="표준 36 2 2 7 2 8" xfId="21623" xr:uid="{00000000-0005-0000-0000-000095530000}"/>
    <cellStyle name="표준 36 2 2 7 2 8 2" xfId="21624" xr:uid="{00000000-0005-0000-0000-000096530000}"/>
    <cellStyle name="표준 36 2 2 7 2 9" xfId="21625" xr:uid="{00000000-0005-0000-0000-000097530000}"/>
    <cellStyle name="표준 36 2 2 7 2 9 2" xfId="21626" xr:uid="{00000000-0005-0000-0000-000098530000}"/>
    <cellStyle name="표준 36 2 2 7 3" xfId="21627" xr:uid="{00000000-0005-0000-0000-000099530000}"/>
    <cellStyle name="표준 36 2 2 7 3 2" xfId="21628" xr:uid="{00000000-0005-0000-0000-00009A530000}"/>
    <cellStyle name="표준 36 2 2 7 4" xfId="21629" xr:uid="{00000000-0005-0000-0000-00009B530000}"/>
    <cellStyle name="표준 36 2 2 7 4 2" xfId="21630" xr:uid="{00000000-0005-0000-0000-00009C530000}"/>
    <cellStyle name="표준 36 2 2 7 5" xfId="21631" xr:uid="{00000000-0005-0000-0000-00009D530000}"/>
    <cellStyle name="표준 36 2 2 7 5 2" xfId="21632" xr:uid="{00000000-0005-0000-0000-00009E530000}"/>
    <cellStyle name="표준 36 2 2 7 6" xfId="21633" xr:uid="{00000000-0005-0000-0000-00009F530000}"/>
    <cellStyle name="표준 36 2 2 7 6 2" xfId="21634" xr:uid="{00000000-0005-0000-0000-0000A0530000}"/>
    <cellStyle name="표준 36 2 2 7 7" xfId="21635" xr:uid="{00000000-0005-0000-0000-0000A1530000}"/>
    <cellStyle name="표준 36 2 2 7 7 2" xfId="21636" xr:uid="{00000000-0005-0000-0000-0000A2530000}"/>
    <cellStyle name="표준 36 2 2 7 8" xfId="21637" xr:uid="{00000000-0005-0000-0000-0000A3530000}"/>
    <cellStyle name="표준 36 2 2 7 8 2" xfId="21638" xr:uid="{00000000-0005-0000-0000-0000A4530000}"/>
    <cellStyle name="표준 36 2 2 7 9" xfId="21639" xr:uid="{00000000-0005-0000-0000-0000A5530000}"/>
    <cellStyle name="표준 36 2 2 7 9 2" xfId="21640" xr:uid="{00000000-0005-0000-0000-0000A6530000}"/>
    <cellStyle name="표준 36 2 2 8" xfId="21641" xr:uid="{00000000-0005-0000-0000-0000A7530000}"/>
    <cellStyle name="표준 36 2 2 8 10" xfId="21642" xr:uid="{00000000-0005-0000-0000-0000A8530000}"/>
    <cellStyle name="표준 36 2 2 8 10 2" xfId="21643" xr:uid="{00000000-0005-0000-0000-0000A9530000}"/>
    <cellStyle name="표준 36 2 2 8 11" xfId="21644" xr:uid="{00000000-0005-0000-0000-0000AA530000}"/>
    <cellStyle name="표준 36 2 2 8 11 2" xfId="21645" xr:uid="{00000000-0005-0000-0000-0000AB530000}"/>
    <cellStyle name="표준 36 2 2 8 12" xfId="21646" xr:uid="{00000000-0005-0000-0000-0000AC530000}"/>
    <cellStyle name="표준 36 2 2 8 12 2" xfId="21647" xr:uid="{00000000-0005-0000-0000-0000AD530000}"/>
    <cellStyle name="표준 36 2 2 8 13" xfId="21648" xr:uid="{00000000-0005-0000-0000-0000AE530000}"/>
    <cellStyle name="표준 36 2 2 8 13 2" xfId="21649" xr:uid="{00000000-0005-0000-0000-0000AF530000}"/>
    <cellStyle name="표준 36 2 2 8 14" xfId="21650" xr:uid="{00000000-0005-0000-0000-0000B0530000}"/>
    <cellStyle name="표준 36 2 2 8 14 2" xfId="21651" xr:uid="{00000000-0005-0000-0000-0000B1530000}"/>
    <cellStyle name="표준 36 2 2 8 15" xfId="21652" xr:uid="{00000000-0005-0000-0000-0000B2530000}"/>
    <cellStyle name="표준 36 2 2 8 2" xfId="21653" xr:uid="{00000000-0005-0000-0000-0000B3530000}"/>
    <cellStyle name="표준 36 2 2 8 2 10" xfId="21654" xr:uid="{00000000-0005-0000-0000-0000B4530000}"/>
    <cellStyle name="표준 36 2 2 8 2 10 2" xfId="21655" xr:uid="{00000000-0005-0000-0000-0000B5530000}"/>
    <cellStyle name="표준 36 2 2 8 2 11" xfId="21656" xr:uid="{00000000-0005-0000-0000-0000B6530000}"/>
    <cellStyle name="표준 36 2 2 8 2 11 2" xfId="21657" xr:uid="{00000000-0005-0000-0000-0000B7530000}"/>
    <cellStyle name="표준 36 2 2 8 2 12" xfId="21658" xr:uid="{00000000-0005-0000-0000-0000B8530000}"/>
    <cellStyle name="표준 36 2 2 8 2 12 2" xfId="21659" xr:uid="{00000000-0005-0000-0000-0000B9530000}"/>
    <cellStyle name="표준 36 2 2 8 2 13" xfId="21660" xr:uid="{00000000-0005-0000-0000-0000BA530000}"/>
    <cellStyle name="표준 36 2 2 8 2 13 2" xfId="21661" xr:uid="{00000000-0005-0000-0000-0000BB530000}"/>
    <cellStyle name="표준 36 2 2 8 2 14" xfId="21662" xr:uid="{00000000-0005-0000-0000-0000BC530000}"/>
    <cellStyle name="표준 36 2 2 8 2 2" xfId="21663" xr:uid="{00000000-0005-0000-0000-0000BD530000}"/>
    <cellStyle name="표준 36 2 2 8 2 2 2" xfId="21664" xr:uid="{00000000-0005-0000-0000-0000BE530000}"/>
    <cellStyle name="표준 36 2 2 8 2 3" xfId="21665" xr:uid="{00000000-0005-0000-0000-0000BF530000}"/>
    <cellStyle name="표준 36 2 2 8 2 3 2" xfId="21666" xr:uid="{00000000-0005-0000-0000-0000C0530000}"/>
    <cellStyle name="표준 36 2 2 8 2 4" xfId="21667" xr:uid="{00000000-0005-0000-0000-0000C1530000}"/>
    <cellStyle name="표준 36 2 2 8 2 4 2" xfId="21668" xr:uid="{00000000-0005-0000-0000-0000C2530000}"/>
    <cellStyle name="표준 36 2 2 8 2 5" xfId="21669" xr:uid="{00000000-0005-0000-0000-0000C3530000}"/>
    <cellStyle name="표준 36 2 2 8 2 5 2" xfId="21670" xr:uid="{00000000-0005-0000-0000-0000C4530000}"/>
    <cellStyle name="표준 36 2 2 8 2 6" xfId="21671" xr:uid="{00000000-0005-0000-0000-0000C5530000}"/>
    <cellStyle name="표준 36 2 2 8 2 6 2" xfId="21672" xr:uid="{00000000-0005-0000-0000-0000C6530000}"/>
    <cellStyle name="표준 36 2 2 8 2 7" xfId="21673" xr:uid="{00000000-0005-0000-0000-0000C7530000}"/>
    <cellStyle name="표준 36 2 2 8 2 7 2" xfId="21674" xr:uid="{00000000-0005-0000-0000-0000C8530000}"/>
    <cellStyle name="표준 36 2 2 8 2 8" xfId="21675" xr:uid="{00000000-0005-0000-0000-0000C9530000}"/>
    <cellStyle name="표준 36 2 2 8 2 8 2" xfId="21676" xr:uid="{00000000-0005-0000-0000-0000CA530000}"/>
    <cellStyle name="표준 36 2 2 8 2 9" xfId="21677" xr:uid="{00000000-0005-0000-0000-0000CB530000}"/>
    <cellStyle name="표준 36 2 2 8 2 9 2" xfId="21678" xr:uid="{00000000-0005-0000-0000-0000CC530000}"/>
    <cellStyle name="표준 36 2 2 8 3" xfId="21679" xr:uid="{00000000-0005-0000-0000-0000CD530000}"/>
    <cellStyle name="표준 36 2 2 8 3 2" xfId="21680" xr:uid="{00000000-0005-0000-0000-0000CE530000}"/>
    <cellStyle name="표준 36 2 2 8 4" xfId="21681" xr:uid="{00000000-0005-0000-0000-0000CF530000}"/>
    <cellStyle name="표준 36 2 2 8 4 2" xfId="21682" xr:uid="{00000000-0005-0000-0000-0000D0530000}"/>
    <cellStyle name="표준 36 2 2 8 5" xfId="21683" xr:uid="{00000000-0005-0000-0000-0000D1530000}"/>
    <cellStyle name="표준 36 2 2 8 5 2" xfId="21684" xr:uid="{00000000-0005-0000-0000-0000D2530000}"/>
    <cellStyle name="표준 36 2 2 8 6" xfId="21685" xr:uid="{00000000-0005-0000-0000-0000D3530000}"/>
    <cellStyle name="표준 36 2 2 8 6 2" xfId="21686" xr:uid="{00000000-0005-0000-0000-0000D4530000}"/>
    <cellStyle name="표준 36 2 2 8 7" xfId="21687" xr:uid="{00000000-0005-0000-0000-0000D5530000}"/>
    <cellStyle name="표준 36 2 2 8 7 2" xfId="21688" xr:uid="{00000000-0005-0000-0000-0000D6530000}"/>
    <cellStyle name="표준 36 2 2 8 8" xfId="21689" xr:uid="{00000000-0005-0000-0000-0000D7530000}"/>
    <cellStyle name="표준 36 2 2 8 8 2" xfId="21690" xr:uid="{00000000-0005-0000-0000-0000D8530000}"/>
    <cellStyle name="표준 36 2 2 8 9" xfId="21691" xr:uid="{00000000-0005-0000-0000-0000D9530000}"/>
    <cellStyle name="표준 36 2 2 8 9 2" xfId="21692" xr:uid="{00000000-0005-0000-0000-0000DA530000}"/>
    <cellStyle name="표준 36 2 2 9" xfId="21693" xr:uid="{00000000-0005-0000-0000-0000DB530000}"/>
    <cellStyle name="표준 36 2 2 9 10" xfId="21694" xr:uid="{00000000-0005-0000-0000-0000DC530000}"/>
    <cellStyle name="표준 36 2 2 9 10 2" xfId="21695" xr:uid="{00000000-0005-0000-0000-0000DD530000}"/>
    <cellStyle name="표준 36 2 2 9 11" xfId="21696" xr:uid="{00000000-0005-0000-0000-0000DE530000}"/>
    <cellStyle name="표준 36 2 2 9 11 2" xfId="21697" xr:uid="{00000000-0005-0000-0000-0000DF530000}"/>
    <cellStyle name="표준 36 2 2 9 12" xfId="21698" xr:uid="{00000000-0005-0000-0000-0000E0530000}"/>
    <cellStyle name="표준 36 2 2 9 12 2" xfId="21699" xr:uid="{00000000-0005-0000-0000-0000E1530000}"/>
    <cellStyle name="표준 36 2 2 9 13" xfId="21700" xr:uid="{00000000-0005-0000-0000-0000E2530000}"/>
    <cellStyle name="표준 36 2 2 9 13 2" xfId="21701" xr:uid="{00000000-0005-0000-0000-0000E3530000}"/>
    <cellStyle name="표준 36 2 2 9 14" xfId="21702" xr:uid="{00000000-0005-0000-0000-0000E4530000}"/>
    <cellStyle name="표준 36 2 2 9 14 2" xfId="21703" xr:uid="{00000000-0005-0000-0000-0000E5530000}"/>
    <cellStyle name="표준 36 2 2 9 15" xfId="21704" xr:uid="{00000000-0005-0000-0000-0000E6530000}"/>
    <cellStyle name="표준 36 2 2 9 2" xfId="21705" xr:uid="{00000000-0005-0000-0000-0000E7530000}"/>
    <cellStyle name="표준 36 2 2 9 2 10" xfId="21706" xr:uid="{00000000-0005-0000-0000-0000E8530000}"/>
    <cellStyle name="표준 36 2 2 9 2 10 2" xfId="21707" xr:uid="{00000000-0005-0000-0000-0000E9530000}"/>
    <cellStyle name="표준 36 2 2 9 2 11" xfId="21708" xr:uid="{00000000-0005-0000-0000-0000EA530000}"/>
    <cellStyle name="표준 36 2 2 9 2 11 2" xfId="21709" xr:uid="{00000000-0005-0000-0000-0000EB530000}"/>
    <cellStyle name="표준 36 2 2 9 2 12" xfId="21710" xr:uid="{00000000-0005-0000-0000-0000EC530000}"/>
    <cellStyle name="표준 36 2 2 9 2 12 2" xfId="21711" xr:uid="{00000000-0005-0000-0000-0000ED530000}"/>
    <cellStyle name="표준 36 2 2 9 2 13" xfId="21712" xr:uid="{00000000-0005-0000-0000-0000EE530000}"/>
    <cellStyle name="표준 36 2 2 9 2 13 2" xfId="21713" xr:uid="{00000000-0005-0000-0000-0000EF530000}"/>
    <cellStyle name="표준 36 2 2 9 2 14" xfId="21714" xr:uid="{00000000-0005-0000-0000-0000F0530000}"/>
    <cellStyle name="표준 36 2 2 9 2 2" xfId="21715" xr:uid="{00000000-0005-0000-0000-0000F1530000}"/>
    <cellStyle name="표준 36 2 2 9 2 2 2" xfId="21716" xr:uid="{00000000-0005-0000-0000-0000F2530000}"/>
    <cellStyle name="표준 36 2 2 9 2 3" xfId="21717" xr:uid="{00000000-0005-0000-0000-0000F3530000}"/>
    <cellStyle name="표준 36 2 2 9 2 3 2" xfId="21718" xr:uid="{00000000-0005-0000-0000-0000F4530000}"/>
    <cellStyle name="표준 36 2 2 9 2 4" xfId="21719" xr:uid="{00000000-0005-0000-0000-0000F5530000}"/>
    <cellStyle name="표준 36 2 2 9 2 4 2" xfId="21720" xr:uid="{00000000-0005-0000-0000-0000F6530000}"/>
    <cellStyle name="표준 36 2 2 9 2 5" xfId="21721" xr:uid="{00000000-0005-0000-0000-0000F7530000}"/>
    <cellStyle name="표준 36 2 2 9 2 5 2" xfId="21722" xr:uid="{00000000-0005-0000-0000-0000F8530000}"/>
    <cellStyle name="표준 36 2 2 9 2 6" xfId="21723" xr:uid="{00000000-0005-0000-0000-0000F9530000}"/>
    <cellStyle name="표준 36 2 2 9 2 6 2" xfId="21724" xr:uid="{00000000-0005-0000-0000-0000FA530000}"/>
    <cellStyle name="표준 36 2 2 9 2 7" xfId="21725" xr:uid="{00000000-0005-0000-0000-0000FB530000}"/>
    <cellStyle name="표준 36 2 2 9 2 7 2" xfId="21726" xr:uid="{00000000-0005-0000-0000-0000FC530000}"/>
    <cellStyle name="표준 36 2 2 9 2 8" xfId="21727" xr:uid="{00000000-0005-0000-0000-0000FD530000}"/>
    <cellStyle name="표준 36 2 2 9 2 8 2" xfId="21728" xr:uid="{00000000-0005-0000-0000-0000FE530000}"/>
    <cellStyle name="표준 36 2 2 9 2 9" xfId="21729" xr:uid="{00000000-0005-0000-0000-0000FF530000}"/>
    <cellStyle name="표준 36 2 2 9 2 9 2" xfId="21730" xr:uid="{00000000-0005-0000-0000-000000540000}"/>
    <cellStyle name="표준 36 2 2 9 3" xfId="21731" xr:uid="{00000000-0005-0000-0000-000001540000}"/>
    <cellStyle name="표준 36 2 2 9 3 2" xfId="21732" xr:uid="{00000000-0005-0000-0000-000002540000}"/>
    <cellStyle name="표준 36 2 2 9 4" xfId="21733" xr:uid="{00000000-0005-0000-0000-000003540000}"/>
    <cellStyle name="표준 36 2 2 9 4 2" xfId="21734" xr:uid="{00000000-0005-0000-0000-000004540000}"/>
    <cellStyle name="표준 36 2 2 9 5" xfId="21735" xr:uid="{00000000-0005-0000-0000-000005540000}"/>
    <cellStyle name="표준 36 2 2 9 5 2" xfId="21736" xr:uid="{00000000-0005-0000-0000-000006540000}"/>
    <cellStyle name="표준 36 2 2 9 6" xfId="21737" xr:uid="{00000000-0005-0000-0000-000007540000}"/>
    <cellStyle name="표준 36 2 2 9 6 2" xfId="21738" xr:uid="{00000000-0005-0000-0000-000008540000}"/>
    <cellStyle name="표준 36 2 2 9 7" xfId="21739" xr:uid="{00000000-0005-0000-0000-000009540000}"/>
    <cellStyle name="표준 36 2 2 9 7 2" xfId="21740" xr:uid="{00000000-0005-0000-0000-00000A540000}"/>
    <cellStyle name="표준 36 2 2 9 8" xfId="21741" xr:uid="{00000000-0005-0000-0000-00000B540000}"/>
    <cellStyle name="표준 36 2 2 9 8 2" xfId="21742" xr:uid="{00000000-0005-0000-0000-00000C540000}"/>
    <cellStyle name="표준 36 2 2 9 9" xfId="21743" xr:uid="{00000000-0005-0000-0000-00000D540000}"/>
    <cellStyle name="표준 36 2 2 9 9 2" xfId="21744" xr:uid="{00000000-0005-0000-0000-00000E540000}"/>
    <cellStyle name="표준 36 2 20" xfId="21745" xr:uid="{00000000-0005-0000-0000-00000F540000}"/>
    <cellStyle name="표준 36 2 20 10" xfId="21746" xr:uid="{00000000-0005-0000-0000-000010540000}"/>
    <cellStyle name="표준 36 2 20 10 2" xfId="21747" xr:uid="{00000000-0005-0000-0000-000011540000}"/>
    <cellStyle name="표준 36 2 20 11" xfId="21748" xr:uid="{00000000-0005-0000-0000-000012540000}"/>
    <cellStyle name="표준 36 2 20 11 2" xfId="21749" xr:uid="{00000000-0005-0000-0000-000013540000}"/>
    <cellStyle name="표준 36 2 20 12" xfId="21750" xr:uid="{00000000-0005-0000-0000-000014540000}"/>
    <cellStyle name="표준 36 2 20 12 2" xfId="21751" xr:uid="{00000000-0005-0000-0000-000015540000}"/>
    <cellStyle name="표준 36 2 20 13" xfId="21752" xr:uid="{00000000-0005-0000-0000-000016540000}"/>
    <cellStyle name="표준 36 2 20 13 2" xfId="21753" xr:uid="{00000000-0005-0000-0000-000017540000}"/>
    <cellStyle name="표준 36 2 20 14" xfId="21754" xr:uid="{00000000-0005-0000-0000-000018540000}"/>
    <cellStyle name="표준 36 2 20 14 2" xfId="21755" xr:uid="{00000000-0005-0000-0000-000019540000}"/>
    <cellStyle name="표준 36 2 20 15" xfId="21756" xr:uid="{00000000-0005-0000-0000-00001A540000}"/>
    <cellStyle name="표준 36 2 20 2" xfId="21757" xr:uid="{00000000-0005-0000-0000-00001B540000}"/>
    <cellStyle name="표준 36 2 20 2 10" xfId="21758" xr:uid="{00000000-0005-0000-0000-00001C540000}"/>
    <cellStyle name="표준 36 2 20 2 10 2" xfId="21759" xr:uid="{00000000-0005-0000-0000-00001D540000}"/>
    <cellStyle name="표준 36 2 20 2 11" xfId="21760" xr:uid="{00000000-0005-0000-0000-00001E540000}"/>
    <cellStyle name="표준 36 2 20 2 11 2" xfId="21761" xr:uid="{00000000-0005-0000-0000-00001F540000}"/>
    <cellStyle name="표준 36 2 20 2 12" xfId="21762" xr:uid="{00000000-0005-0000-0000-000020540000}"/>
    <cellStyle name="표준 36 2 20 2 12 2" xfId="21763" xr:uid="{00000000-0005-0000-0000-000021540000}"/>
    <cellStyle name="표준 36 2 20 2 13" xfId="21764" xr:uid="{00000000-0005-0000-0000-000022540000}"/>
    <cellStyle name="표준 36 2 20 2 13 2" xfId="21765" xr:uid="{00000000-0005-0000-0000-000023540000}"/>
    <cellStyle name="표준 36 2 20 2 14" xfId="21766" xr:uid="{00000000-0005-0000-0000-000024540000}"/>
    <cellStyle name="표준 36 2 20 2 2" xfId="21767" xr:uid="{00000000-0005-0000-0000-000025540000}"/>
    <cellStyle name="표준 36 2 20 2 2 2" xfId="21768" xr:uid="{00000000-0005-0000-0000-000026540000}"/>
    <cellStyle name="표준 36 2 20 2 3" xfId="21769" xr:uid="{00000000-0005-0000-0000-000027540000}"/>
    <cellStyle name="표준 36 2 20 2 3 2" xfId="21770" xr:uid="{00000000-0005-0000-0000-000028540000}"/>
    <cellStyle name="표준 36 2 20 2 4" xfId="21771" xr:uid="{00000000-0005-0000-0000-000029540000}"/>
    <cellStyle name="표준 36 2 20 2 4 2" xfId="21772" xr:uid="{00000000-0005-0000-0000-00002A540000}"/>
    <cellStyle name="표준 36 2 20 2 5" xfId="21773" xr:uid="{00000000-0005-0000-0000-00002B540000}"/>
    <cellStyle name="표준 36 2 20 2 5 2" xfId="21774" xr:uid="{00000000-0005-0000-0000-00002C540000}"/>
    <cellStyle name="표준 36 2 20 2 6" xfId="21775" xr:uid="{00000000-0005-0000-0000-00002D540000}"/>
    <cellStyle name="표준 36 2 20 2 6 2" xfId="21776" xr:uid="{00000000-0005-0000-0000-00002E540000}"/>
    <cellStyle name="표준 36 2 20 2 7" xfId="21777" xr:uid="{00000000-0005-0000-0000-00002F540000}"/>
    <cellStyle name="표준 36 2 20 2 7 2" xfId="21778" xr:uid="{00000000-0005-0000-0000-000030540000}"/>
    <cellStyle name="표준 36 2 20 2 8" xfId="21779" xr:uid="{00000000-0005-0000-0000-000031540000}"/>
    <cellStyle name="표준 36 2 20 2 8 2" xfId="21780" xr:uid="{00000000-0005-0000-0000-000032540000}"/>
    <cellStyle name="표준 36 2 20 2 9" xfId="21781" xr:uid="{00000000-0005-0000-0000-000033540000}"/>
    <cellStyle name="표준 36 2 20 2 9 2" xfId="21782" xr:uid="{00000000-0005-0000-0000-000034540000}"/>
    <cellStyle name="표준 36 2 20 3" xfId="21783" xr:uid="{00000000-0005-0000-0000-000035540000}"/>
    <cellStyle name="표준 36 2 20 3 2" xfId="21784" xr:uid="{00000000-0005-0000-0000-000036540000}"/>
    <cellStyle name="표준 36 2 20 4" xfId="21785" xr:uid="{00000000-0005-0000-0000-000037540000}"/>
    <cellStyle name="표준 36 2 20 4 2" xfId="21786" xr:uid="{00000000-0005-0000-0000-000038540000}"/>
    <cellStyle name="표준 36 2 20 5" xfId="21787" xr:uid="{00000000-0005-0000-0000-000039540000}"/>
    <cellStyle name="표준 36 2 20 5 2" xfId="21788" xr:uid="{00000000-0005-0000-0000-00003A540000}"/>
    <cellStyle name="표준 36 2 20 6" xfId="21789" xr:uid="{00000000-0005-0000-0000-00003B540000}"/>
    <cellStyle name="표준 36 2 20 6 2" xfId="21790" xr:uid="{00000000-0005-0000-0000-00003C540000}"/>
    <cellStyle name="표준 36 2 20 7" xfId="21791" xr:uid="{00000000-0005-0000-0000-00003D540000}"/>
    <cellStyle name="표준 36 2 20 7 2" xfId="21792" xr:uid="{00000000-0005-0000-0000-00003E540000}"/>
    <cellStyle name="표준 36 2 20 8" xfId="21793" xr:uid="{00000000-0005-0000-0000-00003F540000}"/>
    <cellStyle name="표준 36 2 20 8 2" xfId="21794" xr:uid="{00000000-0005-0000-0000-000040540000}"/>
    <cellStyle name="표준 36 2 20 9" xfId="21795" xr:uid="{00000000-0005-0000-0000-000041540000}"/>
    <cellStyle name="표준 36 2 20 9 2" xfId="21796" xr:uid="{00000000-0005-0000-0000-000042540000}"/>
    <cellStyle name="표준 36 2 21" xfId="21797" xr:uid="{00000000-0005-0000-0000-000043540000}"/>
    <cellStyle name="표준 36 2 21 10" xfId="21798" xr:uid="{00000000-0005-0000-0000-000044540000}"/>
    <cellStyle name="표준 36 2 21 10 2" xfId="21799" xr:uid="{00000000-0005-0000-0000-000045540000}"/>
    <cellStyle name="표준 36 2 21 11" xfId="21800" xr:uid="{00000000-0005-0000-0000-000046540000}"/>
    <cellStyle name="표준 36 2 21 11 2" xfId="21801" xr:uid="{00000000-0005-0000-0000-000047540000}"/>
    <cellStyle name="표준 36 2 21 12" xfId="21802" xr:uid="{00000000-0005-0000-0000-000048540000}"/>
    <cellStyle name="표준 36 2 21 12 2" xfId="21803" xr:uid="{00000000-0005-0000-0000-000049540000}"/>
    <cellStyle name="표준 36 2 21 13" xfId="21804" xr:uid="{00000000-0005-0000-0000-00004A540000}"/>
    <cellStyle name="표준 36 2 21 13 2" xfId="21805" xr:uid="{00000000-0005-0000-0000-00004B540000}"/>
    <cellStyle name="표준 36 2 21 14" xfId="21806" xr:uid="{00000000-0005-0000-0000-00004C540000}"/>
    <cellStyle name="표준 36 2 21 14 2" xfId="21807" xr:uid="{00000000-0005-0000-0000-00004D540000}"/>
    <cellStyle name="표준 36 2 21 15" xfId="21808" xr:uid="{00000000-0005-0000-0000-00004E540000}"/>
    <cellStyle name="표준 36 2 21 2" xfId="21809" xr:uid="{00000000-0005-0000-0000-00004F540000}"/>
    <cellStyle name="표준 36 2 21 2 10" xfId="21810" xr:uid="{00000000-0005-0000-0000-000050540000}"/>
    <cellStyle name="표준 36 2 21 2 10 2" xfId="21811" xr:uid="{00000000-0005-0000-0000-000051540000}"/>
    <cellStyle name="표준 36 2 21 2 11" xfId="21812" xr:uid="{00000000-0005-0000-0000-000052540000}"/>
    <cellStyle name="표준 36 2 21 2 11 2" xfId="21813" xr:uid="{00000000-0005-0000-0000-000053540000}"/>
    <cellStyle name="표준 36 2 21 2 12" xfId="21814" xr:uid="{00000000-0005-0000-0000-000054540000}"/>
    <cellStyle name="표준 36 2 21 2 12 2" xfId="21815" xr:uid="{00000000-0005-0000-0000-000055540000}"/>
    <cellStyle name="표준 36 2 21 2 13" xfId="21816" xr:uid="{00000000-0005-0000-0000-000056540000}"/>
    <cellStyle name="표준 36 2 21 2 13 2" xfId="21817" xr:uid="{00000000-0005-0000-0000-000057540000}"/>
    <cellStyle name="표준 36 2 21 2 14" xfId="21818" xr:uid="{00000000-0005-0000-0000-000058540000}"/>
    <cellStyle name="표준 36 2 21 2 2" xfId="21819" xr:uid="{00000000-0005-0000-0000-000059540000}"/>
    <cellStyle name="표준 36 2 21 2 2 2" xfId="21820" xr:uid="{00000000-0005-0000-0000-00005A540000}"/>
    <cellStyle name="표준 36 2 21 2 3" xfId="21821" xr:uid="{00000000-0005-0000-0000-00005B540000}"/>
    <cellStyle name="표준 36 2 21 2 3 2" xfId="21822" xr:uid="{00000000-0005-0000-0000-00005C540000}"/>
    <cellStyle name="표준 36 2 21 2 4" xfId="21823" xr:uid="{00000000-0005-0000-0000-00005D540000}"/>
    <cellStyle name="표준 36 2 21 2 4 2" xfId="21824" xr:uid="{00000000-0005-0000-0000-00005E540000}"/>
    <cellStyle name="표준 36 2 21 2 5" xfId="21825" xr:uid="{00000000-0005-0000-0000-00005F540000}"/>
    <cellStyle name="표준 36 2 21 2 5 2" xfId="21826" xr:uid="{00000000-0005-0000-0000-000060540000}"/>
    <cellStyle name="표준 36 2 21 2 6" xfId="21827" xr:uid="{00000000-0005-0000-0000-000061540000}"/>
    <cellStyle name="표준 36 2 21 2 6 2" xfId="21828" xr:uid="{00000000-0005-0000-0000-000062540000}"/>
    <cellStyle name="표준 36 2 21 2 7" xfId="21829" xr:uid="{00000000-0005-0000-0000-000063540000}"/>
    <cellStyle name="표준 36 2 21 2 7 2" xfId="21830" xr:uid="{00000000-0005-0000-0000-000064540000}"/>
    <cellStyle name="표준 36 2 21 2 8" xfId="21831" xr:uid="{00000000-0005-0000-0000-000065540000}"/>
    <cellStyle name="표준 36 2 21 2 8 2" xfId="21832" xr:uid="{00000000-0005-0000-0000-000066540000}"/>
    <cellStyle name="표준 36 2 21 2 9" xfId="21833" xr:uid="{00000000-0005-0000-0000-000067540000}"/>
    <cellStyle name="표준 36 2 21 2 9 2" xfId="21834" xr:uid="{00000000-0005-0000-0000-000068540000}"/>
    <cellStyle name="표준 36 2 21 3" xfId="21835" xr:uid="{00000000-0005-0000-0000-000069540000}"/>
    <cellStyle name="표준 36 2 21 3 2" xfId="21836" xr:uid="{00000000-0005-0000-0000-00006A540000}"/>
    <cellStyle name="표준 36 2 21 4" xfId="21837" xr:uid="{00000000-0005-0000-0000-00006B540000}"/>
    <cellStyle name="표준 36 2 21 4 2" xfId="21838" xr:uid="{00000000-0005-0000-0000-00006C540000}"/>
    <cellStyle name="표준 36 2 21 5" xfId="21839" xr:uid="{00000000-0005-0000-0000-00006D540000}"/>
    <cellStyle name="표준 36 2 21 5 2" xfId="21840" xr:uid="{00000000-0005-0000-0000-00006E540000}"/>
    <cellStyle name="표준 36 2 21 6" xfId="21841" xr:uid="{00000000-0005-0000-0000-00006F540000}"/>
    <cellStyle name="표준 36 2 21 6 2" xfId="21842" xr:uid="{00000000-0005-0000-0000-000070540000}"/>
    <cellStyle name="표준 36 2 21 7" xfId="21843" xr:uid="{00000000-0005-0000-0000-000071540000}"/>
    <cellStyle name="표준 36 2 21 7 2" xfId="21844" xr:uid="{00000000-0005-0000-0000-000072540000}"/>
    <cellStyle name="표준 36 2 21 8" xfId="21845" xr:uid="{00000000-0005-0000-0000-000073540000}"/>
    <cellStyle name="표준 36 2 21 8 2" xfId="21846" xr:uid="{00000000-0005-0000-0000-000074540000}"/>
    <cellStyle name="표준 36 2 21 9" xfId="21847" xr:uid="{00000000-0005-0000-0000-000075540000}"/>
    <cellStyle name="표준 36 2 21 9 2" xfId="21848" xr:uid="{00000000-0005-0000-0000-000076540000}"/>
    <cellStyle name="표준 36 2 22" xfId="21849" xr:uid="{00000000-0005-0000-0000-000077540000}"/>
    <cellStyle name="표준 36 2 22 10" xfId="21850" xr:uid="{00000000-0005-0000-0000-000078540000}"/>
    <cellStyle name="표준 36 2 22 10 2" xfId="21851" xr:uid="{00000000-0005-0000-0000-000079540000}"/>
    <cellStyle name="표준 36 2 22 11" xfId="21852" xr:uid="{00000000-0005-0000-0000-00007A540000}"/>
    <cellStyle name="표준 36 2 22 11 2" xfId="21853" xr:uid="{00000000-0005-0000-0000-00007B540000}"/>
    <cellStyle name="표준 36 2 22 12" xfId="21854" xr:uid="{00000000-0005-0000-0000-00007C540000}"/>
    <cellStyle name="표준 36 2 22 12 2" xfId="21855" xr:uid="{00000000-0005-0000-0000-00007D540000}"/>
    <cellStyle name="표준 36 2 22 13" xfId="21856" xr:uid="{00000000-0005-0000-0000-00007E540000}"/>
    <cellStyle name="표준 36 2 22 13 2" xfId="21857" xr:uid="{00000000-0005-0000-0000-00007F540000}"/>
    <cellStyle name="표준 36 2 22 14" xfId="21858" xr:uid="{00000000-0005-0000-0000-000080540000}"/>
    <cellStyle name="표준 36 2 22 14 2" xfId="21859" xr:uid="{00000000-0005-0000-0000-000081540000}"/>
    <cellStyle name="표준 36 2 22 15" xfId="21860" xr:uid="{00000000-0005-0000-0000-000082540000}"/>
    <cellStyle name="표준 36 2 22 2" xfId="21861" xr:uid="{00000000-0005-0000-0000-000083540000}"/>
    <cellStyle name="표준 36 2 22 2 10" xfId="21862" xr:uid="{00000000-0005-0000-0000-000084540000}"/>
    <cellStyle name="표준 36 2 22 2 10 2" xfId="21863" xr:uid="{00000000-0005-0000-0000-000085540000}"/>
    <cellStyle name="표준 36 2 22 2 11" xfId="21864" xr:uid="{00000000-0005-0000-0000-000086540000}"/>
    <cellStyle name="표준 36 2 22 2 11 2" xfId="21865" xr:uid="{00000000-0005-0000-0000-000087540000}"/>
    <cellStyle name="표준 36 2 22 2 12" xfId="21866" xr:uid="{00000000-0005-0000-0000-000088540000}"/>
    <cellStyle name="표준 36 2 22 2 12 2" xfId="21867" xr:uid="{00000000-0005-0000-0000-000089540000}"/>
    <cellStyle name="표준 36 2 22 2 13" xfId="21868" xr:uid="{00000000-0005-0000-0000-00008A540000}"/>
    <cellStyle name="표준 36 2 22 2 13 2" xfId="21869" xr:uid="{00000000-0005-0000-0000-00008B540000}"/>
    <cellStyle name="표준 36 2 22 2 14" xfId="21870" xr:uid="{00000000-0005-0000-0000-00008C540000}"/>
    <cellStyle name="표준 36 2 22 2 2" xfId="21871" xr:uid="{00000000-0005-0000-0000-00008D540000}"/>
    <cellStyle name="표준 36 2 22 2 2 2" xfId="21872" xr:uid="{00000000-0005-0000-0000-00008E540000}"/>
    <cellStyle name="표준 36 2 22 2 3" xfId="21873" xr:uid="{00000000-0005-0000-0000-00008F540000}"/>
    <cellStyle name="표준 36 2 22 2 3 2" xfId="21874" xr:uid="{00000000-0005-0000-0000-000090540000}"/>
    <cellStyle name="표준 36 2 22 2 4" xfId="21875" xr:uid="{00000000-0005-0000-0000-000091540000}"/>
    <cellStyle name="표준 36 2 22 2 4 2" xfId="21876" xr:uid="{00000000-0005-0000-0000-000092540000}"/>
    <cellStyle name="표준 36 2 22 2 5" xfId="21877" xr:uid="{00000000-0005-0000-0000-000093540000}"/>
    <cellStyle name="표준 36 2 22 2 5 2" xfId="21878" xr:uid="{00000000-0005-0000-0000-000094540000}"/>
    <cellStyle name="표준 36 2 22 2 6" xfId="21879" xr:uid="{00000000-0005-0000-0000-000095540000}"/>
    <cellStyle name="표준 36 2 22 2 6 2" xfId="21880" xr:uid="{00000000-0005-0000-0000-000096540000}"/>
    <cellStyle name="표준 36 2 22 2 7" xfId="21881" xr:uid="{00000000-0005-0000-0000-000097540000}"/>
    <cellStyle name="표준 36 2 22 2 7 2" xfId="21882" xr:uid="{00000000-0005-0000-0000-000098540000}"/>
    <cellStyle name="표준 36 2 22 2 8" xfId="21883" xr:uid="{00000000-0005-0000-0000-000099540000}"/>
    <cellStyle name="표준 36 2 22 2 8 2" xfId="21884" xr:uid="{00000000-0005-0000-0000-00009A540000}"/>
    <cellStyle name="표준 36 2 22 2 9" xfId="21885" xr:uid="{00000000-0005-0000-0000-00009B540000}"/>
    <cellStyle name="표준 36 2 22 2 9 2" xfId="21886" xr:uid="{00000000-0005-0000-0000-00009C540000}"/>
    <cellStyle name="표준 36 2 22 3" xfId="21887" xr:uid="{00000000-0005-0000-0000-00009D540000}"/>
    <cellStyle name="표준 36 2 22 3 2" xfId="21888" xr:uid="{00000000-0005-0000-0000-00009E540000}"/>
    <cellStyle name="표준 36 2 22 4" xfId="21889" xr:uid="{00000000-0005-0000-0000-00009F540000}"/>
    <cellStyle name="표준 36 2 22 4 2" xfId="21890" xr:uid="{00000000-0005-0000-0000-0000A0540000}"/>
    <cellStyle name="표준 36 2 22 5" xfId="21891" xr:uid="{00000000-0005-0000-0000-0000A1540000}"/>
    <cellStyle name="표준 36 2 22 5 2" xfId="21892" xr:uid="{00000000-0005-0000-0000-0000A2540000}"/>
    <cellStyle name="표준 36 2 22 6" xfId="21893" xr:uid="{00000000-0005-0000-0000-0000A3540000}"/>
    <cellStyle name="표준 36 2 22 6 2" xfId="21894" xr:uid="{00000000-0005-0000-0000-0000A4540000}"/>
    <cellStyle name="표준 36 2 22 7" xfId="21895" xr:uid="{00000000-0005-0000-0000-0000A5540000}"/>
    <cellStyle name="표준 36 2 22 7 2" xfId="21896" xr:uid="{00000000-0005-0000-0000-0000A6540000}"/>
    <cellStyle name="표준 36 2 22 8" xfId="21897" xr:uid="{00000000-0005-0000-0000-0000A7540000}"/>
    <cellStyle name="표준 36 2 22 8 2" xfId="21898" xr:uid="{00000000-0005-0000-0000-0000A8540000}"/>
    <cellStyle name="표준 36 2 22 9" xfId="21899" xr:uid="{00000000-0005-0000-0000-0000A9540000}"/>
    <cellStyle name="표준 36 2 22 9 2" xfId="21900" xr:uid="{00000000-0005-0000-0000-0000AA540000}"/>
    <cellStyle name="표준 36 2 23" xfId="21901" xr:uid="{00000000-0005-0000-0000-0000AB540000}"/>
    <cellStyle name="표준 36 2 23 10" xfId="21902" xr:uid="{00000000-0005-0000-0000-0000AC540000}"/>
    <cellStyle name="표준 36 2 23 10 2" xfId="21903" xr:uid="{00000000-0005-0000-0000-0000AD540000}"/>
    <cellStyle name="표준 36 2 23 11" xfId="21904" xr:uid="{00000000-0005-0000-0000-0000AE540000}"/>
    <cellStyle name="표준 36 2 23 11 2" xfId="21905" xr:uid="{00000000-0005-0000-0000-0000AF540000}"/>
    <cellStyle name="표준 36 2 23 12" xfId="21906" xr:uid="{00000000-0005-0000-0000-0000B0540000}"/>
    <cellStyle name="표준 36 2 23 12 2" xfId="21907" xr:uid="{00000000-0005-0000-0000-0000B1540000}"/>
    <cellStyle name="표준 36 2 23 13" xfId="21908" xr:uid="{00000000-0005-0000-0000-0000B2540000}"/>
    <cellStyle name="표준 36 2 23 13 2" xfId="21909" xr:uid="{00000000-0005-0000-0000-0000B3540000}"/>
    <cellStyle name="표준 36 2 23 14" xfId="21910" xr:uid="{00000000-0005-0000-0000-0000B4540000}"/>
    <cellStyle name="표준 36 2 23 14 2" xfId="21911" xr:uid="{00000000-0005-0000-0000-0000B5540000}"/>
    <cellStyle name="표준 36 2 23 15" xfId="21912" xr:uid="{00000000-0005-0000-0000-0000B6540000}"/>
    <cellStyle name="표준 36 2 23 2" xfId="21913" xr:uid="{00000000-0005-0000-0000-0000B7540000}"/>
    <cellStyle name="표준 36 2 23 2 10" xfId="21914" xr:uid="{00000000-0005-0000-0000-0000B8540000}"/>
    <cellStyle name="표준 36 2 23 2 10 2" xfId="21915" xr:uid="{00000000-0005-0000-0000-0000B9540000}"/>
    <cellStyle name="표준 36 2 23 2 11" xfId="21916" xr:uid="{00000000-0005-0000-0000-0000BA540000}"/>
    <cellStyle name="표준 36 2 23 2 11 2" xfId="21917" xr:uid="{00000000-0005-0000-0000-0000BB540000}"/>
    <cellStyle name="표준 36 2 23 2 12" xfId="21918" xr:uid="{00000000-0005-0000-0000-0000BC540000}"/>
    <cellStyle name="표준 36 2 23 2 12 2" xfId="21919" xr:uid="{00000000-0005-0000-0000-0000BD540000}"/>
    <cellStyle name="표준 36 2 23 2 13" xfId="21920" xr:uid="{00000000-0005-0000-0000-0000BE540000}"/>
    <cellStyle name="표준 36 2 23 2 13 2" xfId="21921" xr:uid="{00000000-0005-0000-0000-0000BF540000}"/>
    <cellStyle name="표준 36 2 23 2 14" xfId="21922" xr:uid="{00000000-0005-0000-0000-0000C0540000}"/>
    <cellStyle name="표준 36 2 23 2 2" xfId="21923" xr:uid="{00000000-0005-0000-0000-0000C1540000}"/>
    <cellStyle name="표준 36 2 23 2 2 2" xfId="21924" xr:uid="{00000000-0005-0000-0000-0000C2540000}"/>
    <cellStyle name="표준 36 2 23 2 3" xfId="21925" xr:uid="{00000000-0005-0000-0000-0000C3540000}"/>
    <cellStyle name="표준 36 2 23 2 3 2" xfId="21926" xr:uid="{00000000-0005-0000-0000-0000C4540000}"/>
    <cellStyle name="표준 36 2 23 2 4" xfId="21927" xr:uid="{00000000-0005-0000-0000-0000C5540000}"/>
    <cellStyle name="표준 36 2 23 2 4 2" xfId="21928" xr:uid="{00000000-0005-0000-0000-0000C6540000}"/>
    <cellStyle name="표준 36 2 23 2 5" xfId="21929" xr:uid="{00000000-0005-0000-0000-0000C7540000}"/>
    <cellStyle name="표준 36 2 23 2 5 2" xfId="21930" xr:uid="{00000000-0005-0000-0000-0000C8540000}"/>
    <cellStyle name="표준 36 2 23 2 6" xfId="21931" xr:uid="{00000000-0005-0000-0000-0000C9540000}"/>
    <cellStyle name="표준 36 2 23 2 6 2" xfId="21932" xr:uid="{00000000-0005-0000-0000-0000CA540000}"/>
    <cellStyle name="표준 36 2 23 2 7" xfId="21933" xr:uid="{00000000-0005-0000-0000-0000CB540000}"/>
    <cellStyle name="표준 36 2 23 2 7 2" xfId="21934" xr:uid="{00000000-0005-0000-0000-0000CC540000}"/>
    <cellStyle name="표준 36 2 23 2 8" xfId="21935" xr:uid="{00000000-0005-0000-0000-0000CD540000}"/>
    <cellStyle name="표준 36 2 23 2 8 2" xfId="21936" xr:uid="{00000000-0005-0000-0000-0000CE540000}"/>
    <cellStyle name="표준 36 2 23 2 9" xfId="21937" xr:uid="{00000000-0005-0000-0000-0000CF540000}"/>
    <cellStyle name="표준 36 2 23 2 9 2" xfId="21938" xr:uid="{00000000-0005-0000-0000-0000D0540000}"/>
    <cellStyle name="표준 36 2 23 3" xfId="21939" xr:uid="{00000000-0005-0000-0000-0000D1540000}"/>
    <cellStyle name="표준 36 2 23 3 2" xfId="21940" xr:uid="{00000000-0005-0000-0000-0000D2540000}"/>
    <cellStyle name="표준 36 2 23 4" xfId="21941" xr:uid="{00000000-0005-0000-0000-0000D3540000}"/>
    <cellStyle name="표준 36 2 23 4 2" xfId="21942" xr:uid="{00000000-0005-0000-0000-0000D4540000}"/>
    <cellStyle name="표준 36 2 23 5" xfId="21943" xr:uid="{00000000-0005-0000-0000-0000D5540000}"/>
    <cellStyle name="표준 36 2 23 5 2" xfId="21944" xr:uid="{00000000-0005-0000-0000-0000D6540000}"/>
    <cellStyle name="표준 36 2 23 6" xfId="21945" xr:uid="{00000000-0005-0000-0000-0000D7540000}"/>
    <cellStyle name="표준 36 2 23 6 2" xfId="21946" xr:uid="{00000000-0005-0000-0000-0000D8540000}"/>
    <cellStyle name="표준 36 2 23 7" xfId="21947" xr:uid="{00000000-0005-0000-0000-0000D9540000}"/>
    <cellStyle name="표준 36 2 23 7 2" xfId="21948" xr:uid="{00000000-0005-0000-0000-0000DA540000}"/>
    <cellStyle name="표준 36 2 23 8" xfId="21949" xr:uid="{00000000-0005-0000-0000-0000DB540000}"/>
    <cellStyle name="표준 36 2 23 8 2" xfId="21950" xr:uid="{00000000-0005-0000-0000-0000DC540000}"/>
    <cellStyle name="표준 36 2 23 9" xfId="21951" xr:uid="{00000000-0005-0000-0000-0000DD540000}"/>
    <cellStyle name="표준 36 2 23 9 2" xfId="21952" xr:uid="{00000000-0005-0000-0000-0000DE540000}"/>
    <cellStyle name="표준 36 2 24" xfId="21953" xr:uid="{00000000-0005-0000-0000-0000DF540000}"/>
    <cellStyle name="표준 36 2 24 10" xfId="21954" xr:uid="{00000000-0005-0000-0000-0000E0540000}"/>
    <cellStyle name="표준 36 2 24 10 2" xfId="21955" xr:uid="{00000000-0005-0000-0000-0000E1540000}"/>
    <cellStyle name="표준 36 2 24 11" xfId="21956" xr:uid="{00000000-0005-0000-0000-0000E2540000}"/>
    <cellStyle name="표준 36 2 24 11 2" xfId="21957" xr:uid="{00000000-0005-0000-0000-0000E3540000}"/>
    <cellStyle name="표준 36 2 24 12" xfId="21958" xr:uid="{00000000-0005-0000-0000-0000E4540000}"/>
    <cellStyle name="표준 36 2 24 12 2" xfId="21959" xr:uid="{00000000-0005-0000-0000-0000E5540000}"/>
    <cellStyle name="표준 36 2 24 13" xfId="21960" xr:uid="{00000000-0005-0000-0000-0000E6540000}"/>
    <cellStyle name="표준 36 2 24 13 2" xfId="21961" xr:uid="{00000000-0005-0000-0000-0000E7540000}"/>
    <cellStyle name="표준 36 2 24 14" xfId="21962" xr:uid="{00000000-0005-0000-0000-0000E8540000}"/>
    <cellStyle name="표준 36 2 24 14 2" xfId="21963" xr:uid="{00000000-0005-0000-0000-0000E9540000}"/>
    <cellStyle name="표준 36 2 24 15" xfId="21964" xr:uid="{00000000-0005-0000-0000-0000EA540000}"/>
    <cellStyle name="표준 36 2 24 2" xfId="21965" xr:uid="{00000000-0005-0000-0000-0000EB540000}"/>
    <cellStyle name="표준 36 2 24 2 10" xfId="21966" xr:uid="{00000000-0005-0000-0000-0000EC540000}"/>
    <cellStyle name="표준 36 2 24 2 10 2" xfId="21967" xr:uid="{00000000-0005-0000-0000-0000ED540000}"/>
    <cellStyle name="표준 36 2 24 2 11" xfId="21968" xr:uid="{00000000-0005-0000-0000-0000EE540000}"/>
    <cellStyle name="표준 36 2 24 2 11 2" xfId="21969" xr:uid="{00000000-0005-0000-0000-0000EF540000}"/>
    <cellStyle name="표준 36 2 24 2 12" xfId="21970" xr:uid="{00000000-0005-0000-0000-0000F0540000}"/>
    <cellStyle name="표준 36 2 24 2 12 2" xfId="21971" xr:uid="{00000000-0005-0000-0000-0000F1540000}"/>
    <cellStyle name="표준 36 2 24 2 13" xfId="21972" xr:uid="{00000000-0005-0000-0000-0000F2540000}"/>
    <cellStyle name="표준 36 2 24 2 13 2" xfId="21973" xr:uid="{00000000-0005-0000-0000-0000F3540000}"/>
    <cellStyle name="표준 36 2 24 2 14" xfId="21974" xr:uid="{00000000-0005-0000-0000-0000F4540000}"/>
    <cellStyle name="표준 36 2 24 2 2" xfId="21975" xr:uid="{00000000-0005-0000-0000-0000F5540000}"/>
    <cellStyle name="표준 36 2 24 2 2 2" xfId="21976" xr:uid="{00000000-0005-0000-0000-0000F6540000}"/>
    <cellStyle name="표준 36 2 24 2 3" xfId="21977" xr:uid="{00000000-0005-0000-0000-0000F7540000}"/>
    <cellStyle name="표준 36 2 24 2 3 2" xfId="21978" xr:uid="{00000000-0005-0000-0000-0000F8540000}"/>
    <cellStyle name="표준 36 2 24 2 4" xfId="21979" xr:uid="{00000000-0005-0000-0000-0000F9540000}"/>
    <cellStyle name="표준 36 2 24 2 4 2" xfId="21980" xr:uid="{00000000-0005-0000-0000-0000FA540000}"/>
    <cellStyle name="표준 36 2 24 2 5" xfId="21981" xr:uid="{00000000-0005-0000-0000-0000FB540000}"/>
    <cellStyle name="표준 36 2 24 2 5 2" xfId="21982" xr:uid="{00000000-0005-0000-0000-0000FC540000}"/>
    <cellStyle name="표준 36 2 24 2 6" xfId="21983" xr:uid="{00000000-0005-0000-0000-0000FD540000}"/>
    <cellStyle name="표준 36 2 24 2 6 2" xfId="21984" xr:uid="{00000000-0005-0000-0000-0000FE540000}"/>
    <cellStyle name="표준 36 2 24 2 7" xfId="21985" xr:uid="{00000000-0005-0000-0000-0000FF540000}"/>
    <cellStyle name="표준 36 2 24 2 7 2" xfId="21986" xr:uid="{00000000-0005-0000-0000-000000550000}"/>
    <cellStyle name="표준 36 2 24 2 8" xfId="21987" xr:uid="{00000000-0005-0000-0000-000001550000}"/>
    <cellStyle name="표준 36 2 24 2 8 2" xfId="21988" xr:uid="{00000000-0005-0000-0000-000002550000}"/>
    <cellStyle name="표준 36 2 24 2 9" xfId="21989" xr:uid="{00000000-0005-0000-0000-000003550000}"/>
    <cellStyle name="표준 36 2 24 2 9 2" xfId="21990" xr:uid="{00000000-0005-0000-0000-000004550000}"/>
    <cellStyle name="표준 36 2 24 3" xfId="21991" xr:uid="{00000000-0005-0000-0000-000005550000}"/>
    <cellStyle name="표준 36 2 24 3 2" xfId="21992" xr:uid="{00000000-0005-0000-0000-000006550000}"/>
    <cellStyle name="표준 36 2 24 4" xfId="21993" xr:uid="{00000000-0005-0000-0000-000007550000}"/>
    <cellStyle name="표준 36 2 24 4 2" xfId="21994" xr:uid="{00000000-0005-0000-0000-000008550000}"/>
    <cellStyle name="표준 36 2 24 5" xfId="21995" xr:uid="{00000000-0005-0000-0000-000009550000}"/>
    <cellStyle name="표준 36 2 24 5 2" xfId="21996" xr:uid="{00000000-0005-0000-0000-00000A550000}"/>
    <cellStyle name="표준 36 2 24 6" xfId="21997" xr:uid="{00000000-0005-0000-0000-00000B550000}"/>
    <cellStyle name="표준 36 2 24 6 2" xfId="21998" xr:uid="{00000000-0005-0000-0000-00000C550000}"/>
    <cellStyle name="표준 36 2 24 7" xfId="21999" xr:uid="{00000000-0005-0000-0000-00000D550000}"/>
    <cellStyle name="표준 36 2 24 7 2" xfId="22000" xr:uid="{00000000-0005-0000-0000-00000E550000}"/>
    <cellStyle name="표준 36 2 24 8" xfId="22001" xr:uid="{00000000-0005-0000-0000-00000F550000}"/>
    <cellStyle name="표준 36 2 24 8 2" xfId="22002" xr:uid="{00000000-0005-0000-0000-000010550000}"/>
    <cellStyle name="표준 36 2 24 9" xfId="22003" xr:uid="{00000000-0005-0000-0000-000011550000}"/>
    <cellStyle name="표준 36 2 24 9 2" xfId="22004" xr:uid="{00000000-0005-0000-0000-000012550000}"/>
    <cellStyle name="표준 36 2 25" xfId="22005" xr:uid="{00000000-0005-0000-0000-000013550000}"/>
    <cellStyle name="표준 36 2 25 10" xfId="22006" xr:uid="{00000000-0005-0000-0000-000014550000}"/>
    <cellStyle name="표준 36 2 25 10 2" xfId="22007" xr:uid="{00000000-0005-0000-0000-000015550000}"/>
    <cellStyle name="표준 36 2 25 11" xfId="22008" xr:uid="{00000000-0005-0000-0000-000016550000}"/>
    <cellStyle name="표준 36 2 25 11 2" xfId="22009" xr:uid="{00000000-0005-0000-0000-000017550000}"/>
    <cellStyle name="표준 36 2 25 12" xfId="22010" xr:uid="{00000000-0005-0000-0000-000018550000}"/>
    <cellStyle name="표준 36 2 25 12 2" xfId="22011" xr:uid="{00000000-0005-0000-0000-000019550000}"/>
    <cellStyle name="표준 36 2 25 13" xfId="22012" xr:uid="{00000000-0005-0000-0000-00001A550000}"/>
    <cellStyle name="표준 36 2 25 13 2" xfId="22013" xr:uid="{00000000-0005-0000-0000-00001B550000}"/>
    <cellStyle name="표준 36 2 25 14" xfId="22014" xr:uid="{00000000-0005-0000-0000-00001C550000}"/>
    <cellStyle name="표준 36 2 25 14 2" xfId="22015" xr:uid="{00000000-0005-0000-0000-00001D550000}"/>
    <cellStyle name="표준 36 2 25 15" xfId="22016" xr:uid="{00000000-0005-0000-0000-00001E550000}"/>
    <cellStyle name="표준 36 2 25 2" xfId="22017" xr:uid="{00000000-0005-0000-0000-00001F550000}"/>
    <cellStyle name="표준 36 2 25 2 10" xfId="22018" xr:uid="{00000000-0005-0000-0000-000020550000}"/>
    <cellStyle name="표준 36 2 25 2 10 2" xfId="22019" xr:uid="{00000000-0005-0000-0000-000021550000}"/>
    <cellStyle name="표준 36 2 25 2 11" xfId="22020" xr:uid="{00000000-0005-0000-0000-000022550000}"/>
    <cellStyle name="표준 36 2 25 2 11 2" xfId="22021" xr:uid="{00000000-0005-0000-0000-000023550000}"/>
    <cellStyle name="표준 36 2 25 2 12" xfId="22022" xr:uid="{00000000-0005-0000-0000-000024550000}"/>
    <cellStyle name="표준 36 2 25 2 12 2" xfId="22023" xr:uid="{00000000-0005-0000-0000-000025550000}"/>
    <cellStyle name="표준 36 2 25 2 13" xfId="22024" xr:uid="{00000000-0005-0000-0000-000026550000}"/>
    <cellStyle name="표준 36 2 25 2 13 2" xfId="22025" xr:uid="{00000000-0005-0000-0000-000027550000}"/>
    <cellStyle name="표준 36 2 25 2 14" xfId="22026" xr:uid="{00000000-0005-0000-0000-000028550000}"/>
    <cellStyle name="표준 36 2 25 2 2" xfId="22027" xr:uid="{00000000-0005-0000-0000-000029550000}"/>
    <cellStyle name="표준 36 2 25 2 2 2" xfId="22028" xr:uid="{00000000-0005-0000-0000-00002A550000}"/>
    <cellStyle name="표준 36 2 25 2 3" xfId="22029" xr:uid="{00000000-0005-0000-0000-00002B550000}"/>
    <cellStyle name="표준 36 2 25 2 3 2" xfId="22030" xr:uid="{00000000-0005-0000-0000-00002C550000}"/>
    <cellStyle name="표준 36 2 25 2 4" xfId="22031" xr:uid="{00000000-0005-0000-0000-00002D550000}"/>
    <cellStyle name="표준 36 2 25 2 4 2" xfId="22032" xr:uid="{00000000-0005-0000-0000-00002E550000}"/>
    <cellStyle name="표준 36 2 25 2 5" xfId="22033" xr:uid="{00000000-0005-0000-0000-00002F550000}"/>
    <cellStyle name="표준 36 2 25 2 5 2" xfId="22034" xr:uid="{00000000-0005-0000-0000-000030550000}"/>
    <cellStyle name="표준 36 2 25 2 6" xfId="22035" xr:uid="{00000000-0005-0000-0000-000031550000}"/>
    <cellStyle name="표준 36 2 25 2 6 2" xfId="22036" xr:uid="{00000000-0005-0000-0000-000032550000}"/>
    <cellStyle name="표준 36 2 25 2 7" xfId="22037" xr:uid="{00000000-0005-0000-0000-000033550000}"/>
    <cellStyle name="표준 36 2 25 2 7 2" xfId="22038" xr:uid="{00000000-0005-0000-0000-000034550000}"/>
    <cellStyle name="표준 36 2 25 2 8" xfId="22039" xr:uid="{00000000-0005-0000-0000-000035550000}"/>
    <cellStyle name="표준 36 2 25 2 8 2" xfId="22040" xr:uid="{00000000-0005-0000-0000-000036550000}"/>
    <cellStyle name="표준 36 2 25 2 9" xfId="22041" xr:uid="{00000000-0005-0000-0000-000037550000}"/>
    <cellStyle name="표준 36 2 25 2 9 2" xfId="22042" xr:uid="{00000000-0005-0000-0000-000038550000}"/>
    <cellStyle name="표준 36 2 25 3" xfId="22043" xr:uid="{00000000-0005-0000-0000-000039550000}"/>
    <cellStyle name="표준 36 2 25 3 2" xfId="22044" xr:uid="{00000000-0005-0000-0000-00003A550000}"/>
    <cellStyle name="표준 36 2 25 4" xfId="22045" xr:uid="{00000000-0005-0000-0000-00003B550000}"/>
    <cellStyle name="표준 36 2 25 4 2" xfId="22046" xr:uid="{00000000-0005-0000-0000-00003C550000}"/>
    <cellStyle name="표준 36 2 25 5" xfId="22047" xr:uid="{00000000-0005-0000-0000-00003D550000}"/>
    <cellStyle name="표준 36 2 25 5 2" xfId="22048" xr:uid="{00000000-0005-0000-0000-00003E550000}"/>
    <cellStyle name="표준 36 2 25 6" xfId="22049" xr:uid="{00000000-0005-0000-0000-00003F550000}"/>
    <cellStyle name="표준 36 2 25 6 2" xfId="22050" xr:uid="{00000000-0005-0000-0000-000040550000}"/>
    <cellStyle name="표준 36 2 25 7" xfId="22051" xr:uid="{00000000-0005-0000-0000-000041550000}"/>
    <cellStyle name="표준 36 2 25 7 2" xfId="22052" xr:uid="{00000000-0005-0000-0000-000042550000}"/>
    <cellStyle name="표준 36 2 25 8" xfId="22053" xr:uid="{00000000-0005-0000-0000-000043550000}"/>
    <cellStyle name="표준 36 2 25 8 2" xfId="22054" xr:uid="{00000000-0005-0000-0000-000044550000}"/>
    <cellStyle name="표준 36 2 25 9" xfId="22055" xr:uid="{00000000-0005-0000-0000-000045550000}"/>
    <cellStyle name="표준 36 2 25 9 2" xfId="22056" xr:uid="{00000000-0005-0000-0000-000046550000}"/>
    <cellStyle name="표준 36 2 26" xfId="22057" xr:uid="{00000000-0005-0000-0000-000047550000}"/>
    <cellStyle name="표준 36 2 26 10" xfId="22058" xr:uid="{00000000-0005-0000-0000-000048550000}"/>
    <cellStyle name="표준 36 2 26 10 2" xfId="22059" xr:uid="{00000000-0005-0000-0000-000049550000}"/>
    <cellStyle name="표준 36 2 26 11" xfId="22060" xr:uid="{00000000-0005-0000-0000-00004A550000}"/>
    <cellStyle name="표준 36 2 26 11 2" xfId="22061" xr:uid="{00000000-0005-0000-0000-00004B550000}"/>
    <cellStyle name="표준 36 2 26 12" xfId="22062" xr:uid="{00000000-0005-0000-0000-00004C550000}"/>
    <cellStyle name="표준 36 2 26 12 2" xfId="22063" xr:uid="{00000000-0005-0000-0000-00004D550000}"/>
    <cellStyle name="표준 36 2 26 13" xfId="22064" xr:uid="{00000000-0005-0000-0000-00004E550000}"/>
    <cellStyle name="표준 36 2 26 13 2" xfId="22065" xr:uid="{00000000-0005-0000-0000-00004F550000}"/>
    <cellStyle name="표준 36 2 26 14" xfId="22066" xr:uid="{00000000-0005-0000-0000-000050550000}"/>
    <cellStyle name="표준 36 2 26 14 2" xfId="22067" xr:uid="{00000000-0005-0000-0000-000051550000}"/>
    <cellStyle name="표준 36 2 26 15" xfId="22068" xr:uid="{00000000-0005-0000-0000-000052550000}"/>
    <cellStyle name="표준 36 2 26 2" xfId="22069" xr:uid="{00000000-0005-0000-0000-000053550000}"/>
    <cellStyle name="표준 36 2 26 2 10" xfId="22070" xr:uid="{00000000-0005-0000-0000-000054550000}"/>
    <cellStyle name="표준 36 2 26 2 10 2" xfId="22071" xr:uid="{00000000-0005-0000-0000-000055550000}"/>
    <cellStyle name="표준 36 2 26 2 11" xfId="22072" xr:uid="{00000000-0005-0000-0000-000056550000}"/>
    <cellStyle name="표준 36 2 26 2 11 2" xfId="22073" xr:uid="{00000000-0005-0000-0000-000057550000}"/>
    <cellStyle name="표준 36 2 26 2 12" xfId="22074" xr:uid="{00000000-0005-0000-0000-000058550000}"/>
    <cellStyle name="표준 36 2 26 2 12 2" xfId="22075" xr:uid="{00000000-0005-0000-0000-000059550000}"/>
    <cellStyle name="표준 36 2 26 2 13" xfId="22076" xr:uid="{00000000-0005-0000-0000-00005A550000}"/>
    <cellStyle name="표준 36 2 26 2 13 2" xfId="22077" xr:uid="{00000000-0005-0000-0000-00005B550000}"/>
    <cellStyle name="표준 36 2 26 2 14" xfId="22078" xr:uid="{00000000-0005-0000-0000-00005C550000}"/>
    <cellStyle name="표준 36 2 26 2 2" xfId="22079" xr:uid="{00000000-0005-0000-0000-00005D550000}"/>
    <cellStyle name="표준 36 2 26 2 2 2" xfId="22080" xr:uid="{00000000-0005-0000-0000-00005E550000}"/>
    <cellStyle name="표준 36 2 26 2 3" xfId="22081" xr:uid="{00000000-0005-0000-0000-00005F550000}"/>
    <cellStyle name="표준 36 2 26 2 3 2" xfId="22082" xr:uid="{00000000-0005-0000-0000-000060550000}"/>
    <cellStyle name="표준 36 2 26 2 4" xfId="22083" xr:uid="{00000000-0005-0000-0000-000061550000}"/>
    <cellStyle name="표준 36 2 26 2 4 2" xfId="22084" xr:uid="{00000000-0005-0000-0000-000062550000}"/>
    <cellStyle name="표준 36 2 26 2 5" xfId="22085" xr:uid="{00000000-0005-0000-0000-000063550000}"/>
    <cellStyle name="표준 36 2 26 2 5 2" xfId="22086" xr:uid="{00000000-0005-0000-0000-000064550000}"/>
    <cellStyle name="표준 36 2 26 2 6" xfId="22087" xr:uid="{00000000-0005-0000-0000-000065550000}"/>
    <cellStyle name="표준 36 2 26 2 6 2" xfId="22088" xr:uid="{00000000-0005-0000-0000-000066550000}"/>
    <cellStyle name="표준 36 2 26 2 7" xfId="22089" xr:uid="{00000000-0005-0000-0000-000067550000}"/>
    <cellStyle name="표준 36 2 26 2 7 2" xfId="22090" xr:uid="{00000000-0005-0000-0000-000068550000}"/>
    <cellStyle name="표준 36 2 26 2 8" xfId="22091" xr:uid="{00000000-0005-0000-0000-000069550000}"/>
    <cellStyle name="표준 36 2 26 2 8 2" xfId="22092" xr:uid="{00000000-0005-0000-0000-00006A550000}"/>
    <cellStyle name="표준 36 2 26 2 9" xfId="22093" xr:uid="{00000000-0005-0000-0000-00006B550000}"/>
    <cellStyle name="표준 36 2 26 2 9 2" xfId="22094" xr:uid="{00000000-0005-0000-0000-00006C550000}"/>
    <cellStyle name="표준 36 2 26 3" xfId="22095" xr:uid="{00000000-0005-0000-0000-00006D550000}"/>
    <cellStyle name="표준 36 2 26 3 2" xfId="22096" xr:uid="{00000000-0005-0000-0000-00006E550000}"/>
    <cellStyle name="표준 36 2 26 4" xfId="22097" xr:uid="{00000000-0005-0000-0000-00006F550000}"/>
    <cellStyle name="표준 36 2 26 4 2" xfId="22098" xr:uid="{00000000-0005-0000-0000-000070550000}"/>
    <cellStyle name="표준 36 2 26 5" xfId="22099" xr:uid="{00000000-0005-0000-0000-000071550000}"/>
    <cellStyle name="표준 36 2 26 5 2" xfId="22100" xr:uid="{00000000-0005-0000-0000-000072550000}"/>
    <cellStyle name="표준 36 2 26 6" xfId="22101" xr:uid="{00000000-0005-0000-0000-000073550000}"/>
    <cellStyle name="표준 36 2 26 6 2" xfId="22102" xr:uid="{00000000-0005-0000-0000-000074550000}"/>
    <cellStyle name="표준 36 2 26 7" xfId="22103" xr:uid="{00000000-0005-0000-0000-000075550000}"/>
    <cellStyle name="표준 36 2 26 7 2" xfId="22104" xr:uid="{00000000-0005-0000-0000-000076550000}"/>
    <cellStyle name="표준 36 2 26 8" xfId="22105" xr:uid="{00000000-0005-0000-0000-000077550000}"/>
    <cellStyle name="표준 36 2 26 8 2" xfId="22106" xr:uid="{00000000-0005-0000-0000-000078550000}"/>
    <cellStyle name="표준 36 2 26 9" xfId="22107" xr:uid="{00000000-0005-0000-0000-000079550000}"/>
    <cellStyle name="표준 36 2 26 9 2" xfId="22108" xr:uid="{00000000-0005-0000-0000-00007A550000}"/>
    <cellStyle name="표준 36 2 27" xfId="22109" xr:uid="{00000000-0005-0000-0000-00007B550000}"/>
    <cellStyle name="표준 36 2 27 10" xfId="22110" xr:uid="{00000000-0005-0000-0000-00007C550000}"/>
    <cellStyle name="표준 36 2 27 10 2" xfId="22111" xr:uid="{00000000-0005-0000-0000-00007D550000}"/>
    <cellStyle name="표준 36 2 27 11" xfId="22112" xr:uid="{00000000-0005-0000-0000-00007E550000}"/>
    <cellStyle name="표준 36 2 27 11 2" xfId="22113" xr:uid="{00000000-0005-0000-0000-00007F550000}"/>
    <cellStyle name="표준 36 2 27 12" xfId="22114" xr:uid="{00000000-0005-0000-0000-000080550000}"/>
    <cellStyle name="표준 36 2 27 12 2" xfId="22115" xr:uid="{00000000-0005-0000-0000-000081550000}"/>
    <cellStyle name="표준 36 2 27 13" xfId="22116" xr:uid="{00000000-0005-0000-0000-000082550000}"/>
    <cellStyle name="표준 36 2 27 13 2" xfId="22117" xr:uid="{00000000-0005-0000-0000-000083550000}"/>
    <cellStyle name="표준 36 2 27 14" xfId="22118" xr:uid="{00000000-0005-0000-0000-000084550000}"/>
    <cellStyle name="표준 36 2 27 14 2" xfId="22119" xr:uid="{00000000-0005-0000-0000-000085550000}"/>
    <cellStyle name="표준 36 2 27 15" xfId="22120" xr:uid="{00000000-0005-0000-0000-000086550000}"/>
    <cellStyle name="표준 36 2 27 2" xfId="22121" xr:uid="{00000000-0005-0000-0000-000087550000}"/>
    <cellStyle name="표준 36 2 27 2 10" xfId="22122" xr:uid="{00000000-0005-0000-0000-000088550000}"/>
    <cellStyle name="표준 36 2 27 2 10 2" xfId="22123" xr:uid="{00000000-0005-0000-0000-000089550000}"/>
    <cellStyle name="표준 36 2 27 2 11" xfId="22124" xr:uid="{00000000-0005-0000-0000-00008A550000}"/>
    <cellStyle name="표준 36 2 27 2 11 2" xfId="22125" xr:uid="{00000000-0005-0000-0000-00008B550000}"/>
    <cellStyle name="표준 36 2 27 2 12" xfId="22126" xr:uid="{00000000-0005-0000-0000-00008C550000}"/>
    <cellStyle name="표준 36 2 27 2 12 2" xfId="22127" xr:uid="{00000000-0005-0000-0000-00008D550000}"/>
    <cellStyle name="표준 36 2 27 2 13" xfId="22128" xr:uid="{00000000-0005-0000-0000-00008E550000}"/>
    <cellStyle name="표준 36 2 27 2 13 2" xfId="22129" xr:uid="{00000000-0005-0000-0000-00008F550000}"/>
    <cellStyle name="표준 36 2 27 2 14" xfId="22130" xr:uid="{00000000-0005-0000-0000-000090550000}"/>
    <cellStyle name="표준 36 2 27 2 2" xfId="22131" xr:uid="{00000000-0005-0000-0000-000091550000}"/>
    <cellStyle name="표준 36 2 27 2 2 2" xfId="22132" xr:uid="{00000000-0005-0000-0000-000092550000}"/>
    <cellStyle name="표준 36 2 27 2 3" xfId="22133" xr:uid="{00000000-0005-0000-0000-000093550000}"/>
    <cellStyle name="표준 36 2 27 2 3 2" xfId="22134" xr:uid="{00000000-0005-0000-0000-000094550000}"/>
    <cellStyle name="표준 36 2 27 2 4" xfId="22135" xr:uid="{00000000-0005-0000-0000-000095550000}"/>
    <cellStyle name="표준 36 2 27 2 4 2" xfId="22136" xr:uid="{00000000-0005-0000-0000-000096550000}"/>
    <cellStyle name="표준 36 2 27 2 5" xfId="22137" xr:uid="{00000000-0005-0000-0000-000097550000}"/>
    <cellStyle name="표준 36 2 27 2 5 2" xfId="22138" xr:uid="{00000000-0005-0000-0000-000098550000}"/>
    <cellStyle name="표준 36 2 27 2 6" xfId="22139" xr:uid="{00000000-0005-0000-0000-000099550000}"/>
    <cellStyle name="표준 36 2 27 2 6 2" xfId="22140" xr:uid="{00000000-0005-0000-0000-00009A550000}"/>
    <cellStyle name="표준 36 2 27 2 7" xfId="22141" xr:uid="{00000000-0005-0000-0000-00009B550000}"/>
    <cellStyle name="표준 36 2 27 2 7 2" xfId="22142" xr:uid="{00000000-0005-0000-0000-00009C550000}"/>
    <cellStyle name="표준 36 2 27 2 8" xfId="22143" xr:uid="{00000000-0005-0000-0000-00009D550000}"/>
    <cellStyle name="표준 36 2 27 2 8 2" xfId="22144" xr:uid="{00000000-0005-0000-0000-00009E550000}"/>
    <cellStyle name="표준 36 2 27 2 9" xfId="22145" xr:uid="{00000000-0005-0000-0000-00009F550000}"/>
    <cellStyle name="표준 36 2 27 2 9 2" xfId="22146" xr:uid="{00000000-0005-0000-0000-0000A0550000}"/>
    <cellStyle name="표준 36 2 27 3" xfId="22147" xr:uid="{00000000-0005-0000-0000-0000A1550000}"/>
    <cellStyle name="표준 36 2 27 3 2" xfId="22148" xr:uid="{00000000-0005-0000-0000-0000A2550000}"/>
    <cellStyle name="표준 36 2 27 4" xfId="22149" xr:uid="{00000000-0005-0000-0000-0000A3550000}"/>
    <cellStyle name="표준 36 2 27 4 2" xfId="22150" xr:uid="{00000000-0005-0000-0000-0000A4550000}"/>
    <cellStyle name="표준 36 2 27 5" xfId="22151" xr:uid="{00000000-0005-0000-0000-0000A5550000}"/>
    <cellStyle name="표준 36 2 27 5 2" xfId="22152" xr:uid="{00000000-0005-0000-0000-0000A6550000}"/>
    <cellStyle name="표준 36 2 27 6" xfId="22153" xr:uid="{00000000-0005-0000-0000-0000A7550000}"/>
    <cellStyle name="표준 36 2 27 6 2" xfId="22154" xr:uid="{00000000-0005-0000-0000-0000A8550000}"/>
    <cellStyle name="표준 36 2 27 7" xfId="22155" xr:uid="{00000000-0005-0000-0000-0000A9550000}"/>
    <cellStyle name="표준 36 2 27 7 2" xfId="22156" xr:uid="{00000000-0005-0000-0000-0000AA550000}"/>
    <cellStyle name="표준 36 2 27 8" xfId="22157" xr:uid="{00000000-0005-0000-0000-0000AB550000}"/>
    <cellStyle name="표준 36 2 27 8 2" xfId="22158" xr:uid="{00000000-0005-0000-0000-0000AC550000}"/>
    <cellStyle name="표준 36 2 27 9" xfId="22159" xr:uid="{00000000-0005-0000-0000-0000AD550000}"/>
    <cellStyle name="표준 36 2 27 9 2" xfId="22160" xr:uid="{00000000-0005-0000-0000-0000AE550000}"/>
    <cellStyle name="표준 36 2 28" xfId="22161" xr:uid="{00000000-0005-0000-0000-0000AF550000}"/>
    <cellStyle name="표준 36 2 28 10" xfId="22162" xr:uid="{00000000-0005-0000-0000-0000B0550000}"/>
    <cellStyle name="표준 36 2 28 10 2" xfId="22163" xr:uid="{00000000-0005-0000-0000-0000B1550000}"/>
    <cellStyle name="표준 36 2 28 11" xfId="22164" xr:uid="{00000000-0005-0000-0000-0000B2550000}"/>
    <cellStyle name="표준 36 2 28 11 2" xfId="22165" xr:uid="{00000000-0005-0000-0000-0000B3550000}"/>
    <cellStyle name="표준 36 2 28 12" xfId="22166" xr:uid="{00000000-0005-0000-0000-0000B4550000}"/>
    <cellStyle name="표준 36 2 28 12 2" xfId="22167" xr:uid="{00000000-0005-0000-0000-0000B5550000}"/>
    <cellStyle name="표준 36 2 28 13" xfId="22168" xr:uid="{00000000-0005-0000-0000-0000B6550000}"/>
    <cellStyle name="표준 36 2 28 13 2" xfId="22169" xr:uid="{00000000-0005-0000-0000-0000B7550000}"/>
    <cellStyle name="표준 36 2 28 14" xfId="22170" xr:uid="{00000000-0005-0000-0000-0000B8550000}"/>
    <cellStyle name="표준 36 2 28 14 2" xfId="22171" xr:uid="{00000000-0005-0000-0000-0000B9550000}"/>
    <cellStyle name="표준 36 2 28 15" xfId="22172" xr:uid="{00000000-0005-0000-0000-0000BA550000}"/>
    <cellStyle name="표준 36 2 28 2" xfId="22173" xr:uid="{00000000-0005-0000-0000-0000BB550000}"/>
    <cellStyle name="표준 36 2 28 2 10" xfId="22174" xr:uid="{00000000-0005-0000-0000-0000BC550000}"/>
    <cellStyle name="표준 36 2 28 2 10 2" xfId="22175" xr:uid="{00000000-0005-0000-0000-0000BD550000}"/>
    <cellStyle name="표준 36 2 28 2 11" xfId="22176" xr:uid="{00000000-0005-0000-0000-0000BE550000}"/>
    <cellStyle name="표준 36 2 28 2 11 2" xfId="22177" xr:uid="{00000000-0005-0000-0000-0000BF550000}"/>
    <cellStyle name="표준 36 2 28 2 12" xfId="22178" xr:uid="{00000000-0005-0000-0000-0000C0550000}"/>
    <cellStyle name="표준 36 2 28 2 12 2" xfId="22179" xr:uid="{00000000-0005-0000-0000-0000C1550000}"/>
    <cellStyle name="표준 36 2 28 2 13" xfId="22180" xr:uid="{00000000-0005-0000-0000-0000C2550000}"/>
    <cellStyle name="표준 36 2 28 2 13 2" xfId="22181" xr:uid="{00000000-0005-0000-0000-0000C3550000}"/>
    <cellStyle name="표준 36 2 28 2 14" xfId="22182" xr:uid="{00000000-0005-0000-0000-0000C4550000}"/>
    <cellStyle name="표준 36 2 28 2 2" xfId="22183" xr:uid="{00000000-0005-0000-0000-0000C5550000}"/>
    <cellStyle name="표준 36 2 28 2 2 2" xfId="22184" xr:uid="{00000000-0005-0000-0000-0000C6550000}"/>
    <cellStyle name="표준 36 2 28 2 3" xfId="22185" xr:uid="{00000000-0005-0000-0000-0000C7550000}"/>
    <cellStyle name="표준 36 2 28 2 3 2" xfId="22186" xr:uid="{00000000-0005-0000-0000-0000C8550000}"/>
    <cellStyle name="표준 36 2 28 2 4" xfId="22187" xr:uid="{00000000-0005-0000-0000-0000C9550000}"/>
    <cellStyle name="표준 36 2 28 2 4 2" xfId="22188" xr:uid="{00000000-0005-0000-0000-0000CA550000}"/>
    <cellStyle name="표준 36 2 28 2 5" xfId="22189" xr:uid="{00000000-0005-0000-0000-0000CB550000}"/>
    <cellStyle name="표준 36 2 28 2 5 2" xfId="22190" xr:uid="{00000000-0005-0000-0000-0000CC550000}"/>
    <cellStyle name="표준 36 2 28 2 6" xfId="22191" xr:uid="{00000000-0005-0000-0000-0000CD550000}"/>
    <cellStyle name="표준 36 2 28 2 6 2" xfId="22192" xr:uid="{00000000-0005-0000-0000-0000CE550000}"/>
    <cellStyle name="표준 36 2 28 2 7" xfId="22193" xr:uid="{00000000-0005-0000-0000-0000CF550000}"/>
    <cellStyle name="표준 36 2 28 2 7 2" xfId="22194" xr:uid="{00000000-0005-0000-0000-0000D0550000}"/>
    <cellStyle name="표준 36 2 28 2 8" xfId="22195" xr:uid="{00000000-0005-0000-0000-0000D1550000}"/>
    <cellStyle name="표준 36 2 28 2 8 2" xfId="22196" xr:uid="{00000000-0005-0000-0000-0000D2550000}"/>
    <cellStyle name="표준 36 2 28 2 9" xfId="22197" xr:uid="{00000000-0005-0000-0000-0000D3550000}"/>
    <cellStyle name="표준 36 2 28 2 9 2" xfId="22198" xr:uid="{00000000-0005-0000-0000-0000D4550000}"/>
    <cellStyle name="표준 36 2 28 3" xfId="22199" xr:uid="{00000000-0005-0000-0000-0000D5550000}"/>
    <cellStyle name="표준 36 2 28 3 2" xfId="22200" xr:uid="{00000000-0005-0000-0000-0000D6550000}"/>
    <cellStyle name="표준 36 2 28 4" xfId="22201" xr:uid="{00000000-0005-0000-0000-0000D7550000}"/>
    <cellStyle name="표준 36 2 28 4 2" xfId="22202" xr:uid="{00000000-0005-0000-0000-0000D8550000}"/>
    <cellStyle name="표준 36 2 28 5" xfId="22203" xr:uid="{00000000-0005-0000-0000-0000D9550000}"/>
    <cellStyle name="표준 36 2 28 5 2" xfId="22204" xr:uid="{00000000-0005-0000-0000-0000DA550000}"/>
    <cellStyle name="표준 36 2 28 6" xfId="22205" xr:uid="{00000000-0005-0000-0000-0000DB550000}"/>
    <cellStyle name="표준 36 2 28 6 2" xfId="22206" xr:uid="{00000000-0005-0000-0000-0000DC550000}"/>
    <cellStyle name="표준 36 2 28 7" xfId="22207" xr:uid="{00000000-0005-0000-0000-0000DD550000}"/>
    <cellStyle name="표준 36 2 28 7 2" xfId="22208" xr:uid="{00000000-0005-0000-0000-0000DE550000}"/>
    <cellStyle name="표준 36 2 28 8" xfId="22209" xr:uid="{00000000-0005-0000-0000-0000DF550000}"/>
    <cellStyle name="표준 36 2 28 8 2" xfId="22210" xr:uid="{00000000-0005-0000-0000-0000E0550000}"/>
    <cellStyle name="표준 36 2 28 9" xfId="22211" xr:uid="{00000000-0005-0000-0000-0000E1550000}"/>
    <cellStyle name="표준 36 2 28 9 2" xfId="22212" xr:uid="{00000000-0005-0000-0000-0000E2550000}"/>
    <cellStyle name="표준 36 2 29" xfId="22213" xr:uid="{00000000-0005-0000-0000-0000E3550000}"/>
    <cellStyle name="표준 36 2 29 10" xfId="22214" xr:uid="{00000000-0005-0000-0000-0000E4550000}"/>
    <cellStyle name="표준 36 2 29 10 2" xfId="22215" xr:uid="{00000000-0005-0000-0000-0000E5550000}"/>
    <cellStyle name="표준 36 2 29 11" xfId="22216" xr:uid="{00000000-0005-0000-0000-0000E6550000}"/>
    <cellStyle name="표준 36 2 29 11 2" xfId="22217" xr:uid="{00000000-0005-0000-0000-0000E7550000}"/>
    <cellStyle name="표준 36 2 29 12" xfId="22218" xr:uid="{00000000-0005-0000-0000-0000E8550000}"/>
    <cellStyle name="표준 36 2 29 12 2" xfId="22219" xr:uid="{00000000-0005-0000-0000-0000E9550000}"/>
    <cellStyle name="표준 36 2 29 13" xfId="22220" xr:uid="{00000000-0005-0000-0000-0000EA550000}"/>
    <cellStyle name="표준 36 2 29 13 2" xfId="22221" xr:uid="{00000000-0005-0000-0000-0000EB550000}"/>
    <cellStyle name="표준 36 2 29 14" xfId="22222" xr:uid="{00000000-0005-0000-0000-0000EC550000}"/>
    <cellStyle name="표준 36 2 29 2" xfId="22223" xr:uid="{00000000-0005-0000-0000-0000ED550000}"/>
    <cellStyle name="표준 36 2 29 2 2" xfId="22224" xr:uid="{00000000-0005-0000-0000-0000EE550000}"/>
    <cellStyle name="표준 36 2 29 3" xfId="22225" xr:uid="{00000000-0005-0000-0000-0000EF550000}"/>
    <cellStyle name="표준 36 2 29 3 2" xfId="22226" xr:uid="{00000000-0005-0000-0000-0000F0550000}"/>
    <cellStyle name="표준 36 2 29 4" xfId="22227" xr:uid="{00000000-0005-0000-0000-0000F1550000}"/>
    <cellStyle name="표준 36 2 29 4 2" xfId="22228" xr:uid="{00000000-0005-0000-0000-0000F2550000}"/>
    <cellStyle name="표준 36 2 29 5" xfId="22229" xr:uid="{00000000-0005-0000-0000-0000F3550000}"/>
    <cellStyle name="표준 36 2 29 5 2" xfId="22230" xr:uid="{00000000-0005-0000-0000-0000F4550000}"/>
    <cellStyle name="표준 36 2 29 6" xfId="22231" xr:uid="{00000000-0005-0000-0000-0000F5550000}"/>
    <cellStyle name="표준 36 2 29 6 2" xfId="22232" xr:uid="{00000000-0005-0000-0000-0000F6550000}"/>
    <cellStyle name="표준 36 2 29 7" xfId="22233" xr:uid="{00000000-0005-0000-0000-0000F7550000}"/>
    <cellStyle name="표준 36 2 29 7 2" xfId="22234" xr:uid="{00000000-0005-0000-0000-0000F8550000}"/>
    <cellStyle name="표준 36 2 29 8" xfId="22235" xr:uid="{00000000-0005-0000-0000-0000F9550000}"/>
    <cellStyle name="표준 36 2 29 8 2" xfId="22236" xr:uid="{00000000-0005-0000-0000-0000FA550000}"/>
    <cellStyle name="표준 36 2 29 9" xfId="22237" xr:uid="{00000000-0005-0000-0000-0000FB550000}"/>
    <cellStyle name="표준 36 2 29 9 2" xfId="22238" xr:uid="{00000000-0005-0000-0000-0000FC550000}"/>
    <cellStyle name="표준 36 2 3" xfId="10849" xr:uid="{00000000-0005-0000-0000-0000FD550000}"/>
    <cellStyle name="표준 36 2 3 10" xfId="22239" xr:uid="{00000000-0005-0000-0000-0000FE550000}"/>
    <cellStyle name="표준 36 2 3 10 2" xfId="22240" xr:uid="{00000000-0005-0000-0000-0000FF550000}"/>
    <cellStyle name="표준 36 2 3 11" xfId="22241" xr:uid="{00000000-0005-0000-0000-000000560000}"/>
    <cellStyle name="표준 36 2 3 11 2" xfId="22242" xr:uid="{00000000-0005-0000-0000-000001560000}"/>
    <cellStyle name="표준 36 2 3 12" xfId="22243" xr:uid="{00000000-0005-0000-0000-000002560000}"/>
    <cellStyle name="표준 36 2 3 12 2" xfId="22244" xr:uid="{00000000-0005-0000-0000-000003560000}"/>
    <cellStyle name="표준 36 2 3 13" xfId="22245" xr:uid="{00000000-0005-0000-0000-000004560000}"/>
    <cellStyle name="표준 36 2 3 13 2" xfId="22246" xr:uid="{00000000-0005-0000-0000-000005560000}"/>
    <cellStyle name="표준 36 2 3 14" xfId="22247" xr:uid="{00000000-0005-0000-0000-000006560000}"/>
    <cellStyle name="표준 36 2 3 14 2" xfId="22248" xr:uid="{00000000-0005-0000-0000-000007560000}"/>
    <cellStyle name="표준 36 2 3 15" xfId="22249" xr:uid="{00000000-0005-0000-0000-000008560000}"/>
    <cellStyle name="표준 36 2 3 2" xfId="22250" xr:uid="{00000000-0005-0000-0000-000009560000}"/>
    <cellStyle name="표준 36 2 3 2 10" xfId="22251" xr:uid="{00000000-0005-0000-0000-00000A560000}"/>
    <cellStyle name="표준 36 2 3 2 10 2" xfId="22252" xr:uid="{00000000-0005-0000-0000-00000B560000}"/>
    <cellStyle name="표준 36 2 3 2 11" xfId="22253" xr:uid="{00000000-0005-0000-0000-00000C560000}"/>
    <cellStyle name="표준 36 2 3 2 11 2" xfId="22254" xr:uid="{00000000-0005-0000-0000-00000D560000}"/>
    <cellStyle name="표준 36 2 3 2 12" xfId="22255" xr:uid="{00000000-0005-0000-0000-00000E560000}"/>
    <cellStyle name="표준 36 2 3 2 12 2" xfId="22256" xr:uid="{00000000-0005-0000-0000-00000F560000}"/>
    <cellStyle name="표준 36 2 3 2 13" xfId="22257" xr:uid="{00000000-0005-0000-0000-000010560000}"/>
    <cellStyle name="표준 36 2 3 2 13 2" xfId="22258" xr:uid="{00000000-0005-0000-0000-000011560000}"/>
    <cellStyle name="표준 36 2 3 2 14" xfId="22259" xr:uid="{00000000-0005-0000-0000-000012560000}"/>
    <cellStyle name="표준 36 2 3 2 2" xfId="22260" xr:uid="{00000000-0005-0000-0000-000013560000}"/>
    <cellStyle name="표준 36 2 3 2 2 2" xfId="22261" xr:uid="{00000000-0005-0000-0000-000014560000}"/>
    <cellStyle name="표준 36 2 3 2 3" xfId="22262" xr:uid="{00000000-0005-0000-0000-000015560000}"/>
    <cellStyle name="표준 36 2 3 2 3 2" xfId="22263" xr:uid="{00000000-0005-0000-0000-000016560000}"/>
    <cellStyle name="표준 36 2 3 2 4" xfId="22264" xr:uid="{00000000-0005-0000-0000-000017560000}"/>
    <cellStyle name="표준 36 2 3 2 4 2" xfId="22265" xr:uid="{00000000-0005-0000-0000-000018560000}"/>
    <cellStyle name="표준 36 2 3 2 5" xfId="22266" xr:uid="{00000000-0005-0000-0000-000019560000}"/>
    <cellStyle name="표준 36 2 3 2 5 2" xfId="22267" xr:uid="{00000000-0005-0000-0000-00001A560000}"/>
    <cellStyle name="표준 36 2 3 2 6" xfId="22268" xr:uid="{00000000-0005-0000-0000-00001B560000}"/>
    <cellStyle name="표준 36 2 3 2 6 2" xfId="22269" xr:uid="{00000000-0005-0000-0000-00001C560000}"/>
    <cellStyle name="표준 36 2 3 2 7" xfId="22270" xr:uid="{00000000-0005-0000-0000-00001D560000}"/>
    <cellStyle name="표준 36 2 3 2 7 2" xfId="22271" xr:uid="{00000000-0005-0000-0000-00001E560000}"/>
    <cellStyle name="표준 36 2 3 2 8" xfId="22272" xr:uid="{00000000-0005-0000-0000-00001F560000}"/>
    <cellStyle name="표준 36 2 3 2 8 2" xfId="22273" xr:uid="{00000000-0005-0000-0000-000020560000}"/>
    <cellStyle name="표준 36 2 3 2 9" xfId="22274" xr:uid="{00000000-0005-0000-0000-000021560000}"/>
    <cellStyle name="표준 36 2 3 2 9 2" xfId="22275" xr:uid="{00000000-0005-0000-0000-000022560000}"/>
    <cellStyle name="표준 36 2 3 3" xfId="22276" xr:uid="{00000000-0005-0000-0000-000023560000}"/>
    <cellStyle name="표준 36 2 3 3 2" xfId="22277" xr:uid="{00000000-0005-0000-0000-000024560000}"/>
    <cellStyle name="표준 36 2 3 4" xfId="22278" xr:uid="{00000000-0005-0000-0000-000025560000}"/>
    <cellStyle name="표준 36 2 3 4 2" xfId="22279" xr:uid="{00000000-0005-0000-0000-000026560000}"/>
    <cellStyle name="표준 36 2 3 5" xfId="22280" xr:uid="{00000000-0005-0000-0000-000027560000}"/>
    <cellStyle name="표준 36 2 3 5 2" xfId="22281" xr:uid="{00000000-0005-0000-0000-000028560000}"/>
    <cellStyle name="표준 36 2 3 6" xfId="22282" xr:uid="{00000000-0005-0000-0000-000029560000}"/>
    <cellStyle name="표준 36 2 3 6 2" xfId="22283" xr:uid="{00000000-0005-0000-0000-00002A560000}"/>
    <cellStyle name="표준 36 2 3 7" xfId="22284" xr:uid="{00000000-0005-0000-0000-00002B560000}"/>
    <cellStyle name="표준 36 2 3 7 2" xfId="22285" xr:uid="{00000000-0005-0000-0000-00002C560000}"/>
    <cellStyle name="표준 36 2 3 8" xfId="22286" xr:uid="{00000000-0005-0000-0000-00002D560000}"/>
    <cellStyle name="표준 36 2 3 8 2" xfId="22287" xr:uid="{00000000-0005-0000-0000-00002E560000}"/>
    <cellStyle name="표준 36 2 3 9" xfId="22288" xr:uid="{00000000-0005-0000-0000-00002F560000}"/>
    <cellStyle name="표준 36 2 3 9 2" xfId="22289" xr:uid="{00000000-0005-0000-0000-000030560000}"/>
    <cellStyle name="표준 36 2 30" xfId="22290" xr:uid="{00000000-0005-0000-0000-000031560000}"/>
    <cellStyle name="표준 36 2 30 10" xfId="22291" xr:uid="{00000000-0005-0000-0000-000032560000}"/>
    <cellStyle name="표준 36 2 30 10 2" xfId="22292" xr:uid="{00000000-0005-0000-0000-000033560000}"/>
    <cellStyle name="표준 36 2 30 11" xfId="22293" xr:uid="{00000000-0005-0000-0000-000034560000}"/>
    <cellStyle name="표준 36 2 30 11 2" xfId="22294" xr:uid="{00000000-0005-0000-0000-000035560000}"/>
    <cellStyle name="표준 36 2 30 12" xfId="22295" xr:uid="{00000000-0005-0000-0000-000036560000}"/>
    <cellStyle name="표준 36 2 30 12 2" xfId="22296" xr:uid="{00000000-0005-0000-0000-000037560000}"/>
    <cellStyle name="표준 36 2 30 13" xfId="22297" xr:uid="{00000000-0005-0000-0000-000038560000}"/>
    <cellStyle name="표준 36 2 30 13 2" xfId="22298" xr:uid="{00000000-0005-0000-0000-000039560000}"/>
    <cellStyle name="표준 36 2 30 14" xfId="22299" xr:uid="{00000000-0005-0000-0000-00003A560000}"/>
    <cellStyle name="표준 36 2 30 2" xfId="22300" xr:uid="{00000000-0005-0000-0000-00003B560000}"/>
    <cellStyle name="표준 36 2 30 2 2" xfId="22301" xr:uid="{00000000-0005-0000-0000-00003C560000}"/>
    <cellStyle name="표준 36 2 30 3" xfId="22302" xr:uid="{00000000-0005-0000-0000-00003D560000}"/>
    <cellStyle name="표준 36 2 30 3 2" xfId="22303" xr:uid="{00000000-0005-0000-0000-00003E560000}"/>
    <cellStyle name="표준 36 2 30 4" xfId="22304" xr:uid="{00000000-0005-0000-0000-00003F560000}"/>
    <cellStyle name="표준 36 2 30 4 2" xfId="22305" xr:uid="{00000000-0005-0000-0000-000040560000}"/>
    <cellStyle name="표준 36 2 30 5" xfId="22306" xr:uid="{00000000-0005-0000-0000-000041560000}"/>
    <cellStyle name="표준 36 2 30 5 2" xfId="22307" xr:uid="{00000000-0005-0000-0000-000042560000}"/>
    <cellStyle name="표준 36 2 30 6" xfId="22308" xr:uid="{00000000-0005-0000-0000-000043560000}"/>
    <cellStyle name="표준 36 2 30 6 2" xfId="22309" xr:uid="{00000000-0005-0000-0000-000044560000}"/>
    <cellStyle name="표준 36 2 30 7" xfId="22310" xr:uid="{00000000-0005-0000-0000-000045560000}"/>
    <cellStyle name="표준 36 2 30 7 2" xfId="22311" xr:uid="{00000000-0005-0000-0000-000046560000}"/>
    <cellStyle name="표준 36 2 30 8" xfId="22312" xr:uid="{00000000-0005-0000-0000-000047560000}"/>
    <cellStyle name="표준 36 2 30 8 2" xfId="22313" xr:uid="{00000000-0005-0000-0000-000048560000}"/>
    <cellStyle name="표준 36 2 30 9" xfId="22314" xr:uid="{00000000-0005-0000-0000-000049560000}"/>
    <cellStyle name="표준 36 2 30 9 2" xfId="22315" xr:uid="{00000000-0005-0000-0000-00004A560000}"/>
    <cellStyle name="표준 36 2 31" xfId="22316" xr:uid="{00000000-0005-0000-0000-00004B560000}"/>
    <cellStyle name="표준 36 2 31 2" xfId="22317" xr:uid="{00000000-0005-0000-0000-00004C560000}"/>
    <cellStyle name="표준 36 2 32" xfId="22318" xr:uid="{00000000-0005-0000-0000-00004D560000}"/>
    <cellStyle name="표준 36 2 32 2" xfId="22319" xr:uid="{00000000-0005-0000-0000-00004E560000}"/>
    <cellStyle name="표준 36 2 33" xfId="22320" xr:uid="{00000000-0005-0000-0000-00004F560000}"/>
    <cellStyle name="표준 36 2 33 2" xfId="22321" xr:uid="{00000000-0005-0000-0000-000050560000}"/>
    <cellStyle name="표준 36 2 34" xfId="22322" xr:uid="{00000000-0005-0000-0000-000051560000}"/>
    <cellStyle name="표준 36 2 34 2" xfId="22323" xr:uid="{00000000-0005-0000-0000-000052560000}"/>
    <cellStyle name="표준 36 2 35" xfId="22324" xr:uid="{00000000-0005-0000-0000-000053560000}"/>
    <cellStyle name="표준 36 2 35 2" xfId="22325" xr:uid="{00000000-0005-0000-0000-000054560000}"/>
    <cellStyle name="표준 36 2 36" xfId="22326" xr:uid="{00000000-0005-0000-0000-000055560000}"/>
    <cellStyle name="표준 36 2 36 2" xfId="22327" xr:uid="{00000000-0005-0000-0000-000056560000}"/>
    <cellStyle name="표준 36 2 37" xfId="22328" xr:uid="{00000000-0005-0000-0000-000057560000}"/>
    <cellStyle name="표준 36 2 37 2" xfId="22329" xr:uid="{00000000-0005-0000-0000-000058560000}"/>
    <cellStyle name="표준 36 2 38" xfId="22330" xr:uid="{00000000-0005-0000-0000-000059560000}"/>
    <cellStyle name="표준 36 2 38 2" xfId="22331" xr:uid="{00000000-0005-0000-0000-00005A560000}"/>
    <cellStyle name="표준 36 2 39" xfId="22332" xr:uid="{00000000-0005-0000-0000-00005B560000}"/>
    <cellStyle name="표준 36 2 39 2" xfId="22333" xr:uid="{00000000-0005-0000-0000-00005C560000}"/>
    <cellStyle name="표준 36 2 4" xfId="22334" xr:uid="{00000000-0005-0000-0000-00005D560000}"/>
    <cellStyle name="표준 36 2 4 10" xfId="22335" xr:uid="{00000000-0005-0000-0000-00005E560000}"/>
    <cellStyle name="표준 36 2 4 10 2" xfId="22336" xr:uid="{00000000-0005-0000-0000-00005F560000}"/>
    <cellStyle name="표준 36 2 4 11" xfId="22337" xr:uid="{00000000-0005-0000-0000-000060560000}"/>
    <cellStyle name="표준 36 2 4 11 2" xfId="22338" xr:uid="{00000000-0005-0000-0000-000061560000}"/>
    <cellStyle name="표준 36 2 4 12" xfId="22339" xr:uid="{00000000-0005-0000-0000-000062560000}"/>
    <cellStyle name="표준 36 2 4 12 2" xfId="22340" xr:uid="{00000000-0005-0000-0000-000063560000}"/>
    <cellStyle name="표준 36 2 4 13" xfId="22341" xr:uid="{00000000-0005-0000-0000-000064560000}"/>
    <cellStyle name="표준 36 2 4 13 2" xfId="22342" xr:uid="{00000000-0005-0000-0000-000065560000}"/>
    <cellStyle name="표준 36 2 4 14" xfId="22343" xr:uid="{00000000-0005-0000-0000-000066560000}"/>
    <cellStyle name="표준 36 2 4 14 2" xfId="22344" xr:uid="{00000000-0005-0000-0000-000067560000}"/>
    <cellStyle name="표준 36 2 4 15" xfId="22345" xr:uid="{00000000-0005-0000-0000-000068560000}"/>
    <cellStyle name="표준 36 2 4 2" xfId="22346" xr:uid="{00000000-0005-0000-0000-000069560000}"/>
    <cellStyle name="표준 36 2 4 2 10" xfId="22347" xr:uid="{00000000-0005-0000-0000-00006A560000}"/>
    <cellStyle name="표준 36 2 4 2 10 2" xfId="22348" xr:uid="{00000000-0005-0000-0000-00006B560000}"/>
    <cellStyle name="표준 36 2 4 2 11" xfId="22349" xr:uid="{00000000-0005-0000-0000-00006C560000}"/>
    <cellStyle name="표준 36 2 4 2 11 2" xfId="22350" xr:uid="{00000000-0005-0000-0000-00006D560000}"/>
    <cellStyle name="표준 36 2 4 2 12" xfId="22351" xr:uid="{00000000-0005-0000-0000-00006E560000}"/>
    <cellStyle name="표준 36 2 4 2 12 2" xfId="22352" xr:uid="{00000000-0005-0000-0000-00006F560000}"/>
    <cellStyle name="표준 36 2 4 2 13" xfId="22353" xr:uid="{00000000-0005-0000-0000-000070560000}"/>
    <cellStyle name="표준 36 2 4 2 13 2" xfId="22354" xr:uid="{00000000-0005-0000-0000-000071560000}"/>
    <cellStyle name="표준 36 2 4 2 14" xfId="22355" xr:uid="{00000000-0005-0000-0000-000072560000}"/>
    <cellStyle name="표준 36 2 4 2 2" xfId="22356" xr:uid="{00000000-0005-0000-0000-000073560000}"/>
    <cellStyle name="표준 36 2 4 2 2 2" xfId="22357" xr:uid="{00000000-0005-0000-0000-000074560000}"/>
    <cellStyle name="표준 36 2 4 2 3" xfId="22358" xr:uid="{00000000-0005-0000-0000-000075560000}"/>
    <cellStyle name="표준 36 2 4 2 3 2" xfId="22359" xr:uid="{00000000-0005-0000-0000-000076560000}"/>
    <cellStyle name="표준 36 2 4 2 4" xfId="22360" xr:uid="{00000000-0005-0000-0000-000077560000}"/>
    <cellStyle name="표준 36 2 4 2 4 2" xfId="22361" xr:uid="{00000000-0005-0000-0000-000078560000}"/>
    <cellStyle name="표준 36 2 4 2 5" xfId="22362" xr:uid="{00000000-0005-0000-0000-000079560000}"/>
    <cellStyle name="표준 36 2 4 2 5 2" xfId="22363" xr:uid="{00000000-0005-0000-0000-00007A560000}"/>
    <cellStyle name="표준 36 2 4 2 6" xfId="22364" xr:uid="{00000000-0005-0000-0000-00007B560000}"/>
    <cellStyle name="표준 36 2 4 2 6 2" xfId="22365" xr:uid="{00000000-0005-0000-0000-00007C560000}"/>
    <cellStyle name="표준 36 2 4 2 7" xfId="22366" xr:uid="{00000000-0005-0000-0000-00007D560000}"/>
    <cellStyle name="표준 36 2 4 2 7 2" xfId="22367" xr:uid="{00000000-0005-0000-0000-00007E560000}"/>
    <cellStyle name="표준 36 2 4 2 8" xfId="22368" xr:uid="{00000000-0005-0000-0000-00007F560000}"/>
    <cellStyle name="표준 36 2 4 2 8 2" xfId="22369" xr:uid="{00000000-0005-0000-0000-000080560000}"/>
    <cellStyle name="표준 36 2 4 2 9" xfId="22370" xr:uid="{00000000-0005-0000-0000-000081560000}"/>
    <cellStyle name="표준 36 2 4 2 9 2" xfId="22371" xr:uid="{00000000-0005-0000-0000-000082560000}"/>
    <cellStyle name="표준 36 2 4 3" xfId="22372" xr:uid="{00000000-0005-0000-0000-000083560000}"/>
    <cellStyle name="표준 36 2 4 3 2" xfId="22373" xr:uid="{00000000-0005-0000-0000-000084560000}"/>
    <cellStyle name="표준 36 2 4 4" xfId="22374" xr:uid="{00000000-0005-0000-0000-000085560000}"/>
    <cellStyle name="표준 36 2 4 4 2" xfId="22375" xr:uid="{00000000-0005-0000-0000-000086560000}"/>
    <cellStyle name="표준 36 2 4 5" xfId="22376" xr:uid="{00000000-0005-0000-0000-000087560000}"/>
    <cellStyle name="표준 36 2 4 5 2" xfId="22377" xr:uid="{00000000-0005-0000-0000-000088560000}"/>
    <cellStyle name="표준 36 2 4 6" xfId="22378" xr:uid="{00000000-0005-0000-0000-000089560000}"/>
    <cellStyle name="표준 36 2 4 6 2" xfId="22379" xr:uid="{00000000-0005-0000-0000-00008A560000}"/>
    <cellStyle name="표준 36 2 4 7" xfId="22380" xr:uid="{00000000-0005-0000-0000-00008B560000}"/>
    <cellStyle name="표준 36 2 4 7 2" xfId="22381" xr:uid="{00000000-0005-0000-0000-00008C560000}"/>
    <cellStyle name="표준 36 2 4 8" xfId="22382" xr:uid="{00000000-0005-0000-0000-00008D560000}"/>
    <cellStyle name="표준 36 2 4 8 2" xfId="22383" xr:uid="{00000000-0005-0000-0000-00008E560000}"/>
    <cellStyle name="표준 36 2 4 9" xfId="22384" xr:uid="{00000000-0005-0000-0000-00008F560000}"/>
    <cellStyle name="표준 36 2 4 9 2" xfId="22385" xr:uid="{00000000-0005-0000-0000-000090560000}"/>
    <cellStyle name="표준 36 2 40" xfId="22386" xr:uid="{00000000-0005-0000-0000-000091560000}"/>
    <cellStyle name="표준 36 2 40 2" xfId="22387" xr:uid="{00000000-0005-0000-0000-000092560000}"/>
    <cellStyle name="표준 36 2 41" xfId="22388" xr:uid="{00000000-0005-0000-0000-000093560000}"/>
    <cellStyle name="표준 36 2 41 2" xfId="22389" xr:uid="{00000000-0005-0000-0000-000094560000}"/>
    <cellStyle name="표준 36 2 42" xfId="22390" xr:uid="{00000000-0005-0000-0000-000095560000}"/>
    <cellStyle name="표준 36 2 42 2" xfId="22391" xr:uid="{00000000-0005-0000-0000-000096560000}"/>
    <cellStyle name="표준 36 2 43" xfId="22392" xr:uid="{00000000-0005-0000-0000-000097560000}"/>
    <cellStyle name="표준 36 2 44" xfId="10842" xr:uid="{00000000-0005-0000-0000-000098560000}"/>
    <cellStyle name="표준 36 2 45" xfId="29103" xr:uid="{00000000-0005-0000-0000-000099560000}"/>
    <cellStyle name="표준 36 2 5" xfId="22393" xr:uid="{00000000-0005-0000-0000-00009A560000}"/>
    <cellStyle name="표준 36 2 5 10" xfId="22394" xr:uid="{00000000-0005-0000-0000-00009B560000}"/>
    <cellStyle name="표준 36 2 5 10 2" xfId="22395" xr:uid="{00000000-0005-0000-0000-00009C560000}"/>
    <cellStyle name="표준 36 2 5 11" xfId="22396" xr:uid="{00000000-0005-0000-0000-00009D560000}"/>
    <cellStyle name="표준 36 2 5 11 2" xfId="22397" xr:uid="{00000000-0005-0000-0000-00009E560000}"/>
    <cellStyle name="표준 36 2 5 12" xfId="22398" xr:uid="{00000000-0005-0000-0000-00009F560000}"/>
    <cellStyle name="표준 36 2 5 12 2" xfId="22399" xr:uid="{00000000-0005-0000-0000-0000A0560000}"/>
    <cellStyle name="표준 36 2 5 13" xfId="22400" xr:uid="{00000000-0005-0000-0000-0000A1560000}"/>
    <cellStyle name="표준 36 2 5 13 2" xfId="22401" xr:uid="{00000000-0005-0000-0000-0000A2560000}"/>
    <cellStyle name="표준 36 2 5 14" xfId="22402" xr:uid="{00000000-0005-0000-0000-0000A3560000}"/>
    <cellStyle name="표준 36 2 5 14 2" xfId="22403" xr:uid="{00000000-0005-0000-0000-0000A4560000}"/>
    <cellStyle name="표준 36 2 5 15" xfId="22404" xr:uid="{00000000-0005-0000-0000-0000A5560000}"/>
    <cellStyle name="표준 36 2 5 2" xfId="22405" xr:uid="{00000000-0005-0000-0000-0000A6560000}"/>
    <cellStyle name="표준 36 2 5 2 10" xfId="22406" xr:uid="{00000000-0005-0000-0000-0000A7560000}"/>
    <cellStyle name="표준 36 2 5 2 10 2" xfId="22407" xr:uid="{00000000-0005-0000-0000-0000A8560000}"/>
    <cellStyle name="표준 36 2 5 2 11" xfId="22408" xr:uid="{00000000-0005-0000-0000-0000A9560000}"/>
    <cellStyle name="표준 36 2 5 2 11 2" xfId="22409" xr:uid="{00000000-0005-0000-0000-0000AA560000}"/>
    <cellStyle name="표준 36 2 5 2 12" xfId="22410" xr:uid="{00000000-0005-0000-0000-0000AB560000}"/>
    <cellStyle name="표준 36 2 5 2 12 2" xfId="22411" xr:uid="{00000000-0005-0000-0000-0000AC560000}"/>
    <cellStyle name="표준 36 2 5 2 13" xfId="22412" xr:uid="{00000000-0005-0000-0000-0000AD560000}"/>
    <cellStyle name="표준 36 2 5 2 13 2" xfId="22413" xr:uid="{00000000-0005-0000-0000-0000AE560000}"/>
    <cellStyle name="표준 36 2 5 2 14" xfId="22414" xr:uid="{00000000-0005-0000-0000-0000AF560000}"/>
    <cellStyle name="표준 36 2 5 2 2" xfId="22415" xr:uid="{00000000-0005-0000-0000-0000B0560000}"/>
    <cellStyle name="표준 36 2 5 2 2 2" xfId="22416" xr:uid="{00000000-0005-0000-0000-0000B1560000}"/>
    <cellStyle name="표준 36 2 5 2 3" xfId="22417" xr:uid="{00000000-0005-0000-0000-0000B2560000}"/>
    <cellStyle name="표준 36 2 5 2 3 2" xfId="22418" xr:uid="{00000000-0005-0000-0000-0000B3560000}"/>
    <cellStyle name="표준 36 2 5 2 4" xfId="22419" xr:uid="{00000000-0005-0000-0000-0000B4560000}"/>
    <cellStyle name="표준 36 2 5 2 4 2" xfId="22420" xr:uid="{00000000-0005-0000-0000-0000B5560000}"/>
    <cellStyle name="표준 36 2 5 2 5" xfId="22421" xr:uid="{00000000-0005-0000-0000-0000B6560000}"/>
    <cellStyle name="표준 36 2 5 2 5 2" xfId="22422" xr:uid="{00000000-0005-0000-0000-0000B7560000}"/>
    <cellStyle name="표준 36 2 5 2 6" xfId="22423" xr:uid="{00000000-0005-0000-0000-0000B8560000}"/>
    <cellStyle name="표준 36 2 5 2 6 2" xfId="22424" xr:uid="{00000000-0005-0000-0000-0000B9560000}"/>
    <cellStyle name="표준 36 2 5 2 7" xfId="22425" xr:uid="{00000000-0005-0000-0000-0000BA560000}"/>
    <cellStyle name="표준 36 2 5 2 7 2" xfId="22426" xr:uid="{00000000-0005-0000-0000-0000BB560000}"/>
    <cellStyle name="표준 36 2 5 2 8" xfId="22427" xr:uid="{00000000-0005-0000-0000-0000BC560000}"/>
    <cellStyle name="표준 36 2 5 2 8 2" xfId="22428" xr:uid="{00000000-0005-0000-0000-0000BD560000}"/>
    <cellStyle name="표준 36 2 5 2 9" xfId="22429" xr:uid="{00000000-0005-0000-0000-0000BE560000}"/>
    <cellStyle name="표준 36 2 5 2 9 2" xfId="22430" xr:uid="{00000000-0005-0000-0000-0000BF560000}"/>
    <cellStyle name="표준 36 2 5 3" xfId="22431" xr:uid="{00000000-0005-0000-0000-0000C0560000}"/>
    <cellStyle name="표준 36 2 5 3 2" xfId="22432" xr:uid="{00000000-0005-0000-0000-0000C1560000}"/>
    <cellStyle name="표준 36 2 5 4" xfId="22433" xr:uid="{00000000-0005-0000-0000-0000C2560000}"/>
    <cellStyle name="표준 36 2 5 4 2" xfId="22434" xr:uid="{00000000-0005-0000-0000-0000C3560000}"/>
    <cellStyle name="표준 36 2 5 5" xfId="22435" xr:uid="{00000000-0005-0000-0000-0000C4560000}"/>
    <cellStyle name="표준 36 2 5 5 2" xfId="22436" xr:uid="{00000000-0005-0000-0000-0000C5560000}"/>
    <cellStyle name="표준 36 2 5 6" xfId="22437" xr:uid="{00000000-0005-0000-0000-0000C6560000}"/>
    <cellStyle name="표준 36 2 5 6 2" xfId="22438" xr:uid="{00000000-0005-0000-0000-0000C7560000}"/>
    <cellStyle name="표준 36 2 5 7" xfId="22439" xr:uid="{00000000-0005-0000-0000-0000C8560000}"/>
    <cellStyle name="표준 36 2 5 7 2" xfId="22440" xr:uid="{00000000-0005-0000-0000-0000C9560000}"/>
    <cellStyle name="표준 36 2 5 8" xfId="22441" xr:uid="{00000000-0005-0000-0000-0000CA560000}"/>
    <cellStyle name="표준 36 2 5 8 2" xfId="22442" xr:uid="{00000000-0005-0000-0000-0000CB560000}"/>
    <cellStyle name="표준 36 2 5 9" xfId="22443" xr:uid="{00000000-0005-0000-0000-0000CC560000}"/>
    <cellStyle name="표준 36 2 5 9 2" xfId="22444" xr:uid="{00000000-0005-0000-0000-0000CD560000}"/>
    <cellStyle name="표준 36 2 6" xfId="22445" xr:uid="{00000000-0005-0000-0000-0000CE560000}"/>
    <cellStyle name="표준 36 2 6 10" xfId="22446" xr:uid="{00000000-0005-0000-0000-0000CF560000}"/>
    <cellStyle name="표준 36 2 6 10 2" xfId="22447" xr:uid="{00000000-0005-0000-0000-0000D0560000}"/>
    <cellStyle name="표준 36 2 6 11" xfId="22448" xr:uid="{00000000-0005-0000-0000-0000D1560000}"/>
    <cellStyle name="표준 36 2 6 11 2" xfId="22449" xr:uid="{00000000-0005-0000-0000-0000D2560000}"/>
    <cellStyle name="표준 36 2 6 12" xfId="22450" xr:uid="{00000000-0005-0000-0000-0000D3560000}"/>
    <cellStyle name="표준 36 2 6 12 2" xfId="22451" xr:uid="{00000000-0005-0000-0000-0000D4560000}"/>
    <cellStyle name="표준 36 2 6 13" xfId="22452" xr:uid="{00000000-0005-0000-0000-0000D5560000}"/>
    <cellStyle name="표준 36 2 6 13 2" xfId="22453" xr:uid="{00000000-0005-0000-0000-0000D6560000}"/>
    <cellStyle name="표준 36 2 6 14" xfId="22454" xr:uid="{00000000-0005-0000-0000-0000D7560000}"/>
    <cellStyle name="표준 36 2 6 14 2" xfId="22455" xr:uid="{00000000-0005-0000-0000-0000D8560000}"/>
    <cellStyle name="표준 36 2 6 15" xfId="22456" xr:uid="{00000000-0005-0000-0000-0000D9560000}"/>
    <cellStyle name="표준 36 2 6 2" xfId="22457" xr:uid="{00000000-0005-0000-0000-0000DA560000}"/>
    <cellStyle name="표준 36 2 6 2 10" xfId="22458" xr:uid="{00000000-0005-0000-0000-0000DB560000}"/>
    <cellStyle name="표준 36 2 6 2 10 2" xfId="22459" xr:uid="{00000000-0005-0000-0000-0000DC560000}"/>
    <cellStyle name="표준 36 2 6 2 11" xfId="22460" xr:uid="{00000000-0005-0000-0000-0000DD560000}"/>
    <cellStyle name="표준 36 2 6 2 11 2" xfId="22461" xr:uid="{00000000-0005-0000-0000-0000DE560000}"/>
    <cellStyle name="표준 36 2 6 2 12" xfId="22462" xr:uid="{00000000-0005-0000-0000-0000DF560000}"/>
    <cellStyle name="표준 36 2 6 2 12 2" xfId="22463" xr:uid="{00000000-0005-0000-0000-0000E0560000}"/>
    <cellStyle name="표준 36 2 6 2 13" xfId="22464" xr:uid="{00000000-0005-0000-0000-0000E1560000}"/>
    <cellStyle name="표준 36 2 6 2 13 2" xfId="22465" xr:uid="{00000000-0005-0000-0000-0000E2560000}"/>
    <cellStyle name="표준 36 2 6 2 14" xfId="22466" xr:uid="{00000000-0005-0000-0000-0000E3560000}"/>
    <cellStyle name="표준 36 2 6 2 2" xfId="22467" xr:uid="{00000000-0005-0000-0000-0000E4560000}"/>
    <cellStyle name="표준 36 2 6 2 2 2" xfId="22468" xr:uid="{00000000-0005-0000-0000-0000E5560000}"/>
    <cellStyle name="표준 36 2 6 2 3" xfId="22469" xr:uid="{00000000-0005-0000-0000-0000E6560000}"/>
    <cellStyle name="표준 36 2 6 2 3 2" xfId="22470" xr:uid="{00000000-0005-0000-0000-0000E7560000}"/>
    <cellStyle name="표준 36 2 6 2 4" xfId="22471" xr:uid="{00000000-0005-0000-0000-0000E8560000}"/>
    <cellStyle name="표준 36 2 6 2 4 2" xfId="22472" xr:uid="{00000000-0005-0000-0000-0000E9560000}"/>
    <cellStyle name="표준 36 2 6 2 5" xfId="22473" xr:uid="{00000000-0005-0000-0000-0000EA560000}"/>
    <cellStyle name="표준 36 2 6 2 5 2" xfId="22474" xr:uid="{00000000-0005-0000-0000-0000EB560000}"/>
    <cellStyle name="표준 36 2 6 2 6" xfId="22475" xr:uid="{00000000-0005-0000-0000-0000EC560000}"/>
    <cellStyle name="표준 36 2 6 2 6 2" xfId="22476" xr:uid="{00000000-0005-0000-0000-0000ED560000}"/>
    <cellStyle name="표준 36 2 6 2 7" xfId="22477" xr:uid="{00000000-0005-0000-0000-0000EE560000}"/>
    <cellStyle name="표준 36 2 6 2 7 2" xfId="22478" xr:uid="{00000000-0005-0000-0000-0000EF560000}"/>
    <cellStyle name="표준 36 2 6 2 8" xfId="22479" xr:uid="{00000000-0005-0000-0000-0000F0560000}"/>
    <cellStyle name="표준 36 2 6 2 8 2" xfId="22480" xr:uid="{00000000-0005-0000-0000-0000F1560000}"/>
    <cellStyle name="표준 36 2 6 2 9" xfId="22481" xr:uid="{00000000-0005-0000-0000-0000F2560000}"/>
    <cellStyle name="표준 36 2 6 2 9 2" xfId="22482" xr:uid="{00000000-0005-0000-0000-0000F3560000}"/>
    <cellStyle name="표준 36 2 6 3" xfId="22483" xr:uid="{00000000-0005-0000-0000-0000F4560000}"/>
    <cellStyle name="표준 36 2 6 3 2" xfId="22484" xr:uid="{00000000-0005-0000-0000-0000F5560000}"/>
    <cellStyle name="표준 36 2 6 4" xfId="22485" xr:uid="{00000000-0005-0000-0000-0000F6560000}"/>
    <cellStyle name="표준 36 2 6 4 2" xfId="22486" xr:uid="{00000000-0005-0000-0000-0000F7560000}"/>
    <cellStyle name="표준 36 2 6 5" xfId="22487" xr:uid="{00000000-0005-0000-0000-0000F8560000}"/>
    <cellStyle name="표준 36 2 6 5 2" xfId="22488" xr:uid="{00000000-0005-0000-0000-0000F9560000}"/>
    <cellStyle name="표준 36 2 6 6" xfId="22489" xr:uid="{00000000-0005-0000-0000-0000FA560000}"/>
    <cellStyle name="표준 36 2 6 6 2" xfId="22490" xr:uid="{00000000-0005-0000-0000-0000FB560000}"/>
    <cellStyle name="표준 36 2 6 7" xfId="22491" xr:uid="{00000000-0005-0000-0000-0000FC560000}"/>
    <cellStyle name="표준 36 2 6 7 2" xfId="22492" xr:uid="{00000000-0005-0000-0000-0000FD560000}"/>
    <cellStyle name="표준 36 2 6 8" xfId="22493" xr:uid="{00000000-0005-0000-0000-0000FE560000}"/>
    <cellStyle name="표준 36 2 6 8 2" xfId="22494" xr:uid="{00000000-0005-0000-0000-0000FF560000}"/>
    <cellStyle name="표준 36 2 6 9" xfId="22495" xr:uid="{00000000-0005-0000-0000-000000570000}"/>
    <cellStyle name="표준 36 2 6 9 2" xfId="22496" xr:uid="{00000000-0005-0000-0000-000001570000}"/>
    <cellStyle name="표준 36 2 7" xfId="22497" xr:uid="{00000000-0005-0000-0000-000002570000}"/>
    <cellStyle name="표준 36 2 7 10" xfId="22498" xr:uid="{00000000-0005-0000-0000-000003570000}"/>
    <cellStyle name="표준 36 2 7 10 2" xfId="22499" xr:uid="{00000000-0005-0000-0000-000004570000}"/>
    <cellStyle name="표준 36 2 7 11" xfId="22500" xr:uid="{00000000-0005-0000-0000-000005570000}"/>
    <cellStyle name="표준 36 2 7 11 2" xfId="22501" xr:uid="{00000000-0005-0000-0000-000006570000}"/>
    <cellStyle name="표준 36 2 7 12" xfId="22502" xr:uid="{00000000-0005-0000-0000-000007570000}"/>
    <cellStyle name="표준 36 2 7 12 2" xfId="22503" xr:uid="{00000000-0005-0000-0000-000008570000}"/>
    <cellStyle name="표준 36 2 7 13" xfId="22504" xr:uid="{00000000-0005-0000-0000-000009570000}"/>
    <cellStyle name="표준 36 2 7 13 2" xfId="22505" xr:uid="{00000000-0005-0000-0000-00000A570000}"/>
    <cellStyle name="표준 36 2 7 14" xfId="22506" xr:uid="{00000000-0005-0000-0000-00000B570000}"/>
    <cellStyle name="표준 36 2 7 14 2" xfId="22507" xr:uid="{00000000-0005-0000-0000-00000C570000}"/>
    <cellStyle name="표준 36 2 7 15" xfId="22508" xr:uid="{00000000-0005-0000-0000-00000D570000}"/>
    <cellStyle name="표준 36 2 7 2" xfId="22509" xr:uid="{00000000-0005-0000-0000-00000E570000}"/>
    <cellStyle name="표준 36 2 7 2 10" xfId="22510" xr:uid="{00000000-0005-0000-0000-00000F570000}"/>
    <cellStyle name="표준 36 2 7 2 10 2" xfId="22511" xr:uid="{00000000-0005-0000-0000-000010570000}"/>
    <cellStyle name="표준 36 2 7 2 11" xfId="22512" xr:uid="{00000000-0005-0000-0000-000011570000}"/>
    <cellStyle name="표준 36 2 7 2 11 2" xfId="22513" xr:uid="{00000000-0005-0000-0000-000012570000}"/>
    <cellStyle name="표준 36 2 7 2 12" xfId="22514" xr:uid="{00000000-0005-0000-0000-000013570000}"/>
    <cellStyle name="표준 36 2 7 2 12 2" xfId="22515" xr:uid="{00000000-0005-0000-0000-000014570000}"/>
    <cellStyle name="표준 36 2 7 2 13" xfId="22516" xr:uid="{00000000-0005-0000-0000-000015570000}"/>
    <cellStyle name="표준 36 2 7 2 13 2" xfId="22517" xr:uid="{00000000-0005-0000-0000-000016570000}"/>
    <cellStyle name="표준 36 2 7 2 14" xfId="22518" xr:uid="{00000000-0005-0000-0000-000017570000}"/>
    <cellStyle name="표준 36 2 7 2 2" xfId="22519" xr:uid="{00000000-0005-0000-0000-000018570000}"/>
    <cellStyle name="표준 36 2 7 2 2 2" xfId="22520" xr:uid="{00000000-0005-0000-0000-000019570000}"/>
    <cellStyle name="표준 36 2 7 2 3" xfId="22521" xr:uid="{00000000-0005-0000-0000-00001A570000}"/>
    <cellStyle name="표준 36 2 7 2 3 2" xfId="22522" xr:uid="{00000000-0005-0000-0000-00001B570000}"/>
    <cellStyle name="표준 36 2 7 2 4" xfId="22523" xr:uid="{00000000-0005-0000-0000-00001C570000}"/>
    <cellStyle name="표준 36 2 7 2 4 2" xfId="22524" xr:uid="{00000000-0005-0000-0000-00001D570000}"/>
    <cellStyle name="표준 36 2 7 2 5" xfId="22525" xr:uid="{00000000-0005-0000-0000-00001E570000}"/>
    <cellStyle name="표준 36 2 7 2 5 2" xfId="22526" xr:uid="{00000000-0005-0000-0000-00001F570000}"/>
    <cellStyle name="표준 36 2 7 2 6" xfId="22527" xr:uid="{00000000-0005-0000-0000-000020570000}"/>
    <cellStyle name="표준 36 2 7 2 6 2" xfId="22528" xr:uid="{00000000-0005-0000-0000-000021570000}"/>
    <cellStyle name="표준 36 2 7 2 7" xfId="22529" xr:uid="{00000000-0005-0000-0000-000022570000}"/>
    <cellStyle name="표준 36 2 7 2 7 2" xfId="22530" xr:uid="{00000000-0005-0000-0000-000023570000}"/>
    <cellStyle name="표준 36 2 7 2 8" xfId="22531" xr:uid="{00000000-0005-0000-0000-000024570000}"/>
    <cellStyle name="표준 36 2 7 2 8 2" xfId="22532" xr:uid="{00000000-0005-0000-0000-000025570000}"/>
    <cellStyle name="표준 36 2 7 2 9" xfId="22533" xr:uid="{00000000-0005-0000-0000-000026570000}"/>
    <cellStyle name="표준 36 2 7 2 9 2" xfId="22534" xr:uid="{00000000-0005-0000-0000-000027570000}"/>
    <cellStyle name="표준 36 2 7 3" xfId="22535" xr:uid="{00000000-0005-0000-0000-000028570000}"/>
    <cellStyle name="표준 36 2 7 3 2" xfId="22536" xr:uid="{00000000-0005-0000-0000-000029570000}"/>
    <cellStyle name="표준 36 2 7 4" xfId="22537" xr:uid="{00000000-0005-0000-0000-00002A570000}"/>
    <cellStyle name="표준 36 2 7 4 2" xfId="22538" xr:uid="{00000000-0005-0000-0000-00002B570000}"/>
    <cellStyle name="표준 36 2 7 5" xfId="22539" xr:uid="{00000000-0005-0000-0000-00002C570000}"/>
    <cellStyle name="표준 36 2 7 5 2" xfId="22540" xr:uid="{00000000-0005-0000-0000-00002D570000}"/>
    <cellStyle name="표준 36 2 7 6" xfId="22541" xr:uid="{00000000-0005-0000-0000-00002E570000}"/>
    <cellStyle name="표준 36 2 7 6 2" xfId="22542" xr:uid="{00000000-0005-0000-0000-00002F570000}"/>
    <cellStyle name="표준 36 2 7 7" xfId="22543" xr:uid="{00000000-0005-0000-0000-000030570000}"/>
    <cellStyle name="표준 36 2 7 7 2" xfId="22544" xr:uid="{00000000-0005-0000-0000-000031570000}"/>
    <cellStyle name="표준 36 2 7 8" xfId="22545" xr:uid="{00000000-0005-0000-0000-000032570000}"/>
    <cellStyle name="표준 36 2 7 8 2" xfId="22546" xr:uid="{00000000-0005-0000-0000-000033570000}"/>
    <cellStyle name="표준 36 2 7 9" xfId="22547" xr:uid="{00000000-0005-0000-0000-000034570000}"/>
    <cellStyle name="표준 36 2 7 9 2" xfId="22548" xr:uid="{00000000-0005-0000-0000-000035570000}"/>
    <cellStyle name="표준 36 2 8" xfId="22549" xr:uid="{00000000-0005-0000-0000-000036570000}"/>
    <cellStyle name="표준 36 2 8 10" xfId="22550" xr:uid="{00000000-0005-0000-0000-000037570000}"/>
    <cellStyle name="표준 36 2 8 10 2" xfId="22551" xr:uid="{00000000-0005-0000-0000-000038570000}"/>
    <cellStyle name="표준 36 2 8 11" xfId="22552" xr:uid="{00000000-0005-0000-0000-000039570000}"/>
    <cellStyle name="표준 36 2 8 11 2" xfId="22553" xr:uid="{00000000-0005-0000-0000-00003A570000}"/>
    <cellStyle name="표준 36 2 8 12" xfId="22554" xr:uid="{00000000-0005-0000-0000-00003B570000}"/>
    <cellStyle name="표준 36 2 8 12 2" xfId="22555" xr:uid="{00000000-0005-0000-0000-00003C570000}"/>
    <cellStyle name="표준 36 2 8 13" xfId="22556" xr:uid="{00000000-0005-0000-0000-00003D570000}"/>
    <cellStyle name="표준 36 2 8 13 2" xfId="22557" xr:uid="{00000000-0005-0000-0000-00003E570000}"/>
    <cellStyle name="표준 36 2 8 14" xfId="22558" xr:uid="{00000000-0005-0000-0000-00003F570000}"/>
    <cellStyle name="표준 36 2 8 14 2" xfId="22559" xr:uid="{00000000-0005-0000-0000-000040570000}"/>
    <cellStyle name="표준 36 2 8 15" xfId="22560" xr:uid="{00000000-0005-0000-0000-000041570000}"/>
    <cellStyle name="표준 36 2 8 2" xfId="22561" xr:uid="{00000000-0005-0000-0000-000042570000}"/>
    <cellStyle name="표준 36 2 8 2 10" xfId="22562" xr:uid="{00000000-0005-0000-0000-000043570000}"/>
    <cellStyle name="표준 36 2 8 2 10 2" xfId="22563" xr:uid="{00000000-0005-0000-0000-000044570000}"/>
    <cellStyle name="표준 36 2 8 2 11" xfId="22564" xr:uid="{00000000-0005-0000-0000-000045570000}"/>
    <cellStyle name="표준 36 2 8 2 11 2" xfId="22565" xr:uid="{00000000-0005-0000-0000-000046570000}"/>
    <cellStyle name="표준 36 2 8 2 12" xfId="22566" xr:uid="{00000000-0005-0000-0000-000047570000}"/>
    <cellStyle name="표준 36 2 8 2 12 2" xfId="22567" xr:uid="{00000000-0005-0000-0000-000048570000}"/>
    <cellStyle name="표준 36 2 8 2 13" xfId="22568" xr:uid="{00000000-0005-0000-0000-000049570000}"/>
    <cellStyle name="표준 36 2 8 2 13 2" xfId="22569" xr:uid="{00000000-0005-0000-0000-00004A570000}"/>
    <cellStyle name="표준 36 2 8 2 14" xfId="22570" xr:uid="{00000000-0005-0000-0000-00004B570000}"/>
    <cellStyle name="표준 36 2 8 2 2" xfId="22571" xr:uid="{00000000-0005-0000-0000-00004C570000}"/>
    <cellStyle name="표준 36 2 8 2 2 2" xfId="22572" xr:uid="{00000000-0005-0000-0000-00004D570000}"/>
    <cellStyle name="표준 36 2 8 2 3" xfId="22573" xr:uid="{00000000-0005-0000-0000-00004E570000}"/>
    <cellStyle name="표준 36 2 8 2 3 2" xfId="22574" xr:uid="{00000000-0005-0000-0000-00004F570000}"/>
    <cellStyle name="표준 36 2 8 2 4" xfId="22575" xr:uid="{00000000-0005-0000-0000-000050570000}"/>
    <cellStyle name="표준 36 2 8 2 4 2" xfId="22576" xr:uid="{00000000-0005-0000-0000-000051570000}"/>
    <cellStyle name="표준 36 2 8 2 5" xfId="22577" xr:uid="{00000000-0005-0000-0000-000052570000}"/>
    <cellStyle name="표준 36 2 8 2 5 2" xfId="22578" xr:uid="{00000000-0005-0000-0000-000053570000}"/>
    <cellStyle name="표준 36 2 8 2 6" xfId="22579" xr:uid="{00000000-0005-0000-0000-000054570000}"/>
    <cellStyle name="표준 36 2 8 2 6 2" xfId="22580" xr:uid="{00000000-0005-0000-0000-000055570000}"/>
    <cellStyle name="표준 36 2 8 2 7" xfId="22581" xr:uid="{00000000-0005-0000-0000-000056570000}"/>
    <cellStyle name="표준 36 2 8 2 7 2" xfId="22582" xr:uid="{00000000-0005-0000-0000-000057570000}"/>
    <cellStyle name="표준 36 2 8 2 8" xfId="22583" xr:uid="{00000000-0005-0000-0000-000058570000}"/>
    <cellStyle name="표준 36 2 8 2 8 2" xfId="22584" xr:uid="{00000000-0005-0000-0000-000059570000}"/>
    <cellStyle name="표준 36 2 8 2 9" xfId="22585" xr:uid="{00000000-0005-0000-0000-00005A570000}"/>
    <cellStyle name="표준 36 2 8 2 9 2" xfId="22586" xr:uid="{00000000-0005-0000-0000-00005B570000}"/>
    <cellStyle name="표준 36 2 8 3" xfId="22587" xr:uid="{00000000-0005-0000-0000-00005C570000}"/>
    <cellStyle name="표준 36 2 8 3 2" xfId="22588" xr:uid="{00000000-0005-0000-0000-00005D570000}"/>
    <cellStyle name="표준 36 2 8 4" xfId="22589" xr:uid="{00000000-0005-0000-0000-00005E570000}"/>
    <cellStyle name="표준 36 2 8 4 2" xfId="22590" xr:uid="{00000000-0005-0000-0000-00005F570000}"/>
    <cellStyle name="표준 36 2 8 5" xfId="22591" xr:uid="{00000000-0005-0000-0000-000060570000}"/>
    <cellStyle name="표준 36 2 8 5 2" xfId="22592" xr:uid="{00000000-0005-0000-0000-000061570000}"/>
    <cellStyle name="표준 36 2 8 6" xfId="22593" xr:uid="{00000000-0005-0000-0000-000062570000}"/>
    <cellStyle name="표준 36 2 8 6 2" xfId="22594" xr:uid="{00000000-0005-0000-0000-000063570000}"/>
    <cellStyle name="표준 36 2 8 7" xfId="22595" xr:uid="{00000000-0005-0000-0000-000064570000}"/>
    <cellStyle name="표준 36 2 8 7 2" xfId="22596" xr:uid="{00000000-0005-0000-0000-000065570000}"/>
    <cellStyle name="표준 36 2 8 8" xfId="22597" xr:uid="{00000000-0005-0000-0000-000066570000}"/>
    <cellStyle name="표준 36 2 8 8 2" xfId="22598" xr:uid="{00000000-0005-0000-0000-000067570000}"/>
    <cellStyle name="표준 36 2 8 9" xfId="22599" xr:uid="{00000000-0005-0000-0000-000068570000}"/>
    <cellStyle name="표준 36 2 8 9 2" xfId="22600" xr:uid="{00000000-0005-0000-0000-000069570000}"/>
    <cellStyle name="표준 36 2 9" xfId="22601" xr:uid="{00000000-0005-0000-0000-00006A570000}"/>
    <cellStyle name="표준 36 2 9 10" xfId="22602" xr:uid="{00000000-0005-0000-0000-00006B570000}"/>
    <cellStyle name="표준 36 2 9 10 2" xfId="22603" xr:uid="{00000000-0005-0000-0000-00006C570000}"/>
    <cellStyle name="표준 36 2 9 11" xfId="22604" xr:uid="{00000000-0005-0000-0000-00006D570000}"/>
    <cellStyle name="표준 36 2 9 11 2" xfId="22605" xr:uid="{00000000-0005-0000-0000-00006E570000}"/>
    <cellStyle name="표준 36 2 9 12" xfId="22606" xr:uid="{00000000-0005-0000-0000-00006F570000}"/>
    <cellStyle name="표준 36 2 9 12 2" xfId="22607" xr:uid="{00000000-0005-0000-0000-000070570000}"/>
    <cellStyle name="표준 36 2 9 13" xfId="22608" xr:uid="{00000000-0005-0000-0000-000071570000}"/>
    <cellStyle name="표준 36 2 9 13 2" xfId="22609" xr:uid="{00000000-0005-0000-0000-000072570000}"/>
    <cellStyle name="표준 36 2 9 14" xfId="22610" xr:uid="{00000000-0005-0000-0000-000073570000}"/>
    <cellStyle name="표준 36 2 9 14 2" xfId="22611" xr:uid="{00000000-0005-0000-0000-000074570000}"/>
    <cellStyle name="표준 36 2 9 15" xfId="22612" xr:uid="{00000000-0005-0000-0000-000075570000}"/>
    <cellStyle name="표준 36 2 9 2" xfId="22613" xr:uid="{00000000-0005-0000-0000-000076570000}"/>
    <cellStyle name="표준 36 2 9 2 10" xfId="22614" xr:uid="{00000000-0005-0000-0000-000077570000}"/>
    <cellStyle name="표준 36 2 9 2 10 2" xfId="22615" xr:uid="{00000000-0005-0000-0000-000078570000}"/>
    <cellStyle name="표준 36 2 9 2 11" xfId="22616" xr:uid="{00000000-0005-0000-0000-000079570000}"/>
    <cellStyle name="표준 36 2 9 2 11 2" xfId="22617" xr:uid="{00000000-0005-0000-0000-00007A570000}"/>
    <cellStyle name="표준 36 2 9 2 12" xfId="22618" xr:uid="{00000000-0005-0000-0000-00007B570000}"/>
    <cellStyle name="표준 36 2 9 2 12 2" xfId="22619" xr:uid="{00000000-0005-0000-0000-00007C570000}"/>
    <cellStyle name="표준 36 2 9 2 13" xfId="22620" xr:uid="{00000000-0005-0000-0000-00007D570000}"/>
    <cellStyle name="표준 36 2 9 2 13 2" xfId="22621" xr:uid="{00000000-0005-0000-0000-00007E570000}"/>
    <cellStyle name="표준 36 2 9 2 14" xfId="22622" xr:uid="{00000000-0005-0000-0000-00007F570000}"/>
    <cellStyle name="표준 36 2 9 2 2" xfId="22623" xr:uid="{00000000-0005-0000-0000-000080570000}"/>
    <cellStyle name="표준 36 2 9 2 2 2" xfId="22624" xr:uid="{00000000-0005-0000-0000-000081570000}"/>
    <cellStyle name="표준 36 2 9 2 3" xfId="22625" xr:uid="{00000000-0005-0000-0000-000082570000}"/>
    <cellStyle name="표준 36 2 9 2 3 2" xfId="22626" xr:uid="{00000000-0005-0000-0000-000083570000}"/>
    <cellStyle name="표준 36 2 9 2 4" xfId="22627" xr:uid="{00000000-0005-0000-0000-000084570000}"/>
    <cellStyle name="표준 36 2 9 2 4 2" xfId="22628" xr:uid="{00000000-0005-0000-0000-000085570000}"/>
    <cellStyle name="표준 36 2 9 2 5" xfId="22629" xr:uid="{00000000-0005-0000-0000-000086570000}"/>
    <cellStyle name="표준 36 2 9 2 5 2" xfId="22630" xr:uid="{00000000-0005-0000-0000-000087570000}"/>
    <cellStyle name="표준 36 2 9 2 6" xfId="22631" xr:uid="{00000000-0005-0000-0000-000088570000}"/>
    <cellStyle name="표준 36 2 9 2 6 2" xfId="22632" xr:uid="{00000000-0005-0000-0000-000089570000}"/>
    <cellStyle name="표준 36 2 9 2 7" xfId="22633" xr:uid="{00000000-0005-0000-0000-00008A570000}"/>
    <cellStyle name="표준 36 2 9 2 7 2" xfId="22634" xr:uid="{00000000-0005-0000-0000-00008B570000}"/>
    <cellStyle name="표준 36 2 9 2 8" xfId="22635" xr:uid="{00000000-0005-0000-0000-00008C570000}"/>
    <cellStyle name="표준 36 2 9 2 8 2" xfId="22636" xr:uid="{00000000-0005-0000-0000-00008D570000}"/>
    <cellStyle name="표준 36 2 9 2 9" xfId="22637" xr:uid="{00000000-0005-0000-0000-00008E570000}"/>
    <cellStyle name="표준 36 2 9 2 9 2" xfId="22638" xr:uid="{00000000-0005-0000-0000-00008F570000}"/>
    <cellStyle name="표준 36 2 9 3" xfId="22639" xr:uid="{00000000-0005-0000-0000-000090570000}"/>
    <cellStyle name="표준 36 2 9 3 2" xfId="22640" xr:uid="{00000000-0005-0000-0000-000091570000}"/>
    <cellStyle name="표준 36 2 9 4" xfId="22641" xr:uid="{00000000-0005-0000-0000-000092570000}"/>
    <cellStyle name="표준 36 2 9 4 2" xfId="22642" xr:uid="{00000000-0005-0000-0000-000093570000}"/>
    <cellStyle name="표준 36 2 9 5" xfId="22643" xr:uid="{00000000-0005-0000-0000-000094570000}"/>
    <cellStyle name="표준 36 2 9 5 2" xfId="22644" xr:uid="{00000000-0005-0000-0000-000095570000}"/>
    <cellStyle name="표준 36 2 9 6" xfId="22645" xr:uid="{00000000-0005-0000-0000-000096570000}"/>
    <cellStyle name="표준 36 2 9 6 2" xfId="22646" xr:uid="{00000000-0005-0000-0000-000097570000}"/>
    <cellStyle name="표준 36 2 9 7" xfId="22647" xr:uid="{00000000-0005-0000-0000-000098570000}"/>
    <cellStyle name="표준 36 2 9 7 2" xfId="22648" xr:uid="{00000000-0005-0000-0000-000099570000}"/>
    <cellStyle name="표준 36 2 9 8" xfId="22649" xr:uid="{00000000-0005-0000-0000-00009A570000}"/>
    <cellStyle name="표준 36 2 9 8 2" xfId="22650" xr:uid="{00000000-0005-0000-0000-00009B570000}"/>
    <cellStyle name="표준 36 2 9 9" xfId="22651" xr:uid="{00000000-0005-0000-0000-00009C570000}"/>
    <cellStyle name="표준 36 2 9 9 2" xfId="22652" xr:uid="{00000000-0005-0000-0000-00009D570000}"/>
    <cellStyle name="표준 36 20" xfId="22653" xr:uid="{00000000-0005-0000-0000-00009E570000}"/>
    <cellStyle name="표준 36 20 10" xfId="22654" xr:uid="{00000000-0005-0000-0000-00009F570000}"/>
    <cellStyle name="표준 36 20 10 2" xfId="22655" xr:uid="{00000000-0005-0000-0000-0000A0570000}"/>
    <cellStyle name="표준 36 20 11" xfId="22656" xr:uid="{00000000-0005-0000-0000-0000A1570000}"/>
    <cellStyle name="표준 36 20 11 2" xfId="22657" xr:uid="{00000000-0005-0000-0000-0000A2570000}"/>
    <cellStyle name="표준 36 20 12" xfId="22658" xr:uid="{00000000-0005-0000-0000-0000A3570000}"/>
    <cellStyle name="표준 36 20 12 2" xfId="22659" xr:uid="{00000000-0005-0000-0000-0000A4570000}"/>
    <cellStyle name="표준 36 20 13" xfId="22660" xr:uid="{00000000-0005-0000-0000-0000A5570000}"/>
    <cellStyle name="표준 36 20 13 2" xfId="22661" xr:uid="{00000000-0005-0000-0000-0000A6570000}"/>
    <cellStyle name="표준 36 20 14" xfId="22662" xr:uid="{00000000-0005-0000-0000-0000A7570000}"/>
    <cellStyle name="표준 36 20 14 2" xfId="22663" xr:uid="{00000000-0005-0000-0000-0000A8570000}"/>
    <cellStyle name="표준 36 20 15" xfId="22664" xr:uid="{00000000-0005-0000-0000-0000A9570000}"/>
    <cellStyle name="표준 36 20 2" xfId="22665" xr:uid="{00000000-0005-0000-0000-0000AA570000}"/>
    <cellStyle name="표준 36 20 2 10" xfId="22666" xr:uid="{00000000-0005-0000-0000-0000AB570000}"/>
    <cellStyle name="표준 36 20 2 10 2" xfId="22667" xr:uid="{00000000-0005-0000-0000-0000AC570000}"/>
    <cellStyle name="표준 36 20 2 11" xfId="22668" xr:uid="{00000000-0005-0000-0000-0000AD570000}"/>
    <cellStyle name="표준 36 20 2 11 2" xfId="22669" xr:uid="{00000000-0005-0000-0000-0000AE570000}"/>
    <cellStyle name="표준 36 20 2 12" xfId="22670" xr:uid="{00000000-0005-0000-0000-0000AF570000}"/>
    <cellStyle name="표준 36 20 2 12 2" xfId="22671" xr:uid="{00000000-0005-0000-0000-0000B0570000}"/>
    <cellStyle name="표준 36 20 2 13" xfId="22672" xr:uid="{00000000-0005-0000-0000-0000B1570000}"/>
    <cellStyle name="표준 36 20 2 13 2" xfId="22673" xr:uid="{00000000-0005-0000-0000-0000B2570000}"/>
    <cellStyle name="표준 36 20 2 14" xfId="22674" xr:uid="{00000000-0005-0000-0000-0000B3570000}"/>
    <cellStyle name="표준 36 20 2 2" xfId="22675" xr:uid="{00000000-0005-0000-0000-0000B4570000}"/>
    <cellStyle name="표준 36 20 2 2 2" xfId="22676" xr:uid="{00000000-0005-0000-0000-0000B5570000}"/>
    <cellStyle name="표준 36 20 2 3" xfId="22677" xr:uid="{00000000-0005-0000-0000-0000B6570000}"/>
    <cellStyle name="표준 36 20 2 3 2" xfId="22678" xr:uid="{00000000-0005-0000-0000-0000B7570000}"/>
    <cellStyle name="표준 36 20 2 4" xfId="22679" xr:uid="{00000000-0005-0000-0000-0000B8570000}"/>
    <cellStyle name="표준 36 20 2 4 2" xfId="22680" xr:uid="{00000000-0005-0000-0000-0000B9570000}"/>
    <cellStyle name="표준 36 20 2 5" xfId="22681" xr:uid="{00000000-0005-0000-0000-0000BA570000}"/>
    <cellStyle name="표준 36 20 2 5 2" xfId="22682" xr:uid="{00000000-0005-0000-0000-0000BB570000}"/>
    <cellStyle name="표준 36 20 2 6" xfId="22683" xr:uid="{00000000-0005-0000-0000-0000BC570000}"/>
    <cellStyle name="표준 36 20 2 6 2" xfId="22684" xr:uid="{00000000-0005-0000-0000-0000BD570000}"/>
    <cellStyle name="표준 36 20 2 7" xfId="22685" xr:uid="{00000000-0005-0000-0000-0000BE570000}"/>
    <cellStyle name="표준 36 20 2 7 2" xfId="22686" xr:uid="{00000000-0005-0000-0000-0000BF570000}"/>
    <cellStyle name="표준 36 20 2 8" xfId="22687" xr:uid="{00000000-0005-0000-0000-0000C0570000}"/>
    <cellStyle name="표준 36 20 2 8 2" xfId="22688" xr:uid="{00000000-0005-0000-0000-0000C1570000}"/>
    <cellStyle name="표준 36 20 2 9" xfId="22689" xr:uid="{00000000-0005-0000-0000-0000C2570000}"/>
    <cellStyle name="표준 36 20 2 9 2" xfId="22690" xr:uid="{00000000-0005-0000-0000-0000C3570000}"/>
    <cellStyle name="표준 36 20 3" xfId="22691" xr:uid="{00000000-0005-0000-0000-0000C4570000}"/>
    <cellStyle name="표준 36 20 3 2" xfId="22692" xr:uid="{00000000-0005-0000-0000-0000C5570000}"/>
    <cellStyle name="표준 36 20 4" xfId="22693" xr:uid="{00000000-0005-0000-0000-0000C6570000}"/>
    <cellStyle name="표준 36 20 4 2" xfId="22694" xr:uid="{00000000-0005-0000-0000-0000C7570000}"/>
    <cellStyle name="표준 36 20 5" xfId="22695" xr:uid="{00000000-0005-0000-0000-0000C8570000}"/>
    <cellStyle name="표준 36 20 5 2" xfId="22696" xr:uid="{00000000-0005-0000-0000-0000C9570000}"/>
    <cellStyle name="표준 36 20 6" xfId="22697" xr:uid="{00000000-0005-0000-0000-0000CA570000}"/>
    <cellStyle name="표준 36 20 6 2" xfId="22698" xr:uid="{00000000-0005-0000-0000-0000CB570000}"/>
    <cellStyle name="표준 36 20 7" xfId="22699" xr:uid="{00000000-0005-0000-0000-0000CC570000}"/>
    <cellStyle name="표준 36 20 7 2" xfId="22700" xr:uid="{00000000-0005-0000-0000-0000CD570000}"/>
    <cellStyle name="표준 36 20 8" xfId="22701" xr:uid="{00000000-0005-0000-0000-0000CE570000}"/>
    <cellStyle name="표준 36 20 8 2" xfId="22702" xr:uid="{00000000-0005-0000-0000-0000CF570000}"/>
    <cellStyle name="표준 36 20 9" xfId="22703" xr:uid="{00000000-0005-0000-0000-0000D0570000}"/>
    <cellStyle name="표준 36 20 9 2" xfId="22704" xr:uid="{00000000-0005-0000-0000-0000D1570000}"/>
    <cellStyle name="표준 36 21" xfId="22705" xr:uid="{00000000-0005-0000-0000-0000D2570000}"/>
    <cellStyle name="표준 36 21 10" xfId="22706" xr:uid="{00000000-0005-0000-0000-0000D3570000}"/>
    <cellStyle name="표준 36 21 10 2" xfId="22707" xr:uid="{00000000-0005-0000-0000-0000D4570000}"/>
    <cellStyle name="표준 36 21 11" xfId="22708" xr:uid="{00000000-0005-0000-0000-0000D5570000}"/>
    <cellStyle name="표준 36 21 11 2" xfId="22709" xr:uid="{00000000-0005-0000-0000-0000D6570000}"/>
    <cellStyle name="표준 36 21 12" xfId="22710" xr:uid="{00000000-0005-0000-0000-0000D7570000}"/>
    <cellStyle name="표준 36 21 12 2" xfId="22711" xr:uid="{00000000-0005-0000-0000-0000D8570000}"/>
    <cellStyle name="표준 36 21 13" xfId="22712" xr:uid="{00000000-0005-0000-0000-0000D9570000}"/>
    <cellStyle name="표준 36 21 13 2" xfId="22713" xr:uid="{00000000-0005-0000-0000-0000DA570000}"/>
    <cellStyle name="표준 36 21 14" xfId="22714" xr:uid="{00000000-0005-0000-0000-0000DB570000}"/>
    <cellStyle name="표준 36 21 14 2" xfId="22715" xr:uid="{00000000-0005-0000-0000-0000DC570000}"/>
    <cellStyle name="표준 36 21 15" xfId="22716" xr:uid="{00000000-0005-0000-0000-0000DD570000}"/>
    <cellStyle name="표준 36 21 2" xfId="22717" xr:uid="{00000000-0005-0000-0000-0000DE570000}"/>
    <cellStyle name="표준 36 21 2 10" xfId="22718" xr:uid="{00000000-0005-0000-0000-0000DF570000}"/>
    <cellStyle name="표준 36 21 2 10 2" xfId="22719" xr:uid="{00000000-0005-0000-0000-0000E0570000}"/>
    <cellStyle name="표준 36 21 2 11" xfId="22720" xr:uid="{00000000-0005-0000-0000-0000E1570000}"/>
    <cellStyle name="표준 36 21 2 11 2" xfId="22721" xr:uid="{00000000-0005-0000-0000-0000E2570000}"/>
    <cellStyle name="표준 36 21 2 12" xfId="22722" xr:uid="{00000000-0005-0000-0000-0000E3570000}"/>
    <cellStyle name="표준 36 21 2 12 2" xfId="22723" xr:uid="{00000000-0005-0000-0000-0000E4570000}"/>
    <cellStyle name="표준 36 21 2 13" xfId="22724" xr:uid="{00000000-0005-0000-0000-0000E5570000}"/>
    <cellStyle name="표준 36 21 2 13 2" xfId="22725" xr:uid="{00000000-0005-0000-0000-0000E6570000}"/>
    <cellStyle name="표준 36 21 2 14" xfId="22726" xr:uid="{00000000-0005-0000-0000-0000E7570000}"/>
    <cellStyle name="표준 36 21 2 2" xfId="22727" xr:uid="{00000000-0005-0000-0000-0000E8570000}"/>
    <cellStyle name="표준 36 21 2 2 2" xfId="22728" xr:uid="{00000000-0005-0000-0000-0000E9570000}"/>
    <cellStyle name="표준 36 21 2 3" xfId="22729" xr:uid="{00000000-0005-0000-0000-0000EA570000}"/>
    <cellStyle name="표준 36 21 2 3 2" xfId="22730" xr:uid="{00000000-0005-0000-0000-0000EB570000}"/>
    <cellStyle name="표준 36 21 2 4" xfId="22731" xr:uid="{00000000-0005-0000-0000-0000EC570000}"/>
    <cellStyle name="표준 36 21 2 4 2" xfId="22732" xr:uid="{00000000-0005-0000-0000-0000ED570000}"/>
    <cellStyle name="표준 36 21 2 5" xfId="22733" xr:uid="{00000000-0005-0000-0000-0000EE570000}"/>
    <cellStyle name="표준 36 21 2 5 2" xfId="22734" xr:uid="{00000000-0005-0000-0000-0000EF570000}"/>
    <cellStyle name="표준 36 21 2 6" xfId="22735" xr:uid="{00000000-0005-0000-0000-0000F0570000}"/>
    <cellStyle name="표준 36 21 2 6 2" xfId="22736" xr:uid="{00000000-0005-0000-0000-0000F1570000}"/>
    <cellStyle name="표준 36 21 2 7" xfId="22737" xr:uid="{00000000-0005-0000-0000-0000F2570000}"/>
    <cellStyle name="표준 36 21 2 7 2" xfId="22738" xr:uid="{00000000-0005-0000-0000-0000F3570000}"/>
    <cellStyle name="표준 36 21 2 8" xfId="22739" xr:uid="{00000000-0005-0000-0000-0000F4570000}"/>
    <cellStyle name="표준 36 21 2 8 2" xfId="22740" xr:uid="{00000000-0005-0000-0000-0000F5570000}"/>
    <cellStyle name="표준 36 21 2 9" xfId="22741" xr:uid="{00000000-0005-0000-0000-0000F6570000}"/>
    <cellStyle name="표준 36 21 2 9 2" xfId="22742" xr:uid="{00000000-0005-0000-0000-0000F7570000}"/>
    <cellStyle name="표준 36 21 3" xfId="22743" xr:uid="{00000000-0005-0000-0000-0000F8570000}"/>
    <cellStyle name="표준 36 21 3 2" xfId="22744" xr:uid="{00000000-0005-0000-0000-0000F9570000}"/>
    <cellStyle name="표준 36 21 4" xfId="22745" xr:uid="{00000000-0005-0000-0000-0000FA570000}"/>
    <cellStyle name="표준 36 21 4 2" xfId="22746" xr:uid="{00000000-0005-0000-0000-0000FB570000}"/>
    <cellStyle name="표준 36 21 5" xfId="22747" xr:uid="{00000000-0005-0000-0000-0000FC570000}"/>
    <cellStyle name="표준 36 21 5 2" xfId="22748" xr:uid="{00000000-0005-0000-0000-0000FD570000}"/>
    <cellStyle name="표준 36 21 6" xfId="22749" xr:uid="{00000000-0005-0000-0000-0000FE570000}"/>
    <cellStyle name="표준 36 21 6 2" xfId="22750" xr:uid="{00000000-0005-0000-0000-0000FF570000}"/>
    <cellStyle name="표준 36 21 7" xfId="22751" xr:uid="{00000000-0005-0000-0000-000000580000}"/>
    <cellStyle name="표준 36 21 7 2" xfId="22752" xr:uid="{00000000-0005-0000-0000-000001580000}"/>
    <cellStyle name="표준 36 21 8" xfId="22753" xr:uid="{00000000-0005-0000-0000-000002580000}"/>
    <cellStyle name="표준 36 21 8 2" xfId="22754" xr:uid="{00000000-0005-0000-0000-000003580000}"/>
    <cellStyle name="표준 36 21 9" xfId="22755" xr:uid="{00000000-0005-0000-0000-000004580000}"/>
    <cellStyle name="표준 36 21 9 2" xfId="22756" xr:uid="{00000000-0005-0000-0000-000005580000}"/>
    <cellStyle name="표준 36 22" xfId="22757" xr:uid="{00000000-0005-0000-0000-000006580000}"/>
    <cellStyle name="표준 36 22 10" xfId="22758" xr:uid="{00000000-0005-0000-0000-000007580000}"/>
    <cellStyle name="표준 36 22 10 2" xfId="22759" xr:uid="{00000000-0005-0000-0000-000008580000}"/>
    <cellStyle name="표준 36 22 11" xfId="22760" xr:uid="{00000000-0005-0000-0000-000009580000}"/>
    <cellStyle name="표준 36 22 11 2" xfId="22761" xr:uid="{00000000-0005-0000-0000-00000A580000}"/>
    <cellStyle name="표준 36 22 12" xfId="22762" xr:uid="{00000000-0005-0000-0000-00000B580000}"/>
    <cellStyle name="표준 36 22 12 2" xfId="22763" xr:uid="{00000000-0005-0000-0000-00000C580000}"/>
    <cellStyle name="표준 36 22 13" xfId="22764" xr:uid="{00000000-0005-0000-0000-00000D580000}"/>
    <cellStyle name="표준 36 22 13 2" xfId="22765" xr:uid="{00000000-0005-0000-0000-00000E580000}"/>
    <cellStyle name="표준 36 22 14" xfId="22766" xr:uid="{00000000-0005-0000-0000-00000F580000}"/>
    <cellStyle name="표준 36 22 14 2" xfId="22767" xr:uid="{00000000-0005-0000-0000-000010580000}"/>
    <cellStyle name="표준 36 22 15" xfId="22768" xr:uid="{00000000-0005-0000-0000-000011580000}"/>
    <cellStyle name="표준 36 22 2" xfId="22769" xr:uid="{00000000-0005-0000-0000-000012580000}"/>
    <cellStyle name="표준 36 22 2 10" xfId="22770" xr:uid="{00000000-0005-0000-0000-000013580000}"/>
    <cellStyle name="표준 36 22 2 10 2" xfId="22771" xr:uid="{00000000-0005-0000-0000-000014580000}"/>
    <cellStyle name="표준 36 22 2 11" xfId="22772" xr:uid="{00000000-0005-0000-0000-000015580000}"/>
    <cellStyle name="표준 36 22 2 11 2" xfId="22773" xr:uid="{00000000-0005-0000-0000-000016580000}"/>
    <cellStyle name="표준 36 22 2 12" xfId="22774" xr:uid="{00000000-0005-0000-0000-000017580000}"/>
    <cellStyle name="표준 36 22 2 12 2" xfId="22775" xr:uid="{00000000-0005-0000-0000-000018580000}"/>
    <cellStyle name="표준 36 22 2 13" xfId="22776" xr:uid="{00000000-0005-0000-0000-000019580000}"/>
    <cellStyle name="표준 36 22 2 13 2" xfId="22777" xr:uid="{00000000-0005-0000-0000-00001A580000}"/>
    <cellStyle name="표준 36 22 2 14" xfId="22778" xr:uid="{00000000-0005-0000-0000-00001B580000}"/>
    <cellStyle name="표준 36 22 2 2" xfId="22779" xr:uid="{00000000-0005-0000-0000-00001C580000}"/>
    <cellStyle name="표준 36 22 2 2 2" xfId="22780" xr:uid="{00000000-0005-0000-0000-00001D580000}"/>
    <cellStyle name="표준 36 22 2 3" xfId="22781" xr:uid="{00000000-0005-0000-0000-00001E580000}"/>
    <cellStyle name="표준 36 22 2 3 2" xfId="22782" xr:uid="{00000000-0005-0000-0000-00001F580000}"/>
    <cellStyle name="표준 36 22 2 4" xfId="22783" xr:uid="{00000000-0005-0000-0000-000020580000}"/>
    <cellStyle name="표준 36 22 2 4 2" xfId="22784" xr:uid="{00000000-0005-0000-0000-000021580000}"/>
    <cellStyle name="표준 36 22 2 5" xfId="22785" xr:uid="{00000000-0005-0000-0000-000022580000}"/>
    <cellStyle name="표준 36 22 2 5 2" xfId="22786" xr:uid="{00000000-0005-0000-0000-000023580000}"/>
    <cellStyle name="표준 36 22 2 6" xfId="22787" xr:uid="{00000000-0005-0000-0000-000024580000}"/>
    <cellStyle name="표준 36 22 2 6 2" xfId="22788" xr:uid="{00000000-0005-0000-0000-000025580000}"/>
    <cellStyle name="표준 36 22 2 7" xfId="22789" xr:uid="{00000000-0005-0000-0000-000026580000}"/>
    <cellStyle name="표준 36 22 2 7 2" xfId="22790" xr:uid="{00000000-0005-0000-0000-000027580000}"/>
    <cellStyle name="표준 36 22 2 8" xfId="22791" xr:uid="{00000000-0005-0000-0000-000028580000}"/>
    <cellStyle name="표준 36 22 2 8 2" xfId="22792" xr:uid="{00000000-0005-0000-0000-000029580000}"/>
    <cellStyle name="표준 36 22 2 9" xfId="22793" xr:uid="{00000000-0005-0000-0000-00002A580000}"/>
    <cellStyle name="표준 36 22 2 9 2" xfId="22794" xr:uid="{00000000-0005-0000-0000-00002B580000}"/>
    <cellStyle name="표준 36 22 3" xfId="22795" xr:uid="{00000000-0005-0000-0000-00002C580000}"/>
    <cellStyle name="표준 36 22 3 2" xfId="22796" xr:uid="{00000000-0005-0000-0000-00002D580000}"/>
    <cellStyle name="표준 36 22 4" xfId="22797" xr:uid="{00000000-0005-0000-0000-00002E580000}"/>
    <cellStyle name="표준 36 22 4 2" xfId="22798" xr:uid="{00000000-0005-0000-0000-00002F580000}"/>
    <cellStyle name="표준 36 22 5" xfId="22799" xr:uid="{00000000-0005-0000-0000-000030580000}"/>
    <cellStyle name="표준 36 22 5 2" xfId="22800" xr:uid="{00000000-0005-0000-0000-000031580000}"/>
    <cellStyle name="표준 36 22 6" xfId="22801" xr:uid="{00000000-0005-0000-0000-000032580000}"/>
    <cellStyle name="표준 36 22 6 2" xfId="22802" xr:uid="{00000000-0005-0000-0000-000033580000}"/>
    <cellStyle name="표준 36 22 7" xfId="22803" xr:uid="{00000000-0005-0000-0000-000034580000}"/>
    <cellStyle name="표준 36 22 7 2" xfId="22804" xr:uid="{00000000-0005-0000-0000-000035580000}"/>
    <cellStyle name="표준 36 22 8" xfId="22805" xr:uid="{00000000-0005-0000-0000-000036580000}"/>
    <cellStyle name="표준 36 22 8 2" xfId="22806" xr:uid="{00000000-0005-0000-0000-000037580000}"/>
    <cellStyle name="표준 36 22 9" xfId="22807" xr:uid="{00000000-0005-0000-0000-000038580000}"/>
    <cellStyle name="표준 36 22 9 2" xfId="22808" xr:uid="{00000000-0005-0000-0000-000039580000}"/>
    <cellStyle name="표준 36 23" xfId="22809" xr:uid="{00000000-0005-0000-0000-00003A580000}"/>
    <cellStyle name="표준 36 23 10" xfId="22810" xr:uid="{00000000-0005-0000-0000-00003B580000}"/>
    <cellStyle name="표준 36 23 10 2" xfId="22811" xr:uid="{00000000-0005-0000-0000-00003C580000}"/>
    <cellStyle name="표준 36 23 11" xfId="22812" xr:uid="{00000000-0005-0000-0000-00003D580000}"/>
    <cellStyle name="표준 36 23 11 2" xfId="22813" xr:uid="{00000000-0005-0000-0000-00003E580000}"/>
    <cellStyle name="표준 36 23 12" xfId="22814" xr:uid="{00000000-0005-0000-0000-00003F580000}"/>
    <cellStyle name="표준 36 23 12 2" xfId="22815" xr:uid="{00000000-0005-0000-0000-000040580000}"/>
    <cellStyle name="표준 36 23 13" xfId="22816" xr:uid="{00000000-0005-0000-0000-000041580000}"/>
    <cellStyle name="표준 36 23 13 2" xfId="22817" xr:uid="{00000000-0005-0000-0000-000042580000}"/>
    <cellStyle name="표준 36 23 14" xfId="22818" xr:uid="{00000000-0005-0000-0000-000043580000}"/>
    <cellStyle name="표준 36 23 14 2" xfId="22819" xr:uid="{00000000-0005-0000-0000-000044580000}"/>
    <cellStyle name="표준 36 23 15" xfId="22820" xr:uid="{00000000-0005-0000-0000-000045580000}"/>
    <cellStyle name="표준 36 23 2" xfId="22821" xr:uid="{00000000-0005-0000-0000-000046580000}"/>
    <cellStyle name="표준 36 23 2 10" xfId="22822" xr:uid="{00000000-0005-0000-0000-000047580000}"/>
    <cellStyle name="표준 36 23 2 10 2" xfId="22823" xr:uid="{00000000-0005-0000-0000-000048580000}"/>
    <cellStyle name="표준 36 23 2 11" xfId="22824" xr:uid="{00000000-0005-0000-0000-000049580000}"/>
    <cellStyle name="표준 36 23 2 11 2" xfId="22825" xr:uid="{00000000-0005-0000-0000-00004A580000}"/>
    <cellStyle name="표준 36 23 2 12" xfId="22826" xr:uid="{00000000-0005-0000-0000-00004B580000}"/>
    <cellStyle name="표준 36 23 2 12 2" xfId="22827" xr:uid="{00000000-0005-0000-0000-00004C580000}"/>
    <cellStyle name="표준 36 23 2 13" xfId="22828" xr:uid="{00000000-0005-0000-0000-00004D580000}"/>
    <cellStyle name="표준 36 23 2 13 2" xfId="22829" xr:uid="{00000000-0005-0000-0000-00004E580000}"/>
    <cellStyle name="표준 36 23 2 14" xfId="22830" xr:uid="{00000000-0005-0000-0000-00004F580000}"/>
    <cellStyle name="표준 36 23 2 2" xfId="22831" xr:uid="{00000000-0005-0000-0000-000050580000}"/>
    <cellStyle name="표준 36 23 2 2 2" xfId="22832" xr:uid="{00000000-0005-0000-0000-000051580000}"/>
    <cellStyle name="표준 36 23 2 3" xfId="22833" xr:uid="{00000000-0005-0000-0000-000052580000}"/>
    <cellStyle name="표준 36 23 2 3 2" xfId="22834" xr:uid="{00000000-0005-0000-0000-000053580000}"/>
    <cellStyle name="표준 36 23 2 4" xfId="22835" xr:uid="{00000000-0005-0000-0000-000054580000}"/>
    <cellStyle name="표준 36 23 2 4 2" xfId="22836" xr:uid="{00000000-0005-0000-0000-000055580000}"/>
    <cellStyle name="표준 36 23 2 5" xfId="22837" xr:uid="{00000000-0005-0000-0000-000056580000}"/>
    <cellStyle name="표준 36 23 2 5 2" xfId="22838" xr:uid="{00000000-0005-0000-0000-000057580000}"/>
    <cellStyle name="표준 36 23 2 6" xfId="22839" xr:uid="{00000000-0005-0000-0000-000058580000}"/>
    <cellStyle name="표준 36 23 2 6 2" xfId="22840" xr:uid="{00000000-0005-0000-0000-000059580000}"/>
    <cellStyle name="표준 36 23 2 7" xfId="22841" xr:uid="{00000000-0005-0000-0000-00005A580000}"/>
    <cellStyle name="표준 36 23 2 7 2" xfId="22842" xr:uid="{00000000-0005-0000-0000-00005B580000}"/>
    <cellStyle name="표준 36 23 2 8" xfId="22843" xr:uid="{00000000-0005-0000-0000-00005C580000}"/>
    <cellStyle name="표준 36 23 2 8 2" xfId="22844" xr:uid="{00000000-0005-0000-0000-00005D580000}"/>
    <cellStyle name="표준 36 23 2 9" xfId="22845" xr:uid="{00000000-0005-0000-0000-00005E580000}"/>
    <cellStyle name="표준 36 23 2 9 2" xfId="22846" xr:uid="{00000000-0005-0000-0000-00005F580000}"/>
    <cellStyle name="표준 36 23 3" xfId="22847" xr:uid="{00000000-0005-0000-0000-000060580000}"/>
    <cellStyle name="표준 36 23 3 2" xfId="22848" xr:uid="{00000000-0005-0000-0000-000061580000}"/>
    <cellStyle name="표준 36 23 4" xfId="22849" xr:uid="{00000000-0005-0000-0000-000062580000}"/>
    <cellStyle name="표준 36 23 4 2" xfId="22850" xr:uid="{00000000-0005-0000-0000-000063580000}"/>
    <cellStyle name="표준 36 23 5" xfId="22851" xr:uid="{00000000-0005-0000-0000-000064580000}"/>
    <cellStyle name="표준 36 23 5 2" xfId="22852" xr:uid="{00000000-0005-0000-0000-000065580000}"/>
    <cellStyle name="표준 36 23 6" xfId="22853" xr:uid="{00000000-0005-0000-0000-000066580000}"/>
    <cellStyle name="표준 36 23 6 2" xfId="22854" xr:uid="{00000000-0005-0000-0000-000067580000}"/>
    <cellStyle name="표준 36 23 7" xfId="22855" xr:uid="{00000000-0005-0000-0000-000068580000}"/>
    <cellStyle name="표준 36 23 7 2" xfId="22856" xr:uid="{00000000-0005-0000-0000-000069580000}"/>
    <cellStyle name="표준 36 23 8" xfId="22857" xr:uid="{00000000-0005-0000-0000-00006A580000}"/>
    <cellStyle name="표준 36 23 8 2" xfId="22858" xr:uid="{00000000-0005-0000-0000-00006B580000}"/>
    <cellStyle name="표준 36 23 9" xfId="22859" xr:uid="{00000000-0005-0000-0000-00006C580000}"/>
    <cellStyle name="표준 36 23 9 2" xfId="22860" xr:uid="{00000000-0005-0000-0000-00006D580000}"/>
    <cellStyle name="표준 36 24" xfId="22861" xr:uid="{00000000-0005-0000-0000-00006E580000}"/>
    <cellStyle name="표준 36 24 10" xfId="22862" xr:uid="{00000000-0005-0000-0000-00006F580000}"/>
    <cellStyle name="표준 36 24 10 2" xfId="22863" xr:uid="{00000000-0005-0000-0000-000070580000}"/>
    <cellStyle name="표준 36 24 11" xfId="22864" xr:uid="{00000000-0005-0000-0000-000071580000}"/>
    <cellStyle name="표준 36 24 11 2" xfId="22865" xr:uid="{00000000-0005-0000-0000-000072580000}"/>
    <cellStyle name="표준 36 24 12" xfId="22866" xr:uid="{00000000-0005-0000-0000-000073580000}"/>
    <cellStyle name="표준 36 24 12 2" xfId="22867" xr:uid="{00000000-0005-0000-0000-000074580000}"/>
    <cellStyle name="표준 36 24 13" xfId="22868" xr:uid="{00000000-0005-0000-0000-000075580000}"/>
    <cellStyle name="표준 36 24 13 2" xfId="22869" xr:uid="{00000000-0005-0000-0000-000076580000}"/>
    <cellStyle name="표준 36 24 14" xfId="22870" xr:uid="{00000000-0005-0000-0000-000077580000}"/>
    <cellStyle name="표준 36 24 14 2" xfId="22871" xr:uid="{00000000-0005-0000-0000-000078580000}"/>
    <cellStyle name="표준 36 24 15" xfId="22872" xr:uid="{00000000-0005-0000-0000-000079580000}"/>
    <cellStyle name="표준 36 24 2" xfId="22873" xr:uid="{00000000-0005-0000-0000-00007A580000}"/>
    <cellStyle name="표준 36 24 2 10" xfId="22874" xr:uid="{00000000-0005-0000-0000-00007B580000}"/>
    <cellStyle name="표준 36 24 2 10 2" xfId="22875" xr:uid="{00000000-0005-0000-0000-00007C580000}"/>
    <cellStyle name="표준 36 24 2 11" xfId="22876" xr:uid="{00000000-0005-0000-0000-00007D580000}"/>
    <cellStyle name="표준 36 24 2 11 2" xfId="22877" xr:uid="{00000000-0005-0000-0000-00007E580000}"/>
    <cellStyle name="표준 36 24 2 12" xfId="22878" xr:uid="{00000000-0005-0000-0000-00007F580000}"/>
    <cellStyle name="표준 36 24 2 12 2" xfId="22879" xr:uid="{00000000-0005-0000-0000-000080580000}"/>
    <cellStyle name="표준 36 24 2 13" xfId="22880" xr:uid="{00000000-0005-0000-0000-000081580000}"/>
    <cellStyle name="표준 36 24 2 13 2" xfId="22881" xr:uid="{00000000-0005-0000-0000-000082580000}"/>
    <cellStyle name="표준 36 24 2 14" xfId="22882" xr:uid="{00000000-0005-0000-0000-000083580000}"/>
    <cellStyle name="표준 36 24 2 2" xfId="22883" xr:uid="{00000000-0005-0000-0000-000084580000}"/>
    <cellStyle name="표준 36 24 2 2 2" xfId="22884" xr:uid="{00000000-0005-0000-0000-000085580000}"/>
    <cellStyle name="표준 36 24 2 3" xfId="22885" xr:uid="{00000000-0005-0000-0000-000086580000}"/>
    <cellStyle name="표준 36 24 2 3 2" xfId="22886" xr:uid="{00000000-0005-0000-0000-000087580000}"/>
    <cellStyle name="표준 36 24 2 4" xfId="22887" xr:uid="{00000000-0005-0000-0000-000088580000}"/>
    <cellStyle name="표준 36 24 2 4 2" xfId="22888" xr:uid="{00000000-0005-0000-0000-000089580000}"/>
    <cellStyle name="표준 36 24 2 5" xfId="22889" xr:uid="{00000000-0005-0000-0000-00008A580000}"/>
    <cellStyle name="표준 36 24 2 5 2" xfId="22890" xr:uid="{00000000-0005-0000-0000-00008B580000}"/>
    <cellStyle name="표준 36 24 2 6" xfId="22891" xr:uid="{00000000-0005-0000-0000-00008C580000}"/>
    <cellStyle name="표준 36 24 2 6 2" xfId="22892" xr:uid="{00000000-0005-0000-0000-00008D580000}"/>
    <cellStyle name="표준 36 24 2 7" xfId="22893" xr:uid="{00000000-0005-0000-0000-00008E580000}"/>
    <cellStyle name="표준 36 24 2 7 2" xfId="22894" xr:uid="{00000000-0005-0000-0000-00008F580000}"/>
    <cellStyle name="표준 36 24 2 8" xfId="22895" xr:uid="{00000000-0005-0000-0000-000090580000}"/>
    <cellStyle name="표준 36 24 2 8 2" xfId="22896" xr:uid="{00000000-0005-0000-0000-000091580000}"/>
    <cellStyle name="표준 36 24 2 9" xfId="22897" xr:uid="{00000000-0005-0000-0000-000092580000}"/>
    <cellStyle name="표준 36 24 2 9 2" xfId="22898" xr:uid="{00000000-0005-0000-0000-000093580000}"/>
    <cellStyle name="표준 36 24 3" xfId="22899" xr:uid="{00000000-0005-0000-0000-000094580000}"/>
    <cellStyle name="표준 36 24 3 2" xfId="22900" xr:uid="{00000000-0005-0000-0000-000095580000}"/>
    <cellStyle name="표준 36 24 4" xfId="22901" xr:uid="{00000000-0005-0000-0000-000096580000}"/>
    <cellStyle name="표준 36 24 4 2" xfId="22902" xr:uid="{00000000-0005-0000-0000-000097580000}"/>
    <cellStyle name="표준 36 24 5" xfId="22903" xr:uid="{00000000-0005-0000-0000-000098580000}"/>
    <cellStyle name="표준 36 24 5 2" xfId="22904" xr:uid="{00000000-0005-0000-0000-000099580000}"/>
    <cellStyle name="표준 36 24 6" xfId="22905" xr:uid="{00000000-0005-0000-0000-00009A580000}"/>
    <cellStyle name="표준 36 24 6 2" xfId="22906" xr:uid="{00000000-0005-0000-0000-00009B580000}"/>
    <cellStyle name="표준 36 24 7" xfId="22907" xr:uid="{00000000-0005-0000-0000-00009C580000}"/>
    <cellStyle name="표준 36 24 7 2" xfId="22908" xr:uid="{00000000-0005-0000-0000-00009D580000}"/>
    <cellStyle name="표준 36 24 8" xfId="22909" xr:uid="{00000000-0005-0000-0000-00009E580000}"/>
    <cellStyle name="표준 36 24 8 2" xfId="22910" xr:uid="{00000000-0005-0000-0000-00009F580000}"/>
    <cellStyle name="표준 36 24 9" xfId="22911" xr:uid="{00000000-0005-0000-0000-0000A0580000}"/>
    <cellStyle name="표준 36 24 9 2" xfId="22912" xr:uid="{00000000-0005-0000-0000-0000A1580000}"/>
    <cellStyle name="표준 36 25" xfId="22913" xr:uid="{00000000-0005-0000-0000-0000A2580000}"/>
    <cellStyle name="표준 36 25 10" xfId="22914" xr:uid="{00000000-0005-0000-0000-0000A3580000}"/>
    <cellStyle name="표준 36 25 10 2" xfId="22915" xr:uid="{00000000-0005-0000-0000-0000A4580000}"/>
    <cellStyle name="표준 36 25 11" xfId="22916" xr:uid="{00000000-0005-0000-0000-0000A5580000}"/>
    <cellStyle name="표준 36 25 11 2" xfId="22917" xr:uid="{00000000-0005-0000-0000-0000A6580000}"/>
    <cellStyle name="표준 36 25 12" xfId="22918" xr:uid="{00000000-0005-0000-0000-0000A7580000}"/>
    <cellStyle name="표준 36 25 12 2" xfId="22919" xr:uid="{00000000-0005-0000-0000-0000A8580000}"/>
    <cellStyle name="표준 36 25 13" xfId="22920" xr:uid="{00000000-0005-0000-0000-0000A9580000}"/>
    <cellStyle name="표준 36 25 13 2" xfId="22921" xr:uid="{00000000-0005-0000-0000-0000AA580000}"/>
    <cellStyle name="표준 36 25 14" xfId="22922" xr:uid="{00000000-0005-0000-0000-0000AB580000}"/>
    <cellStyle name="표준 36 25 14 2" xfId="22923" xr:uid="{00000000-0005-0000-0000-0000AC580000}"/>
    <cellStyle name="표준 36 25 15" xfId="22924" xr:uid="{00000000-0005-0000-0000-0000AD580000}"/>
    <cellStyle name="표준 36 25 2" xfId="22925" xr:uid="{00000000-0005-0000-0000-0000AE580000}"/>
    <cellStyle name="표준 36 25 2 10" xfId="22926" xr:uid="{00000000-0005-0000-0000-0000AF580000}"/>
    <cellStyle name="표준 36 25 2 10 2" xfId="22927" xr:uid="{00000000-0005-0000-0000-0000B0580000}"/>
    <cellStyle name="표준 36 25 2 11" xfId="22928" xr:uid="{00000000-0005-0000-0000-0000B1580000}"/>
    <cellStyle name="표준 36 25 2 11 2" xfId="22929" xr:uid="{00000000-0005-0000-0000-0000B2580000}"/>
    <cellStyle name="표준 36 25 2 12" xfId="22930" xr:uid="{00000000-0005-0000-0000-0000B3580000}"/>
    <cellStyle name="표준 36 25 2 12 2" xfId="22931" xr:uid="{00000000-0005-0000-0000-0000B4580000}"/>
    <cellStyle name="표준 36 25 2 13" xfId="22932" xr:uid="{00000000-0005-0000-0000-0000B5580000}"/>
    <cellStyle name="표준 36 25 2 13 2" xfId="22933" xr:uid="{00000000-0005-0000-0000-0000B6580000}"/>
    <cellStyle name="표준 36 25 2 14" xfId="22934" xr:uid="{00000000-0005-0000-0000-0000B7580000}"/>
    <cellStyle name="표준 36 25 2 2" xfId="22935" xr:uid="{00000000-0005-0000-0000-0000B8580000}"/>
    <cellStyle name="표준 36 25 2 2 2" xfId="22936" xr:uid="{00000000-0005-0000-0000-0000B9580000}"/>
    <cellStyle name="표준 36 25 2 3" xfId="22937" xr:uid="{00000000-0005-0000-0000-0000BA580000}"/>
    <cellStyle name="표준 36 25 2 3 2" xfId="22938" xr:uid="{00000000-0005-0000-0000-0000BB580000}"/>
    <cellStyle name="표준 36 25 2 4" xfId="22939" xr:uid="{00000000-0005-0000-0000-0000BC580000}"/>
    <cellStyle name="표준 36 25 2 4 2" xfId="22940" xr:uid="{00000000-0005-0000-0000-0000BD580000}"/>
    <cellStyle name="표준 36 25 2 5" xfId="22941" xr:uid="{00000000-0005-0000-0000-0000BE580000}"/>
    <cellStyle name="표준 36 25 2 5 2" xfId="22942" xr:uid="{00000000-0005-0000-0000-0000BF580000}"/>
    <cellStyle name="표준 36 25 2 6" xfId="22943" xr:uid="{00000000-0005-0000-0000-0000C0580000}"/>
    <cellStyle name="표준 36 25 2 6 2" xfId="22944" xr:uid="{00000000-0005-0000-0000-0000C1580000}"/>
    <cellStyle name="표준 36 25 2 7" xfId="22945" xr:uid="{00000000-0005-0000-0000-0000C2580000}"/>
    <cellStyle name="표준 36 25 2 7 2" xfId="22946" xr:uid="{00000000-0005-0000-0000-0000C3580000}"/>
    <cellStyle name="표준 36 25 2 8" xfId="22947" xr:uid="{00000000-0005-0000-0000-0000C4580000}"/>
    <cellStyle name="표준 36 25 2 8 2" xfId="22948" xr:uid="{00000000-0005-0000-0000-0000C5580000}"/>
    <cellStyle name="표준 36 25 2 9" xfId="22949" xr:uid="{00000000-0005-0000-0000-0000C6580000}"/>
    <cellStyle name="표준 36 25 2 9 2" xfId="22950" xr:uid="{00000000-0005-0000-0000-0000C7580000}"/>
    <cellStyle name="표준 36 25 3" xfId="22951" xr:uid="{00000000-0005-0000-0000-0000C8580000}"/>
    <cellStyle name="표준 36 25 3 2" xfId="22952" xr:uid="{00000000-0005-0000-0000-0000C9580000}"/>
    <cellStyle name="표준 36 25 4" xfId="22953" xr:uid="{00000000-0005-0000-0000-0000CA580000}"/>
    <cellStyle name="표준 36 25 4 2" xfId="22954" xr:uid="{00000000-0005-0000-0000-0000CB580000}"/>
    <cellStyle name="표준 36 25 5" xfId="22955" xr:uid="{00000000-0005-0000-0000-0000CC580000}"/>
    <cellStyle name="표준 36 25 5 2" xfId="22956" xr:uid="{00000000-0005-0000-0000-0000CD580000}"/>
    <cellStyle name="표준 36 25 6" xfId="22957" xr:uid="{00000000-0005-0000-0000-0000CE580000}"/>
    <cellStyle name="표준 36 25 6 2" xfId="22958" xr:uid="{00000000-0005-0000-0000-0000CF580000}"/>
    <cellStyle name="표준 36 25 7" xfId="22959" xr:uid="{00000000-0005-0000-0000-0000D0580000}"/>
    <cellStyle name="표준 36 25 7 2" xfId="22960" xr:uid="{00000000-0005-0000-0000-0000D1580000}"/>
    <cellStyle name="표준 36 25 8" xfId="22961" xr:uid="{00000000-0005-0000-0000-0000D2580000}"/>
    <cellStyle name="표준 36 25 8 2" xfId="22962" xr:uid="{00000000-0005-0000-0000-0000D3580000}"/>
    <cellStyle name="표준 36 25 9" xfId="22963" xr:uid="{00000000-0005-0000-0000-0000D4580000}"/>
    <cellStyle name="표준 36 25 9 2" xfId="22964" xr:uid="{00000000-0005-0000-0000-0000D5580000}"/>
    <cellStyle name="표준 36 26" xfId="22965" xr:uid="{00000000-0005-0000-0000-0000D6580000}"/>
    <cellStyle name="표준 36 26 10" xfId="22966" xr:uid="{00000000-0005-0000-0000-0000D7580000}"/>
    <cellStyle name="표준 36 26 10 2" xfId="22967" xr:uid="{00000000-0005-0000-0000-0000D8580000}"/>
    <cellStyle name="표준 36 26 11" xfId="22968" xr:uid="{00000000-0005-0000-0000-0000D9580000}"/>
    <cellStyle name="표준 36 26 11 2" xfId="22969" xr:uid="{00000000-0005-0000-0000-0000DA580000}"/>
    <cellStyle name="표준 36 26 12" xfId="22970" xr:uid="{00000000-0005-0000-0000-0000DB580000}"/>
    <cellStyle name="표준 36 26 12 2" xfId="22971" xr:uid="{00000000-0005-0000-0000-0000DC580000}"/>
    <cellStyle name="표준 36 26 13" xfId="22972" xr:uid="{00000000-0005-0000-0000-0000DD580000}"/>
    <cellStyle name="표준 36 26 13 2" xfId="22973" xr:uid="{00000000-0005-0000-0000-0000DE580000}"/>
    <cellStyle name="표준 36 26 14" xfId="22974" xr:uid="{00000000-0005-0000-0000-0000DF580000}"/>
    <cellStyle name="표준 36 26 14 2" xfId="22975" xr:uid="{00000000-0005-0000-0000-0000E0580000}"/>
    <cellStyle name="표준 36 26 15" xfId="22976" xr:uid="{00000000-0005-0000-0000-0000E1580000}"/>
    <cellStyle name="표준 36 26 2" xfId="22977" xr:uid="{00000000-0005-0000-0000-0000E2580000}"/>
    <cellStyle name="표준 36 26 2 10" xfId="22978" xr:uid="{00000000-0005-0000-0000-0000E3580000}"/>
    <cellStyle name="표준 36 26 2 10 2" xfId="22979" xr:uid="{00000000-0005-0000-0000-0000E4580000}"/>
    <cellStyle name="표준 36 26 2 11" xfId="22980" xr:uid="{00000000-0005-0000-0000-0000E5580000}"/>
    <cellStyle name="표준 36 26 2 11 2" xfId="22981" xr:uid="{00000000-0005-0000-0000-0000E6580000}"/>
    <cellStyle name="표준 36 26 2 12" xfId="22982" xr:uid="{00000000-0005-0000-0000-0000E7580000}"/>
    <cellStyle name="표준 36 26 2 12 2" xfId="22983" xr:uid="{00000000-0005-0000-0000-0000E8580000}"/>
    <cellStyle name="표준 36 26 2 13" xfId="22984" xr:uid="{00000000-0005-0000-0000-0000E9580000}"/>
    <cellStyle name="표준 36 26 2 13 2" xfId="22985" xr:uid="{00000000-0005-0000-0000-0000EA580000}"/>
    <cellStyle name="표준 36 26 2 14" xfId="22986" xr:uid="{00000000-0005-0000-0000-0000EB580000}"/>
    <cellStyle name="표준 36 26 2 2" xfId="22987" xr:uid="{00000000-0005-0000-0000-0000EC580000}"/>
    <cellStyle name="표준 36 26 2 2 2" xfId="22988" xr:uid="{00000000-0005-0000-0000-0000ED580000}"/>
    <cellStyle name="표준 36 26 2 3" xfId="22989" xr:uid="{00000000-0005-0000-0000-0000EE580000}"/>
    <cellStyle name="표준 36 26 2 3 2" xfId="22990" xr:uid="{00000000-0005-0000-0000-0000EF580000}"/>
    <cellStyle name="표준 36 26 2 4" xfId="22991" xr:uid="{00000000-0005-0000-0000-0000F0580000}"/>
    <cellStyle name="표준 36 26 2 4 2" xfId="22992" xr:uid="{00000000-0005-0000-0000-0000F1580000}"/>
    <cellStyle name="표준 36 26 2 5" xfId="22993" xr:uid="{00000000-0005-0000-0000-0000F2580000}"/>
    <cellStyle name="표준 36 26 2 5 2" xfId="22994" xr:uid="{00000000-0005-0000-0000-0000F3580000}"/>
    <cellStyle name="표준 36 26 2 6" xfId="22995" xr:uid="{00000000-0005-0000-0000-0000F4580000}"/>
    <cellStyle name="표준 36 26 2 6 2" xfId="22996" xr:uid="{00000000-0005-0000-0000-0000F5580000}"/>
    <cellStyle name="표준 36 26 2 7" xfId="22997" xr:uid="{00000000-0005-0000-0000-0000F6580000}"/>
    <cellStyle name="표준 36 26 2 7 2" xfId="22998" xr:uid="{00000000-0005-0000-0000-0000F7580000}"/>
    <cellStyle name="표준 36 26 2 8" xfId="22999" xr:uid="{00000000-0005-0000-0000-0000F8580000}"/>
    <cellStyle name="표준 36 26 2 8 2" xfId="23000" xr:uid="{00000000-0005-0000-0000-0000F9580000}"/>
    <cellStyle name="표준 36 26 2 9" xfId="23001" xr:uid="{00000000-0005-0000-0000-0000FA580000}"/>
    <cellStyle name="표준 36 26 2 9 2" xfId="23002" xr:uid="{00000000-0005-0000-0000-0000FB580000}"/>
    <cellStyle name="표준 36 26 3" xfId="23003" xr:uid="{00000000-0005-0000-0000-0000FC580000}"/>
    <cellStyle name="표준 36 26 3 2" xfId="23004" xr:uid="{00000000-0005-0000-0000-0000FD580000}"/>
    <cellStyle name="표준 36 26 4" xfId="23005" xr:uid="{00000000-0005-0000-0000-0000FE580000}"/>
    <cellStyle name="표준 36 26 4 2" xfId="23006" xr:uid="{00000000-0005-0000-0000-0000FF580000}"/>
    <cellStyle name="표준 36 26 5" xfId="23007" xr:uid="{00000000-0005-0000-0000-000000590000}"/>
    <cellStyle name="표준 36 26 5 2" xfId="23008" xr:uid="{00000000-0005-0000-0000-000001590000}"/>
    <cellStyle name="표준 36 26 6" xfId="23009" xr:uid="{00000000-0005-0000-0000-000002590000}"/>
    <cellStyle name="표준 36 26 6 2" xfId="23010" xr:uid="{00000000-0005-0000-0000-000003590000}"/>
    <cellStyle name="표준 36 26 7" xfId="23011" xr:uid="{00000000-0005-0000-0000-000004590000}"/>
    <cellStyle name="표준 36 26 7 2" xfId="23012" xr:uid="{00000000-0005-0000-0000-000005590000}"/>
    <cellStyle name="표준 36 26 8" xfId="23013" xr:uid="{00000000-0005-0000-0000-000006590000}"/>
    <cellStyle name="표준 36 26 8 2" xfId="23014" xr:uid="{00000000-0005-0000-0000-000007590000}"/>
    <cellStyle name="표준 36 26 9" xfId="23015" xr:uid="{00000000-0005-0000-0000-000008590000}"/>
    <cellStyle name="표준 36 26 9 2" xfId="23016" xr:uid="{00000000-0005-0000-0000-000009590000}"/>
    <cellStyle name="표준 36 27" xfId="23017" xr:uid="{00000000-0005-0000-0000-00000A590000}"/>
    <cellStyle name="표준 36 27 10" xfId="23018" xr:uid="{00000000-0005-0000-0000-00000B590000}"/>
    <cellStyle name="표준 36 27 10 2" xfId="23019" xr:uid="{00000000-0005-0000-0000-00000C590000}"/>
    <cellStyle name="표준 36 27 11" xfId="23020" xr:uid="{00000000-0005-0000-0000-00000D590000}"/>
    <cellStyle name="표준 36 27 11 2" xfId="23021" xr:uid="{00000000-0005-0000-0000-00000E590000}"/>
    <cellStyle name="표준 36 27 12" xfId="23022" xr:uid="{00000000-0005-0000-0000-00000F590000}"/>
    <cellStyle name="표준 36 27 12 2" xfId="23023" xr:uid="{00000000-0005-0000-0000-000010590000}"/>
    <cellStyle name="표준 36 27 13" xfId="23024" xr:uid="{00000000-0005-0000-0000-000011590000}"/>
    <cellStyle name="표준 36 27 13 2" xfId="23025" xr:uid="{00000000-0005-0000-0000-000012590000}"/>
    <cellStyle name="표준 36 27 14" xfId="23026" xr:uid="{00000000-0005-0000-0000-000013590000}"/>
    <cellStyle name="표준 36 27 14 2" xfId="23027" xr:uid="{00000000-0005-0000-0000-000014590000}"/>
    <cellStyle name="표준 36 27 15" xfId="23028" xr:uid="{00000000-0005-0000-0000-000015590000}"/>
    <cellStyle name="표준 36 27 2" xfId="23029" xr:uid="{00000000-0005-0000-0000-000016590000}"/>
    <cellStyle name="표준 36 27 2 10" xfId="23030" xr:uid="{00000000-0005-0000-0000-000017590000}"/>
    <cellStyle name="표준 36 27 2 10 2" xfId="23031" xr:uid="{00000000-0005-0000-0000-000018590000}"/>
    <cellStyle name="표준 36 27 2 11" xfId="23032" xr:uid="{00000000-0005-0000-0000-000019590000}"/>
    <cellStyle name="표준 36 27 2 11 2" xfId="23033" xr:uid="{00000000-0005-0000-0000-00001A590000}"/>
    <cellStyle name="표준 36 27 2 12" xfId="23034" xr:uid="{00000000-0005-0000-0000-00001B590000}"/>
    <cellStyle name="표준 36 27 2 12 2" xfId="23035" xr:uid="{00000000-0005-0000-0000-00001C590000}"/>
    <cellStyle name="표준 36 27 2 13" xfId="23036" xr:uid="{00000000-0005-0000-0000-00001D590000}"/>
    <cellStyle name="표준 36 27 2 13 2" xfId="23037" xr:uid="{00000000-0005-0000-0000-00001E590000}"/>
    <cellStyle name="표준 36 27 2 14" xfId="23038" xr:uid="{00000000-0005-0000-0000-00001F590000}"/>
    <cellStyle name="표준 36 27 2 2" xfId="23039" xr:uid="{00000000-0005-0000-0000-000020590000}"/>
    <cellStyle name="표준 36 27 2 2 2" xfId="23040" xr:uid="{00000000-0005-0000-0000-000021590000}"/>
    <cellStyle name="표준 36 27 2 3" xfId="23041" xr:uid="{00000000-0005-0000-0000-000022590000}"/>
    <cellStyle name="표준 36 27 2 3 2" xfId="23042" xr:uid="{00000000-0005-0000-0000-000023590000}"/>
    <cellStyle name="표준 36 27 2 4" xfId="23043" xr:uid="{00000000-0005-0000-0000-000024590000}"/>
    <cellStyle name="표준 36 27 2 4 2" xfId="23044" xr:uid="{00000000-0005-0000-0000-000025590000}"/>
    <cellStyle name="표준 36 27 2 5" xfId="23045" xr:uid="{00000000-0005-0000-0000-000026590000}"/>
    <cellStyle name="표준 36 27 2 5 2" xfId="23046" xr:uid="{00000000-0005-0000-0000-000027590000}"/>
    <cellStyle name="표준 36 27 2 6" xfId="23047" xr:uid="{00000000-0005-0000-0000-000028590000}"/>
    <cellStyle name="표준 36 27 2 6 2" xfId="23048" xr:uid="{00000000-0005-0000-0000-000029590000}"/>
    <cellStyle name="표준 36 27 2 7" xfId="23049" xr:uid="{00000000-0005-0000-0000-00002A590000}"/>
    <cellStyle name="표준 36 27 2 7 2" xfId="23050" xr:uid="{00000000-0005-0000-0000-00002B590000}"/>
    <cellStyle name="표준 36 27 2 8" xfId="23051" xr:uid="{00000000-0005-0000-0000-00002C590000}"/>
    <cellStyle name="표준 36 27 2 8 2" xfId="23052" xr:uid="{00000000-0005-0000-0000-00002D590000}"/>
    <cellStyle name="표준 36 27 2 9" xfId="23053" xr:uid="{00000000-0005-0000-0000-00002E590000}"/>
    <cellStyle name="표준 36 27 2 9 2" xfId="23054" xr:uid="{00000000-0005-0000-0000-00002F590000}"/>
    <cellStyle name="표준 36 27 3" xfId="23055" xr:uid="{00000000-0005-0000-0000-000030590000}"/>
    <cellStyle name="표준 36 27 3 2" xfId="23056" xr:uid="{00000000-0005-0000-0000-000031590000}"/>
    <cellStyle name="표준 36 27 4" xfId="23057" xr:uid="{00000000-0005-0000-0000-000032590000}"/>
    <cellStyle name="표준 36 27 4 2" xfId="23058" xr:uid="{00000000-0005-0000-0000-000033590000}"/>
    <cellStyle name="표준 36 27 5" xfId="23059" xr:uid="{00000000-0005-0000-0000-000034590000}"/>
    <cellStyle name="표준 36 27 5 2" xfId="23060" xr:uid="{00000000-0005-0000-0000-000035590000}"/>
    <cellStyle name="표준 36 27 6" xfId="23061" xr:uid="{00000000-0005-0000-0000-000036590000}"/>
    <cellStyle name="표준 36 27 6 2" xfId="23062" xr:uid="{00000000-0005-0000-0000-000037590000}"/>
    <cellStyle name="표준 36 27 7" xfId="23063" xr:uid="{00000000-0005-0000-0000-000038590000}"/>
    <cellStyle name="표준 36 27 7 2" xfId="23064" xr:uid="{00000000-0005-0000-0000-000039590000}"/>
    <cellStyle name="표준 36 27 8" xfId="23065" xr:uid="{00000000-0005-0000-0000-00003A590000}"/>
    <cellStyle name="표준 36 27 8 2" xfId="23066" xr:uid="{00000000-0005-0000-0000-00003B590000}"/>
    <cellStyle name="표준 36 27 9" xfId="23067" xr:uid="{00000000-0005-0000-0000-00003C590000}"/>
    <cellStyle name="표준 36 27 9 2" xfId="23068" xr:uid="{00000000-0005-0000-0000-00003D590000}"/>
    <cellStyle name="표준 36 28" xfId="23069" xr:uid="{00000000-0005-0000-0000-00003E590000}"/>
    <cellStyle name="표준 36 28 10" xfId="23070" xr:uid="{00000000-0005-0000-0000-00003F590000}"/>
    <cellStyle name="표준 36 28 10 2" xfId="23071" xr:uid="{00000000-0005-0000-0000-000040590000}"/>
    <cellStyle name="표준 36 28 11" xfId="23072" xr:uid="{00000000-0005-0000-0000-000041590000}"/>
    <cellStyle name="표준 36 28 11 2" xfId="23073" xr:uid="{00000000-0005-0000-0000-000042590000}"/>
    <cellStyle name="표준 36 28 12" xfId="23074" xr:uid="{00000000-0005-0000-0000-000043590000}"/>
    <cellStyle name="표준 36 28 12 2" xfId="23075" xr:uid="{00000000-0005-0000-0000-000044590000}"/>
    <cellStyle name="표준 36 28 13" xfId="23076" xr:uid="{00000000-0005-0000-0000-000045590000}"/>
    <cellStyle name="표준 36 28 13 2" xfId="23077" xr:uid="{00000000-0005-0000-0000-000046590000}"/>
    <cellStyle name="표준 36 28 14" xfId="23078" xr:uid="{00000000-0005-0000-0000-000047590000}"/>
    <cellStyle name="표준 36 28 14 2" xfId="23079" xr:uid="{00000000-0005-0000-0000-000048590000}"/>
    <cellStyle name="표준 36 28 15" xfId="23080" xr:uid="{00000000-0005-0000-0000-000049590000}"/>
    <cellStyle name="표준 36 28 2" xfId="23081" xr:uid="{00000000-0005-0000-0000-00004A590000}"/>
    <cellStyle name="표준 36 28 2 10" xfId="23082" xr:uid="{00000000-0005-0000-0000-00004B590000}"/>
    <cellStyle name="표준 36 28 2 10 2" xfId="23083" xr:uid="{00000000-0005-0000-0000-00004C590000}"/>
    <cellStyle name="표준 36 28 2 11" xfId="23084" xr:uid="{00000000-0005-0000-0000-00004D590000}"/>
    <cellStyle name="표준 36 28 2 11 2" xfId="23085" xr:uid="{00000000-0005-0000-0000-00004E590000}"/>
    <cellStyle name="표준 36 28 2 12" xfId="23086" xr:uid="{00000000-0005-0000-0000-00004F590000}"/>
    <cellStyle name="표준 36 28 2 12 2" xfId="23087" xr:uid="{00000000-0005-0000-0000-000050590000}"/>
    <cellStyle name="표준 36 28 2 13" xfId="23088" xr:uid="{00000000-0005-0000-0000-000051590000}"/>
    <cellStyle name="표준 36 28 2 13 2" xfId="23089" xr:uid="{00000000-0005-0000-0000-000052590000}"/>
    <cellStyle name="표준 36 28 2 14" xfId="23090" xr:uid="{00000000-0005-0000-0000-000053590000}"/>
    <cellStyle name="표준 36 28 2 2" xfId="23091" xr:uid="{00000000-0005-0000-0000-000054590000}"/>
    <cellStyle name="표준 36 28 2 2 2" xfId="23092" xr:uid="{00000000-0005-0000-0000-000055590000}"/>
    <cellStyle name="표준 36 28 2 3" xfId="23093" xr:uid="{00000000-0005-0000-0000-000056590000}"/>
    <cellStyle name="표준 36 28 2 3 2" xfId="23094" xr:uid="{00000000-0005-0000-0000-000057590000}"/>
    <cellStyle name="표준 36 28 2 4" xfId="23095" xr:uid="{00000000-0005-0000-0000-000058590000}"/>
    <cellStyle name="표준 36 28 2 4 2" xfId="23096" xr:uid="{00000000-0005-0000-0000-000059590000}"/>
    <cellStyle name="표준 36 28 2 5" xfId="23097" xr:uid="{00000000-0005-0000-0000-00005A590000}"/>
    <cellStyle name="표준 36 28 2 5 2" xfId="23098" xr:uid="{00000000-0005-0000-0000-00005B590000}"/>
    <cellStyle name="표준 36 28 2 6" xfId="23099" xr:uid="{00000000-0005-0000-0000-00005C590000}"/>
    <cellStyle name="표준 36 28 2 6 2" xfId="23100" xr:uid="{00000000-0005-0000-0000-00005D590000}"/>
    <cellStyle name="표준 36 28 2 7" xfId="23101" xr:uid="{00000000-0005-0000-0000-00005E590000}"/>
    <cellStyle name="표준 36 28 2 7 2" xfId="23102" xr:uid="{00000000-0005-0000-0000-00005F590000}"/>
    <cellStyle name="표준 36 28 2 8" xfId="23103" xr:uid="{00000000-0005-0000-0000-000060590000}"/>
    <cellStyle name="표준 36 28 2 8 2" xfId="23104" xr:uid="{00000000-0005-0000-0000-000061590000}"/>
    <cellStyle name="표준 36 28 2 9" xfId="23105" xr:uid="{00000000-0005-0000-0000-000062590000}"/>
    <cellStyle name="표준 36 28 2 9 2" xfId="23106" xr:uid="{00000000-0005-0000-0000-000063590000}"/>
    <cellStyle name="표준 36 28 3" xfId="23107" xr:uid="{00000000-0005-0000-0000-000064590000}"/>
    <cellStyle name="표준 36 28 3 2" xfId="23108" xr:uid="{00000000-0005-0000-0000-000065590000}"/>
    <cellStyle name="표준 36 28 4" xfId="23109" xr:uid="{00000000-0005-0000-0000-000066590000}"/>
    <cellStyle name="표준 36 28 4 2" xfId="23110" xr:uid="{00000000-0005-0000-0000-000067590000}"/>
    <cellStyle name="표준 36 28 5" xfId="23111" xr:uid="{00000000-0005-0000-0000-000068590000}"/>
    <cellStyle name="표준 36 28 5 2" xfId="23112" xr:uid="{00000000-0005-0000-0000-000069590000}"/>
    <cellStyle name="표준 36 28 6" xfId="23113" xr:uid="{00000000-0005-0000-0000-00006A590000}"/>
    <cellStyle name="표준 36 28 6 2" xfId="23114" xr:uid="{00000000-0005-0000-0000-00006B590000}"/>
    <cellStyle name="표준 36 28 7" xfId="23115" xr:uid="{00000000-0005-0000-0000-00006C590000}"/>
    <cellStyle name="표준 36 28 7 2" xfId="23116" xr:uid="{00000000-0005-0000-0000-00006D590000}"/>
    <cellStyle name="표준 36 28 8" xfId="23117" xr:uid="{00000000-0005-0000-0000-00006E590000}"/>
    <cellStyle name="표준 36 28 8 2" xfId="23118" xr:uid="{00000000-0005-0000-0000-00006F590000}"/>
    <cellStyle name="표준 36 28 9" xfId="23119" xr:uid="{00000000-0005-0000-0000-000070590000}"/>
    <cellStyle name="표준 36 28 9 2" xfId="23120" xr:uid="{00000000-0005-0000-0000-000071590000}"/>
    <cellStyle name="표준 36 29" xfId="23121" xr:uid="{00000000-0005-0000-0000-000072590000}"/>
    <cellStyle name="표준 36 29 10" xfId="23122" xr:uid="{00000000-0005-0000-0000-000073590000}"/>
    <cellStyle name="표준 36 29 10 2" xfId="23123" xr:uid="{00000000-0005-0000-0000-000074590000}"/>
    <cellStyle name="표준 36 29 11" xfId="23124" xr:uid="{00000000-0005-0000-0000-000075590000}"/>
    <cellStyle name="표준 36 29 11 2" xfId="23125" xr:uid="{00000000-0005-0000-0000-000076590000}"/>
    <cellStyle name="표준 36 29 12" xfId="23126" xr:uid="{00000000-0005-0000-0000-000077590000}"/>
    <cellStyle name="표준 36 29 12 2" xfId="23127" xr:uid="{00000000-0005-0000-0000-000078590000}"/>
    <cellStyle name="표준 36 29 13" xfId="23128" xr:uid="{00000000-0005-0000-0000-000079590000}"/>
    <cellStyle name="표준 36 29 13 2" xfId="23129" xr:uid="{00000000-0005-0000-0000-00007A590000}"/>
    <cellStyle name="표준 36 29 14" xfId="23130" xr:uid="{00000000-0005-0000-0000-00007B590000}"/>
    <cellStyle name="표준 36 29 14 2" xfId="23131" xr:uid="{00000000-0005-0000-0000-00007C590000}"/>
    <cellStyle name="표준 36 29 15" xfId="23132" xr:uid="{00000000-0005-0000-0000-00007D590000}"/>
    <cellStyle name="표준 36 29 2" xfId="23133" xr:uid="{00000000-0005-0000-0000-00007E590000}"/>
    <cellStyle name="표준 36 29 2 10" xfId="23134" xr:uid="{00000000-0005-0000-0000-00007F590000}"/>
    <cellStyle name="표준 36 29 2 10 2" xfId="23135" xr:uid="{00000000-0005-0000-0000-000080590000}"/>
    <cellStyle name="표준 36 29 2 11" xfId="23136" xr:uid="{00000000-0005-0000-0000-000081590000}"/>
    <cellStyle name="표준 36 29 2 11 2" xfId="23137" xr:uid="{00000000-0005-0000-0000-000082590000}"/>
    <cellStyle name="표준 36 29 2 12" xfId="23138" xr:uid="{00000000-0005-0000-0000-000083590000}"/>
    <cellStyle name="표준 36 29 2 12 2" xfId="23139" xr:uid="{00000000-0005-0000-0000-000084590000}"/>
    <cellStyle name="표준 36 29 2 13" xfId="23140" xr:uid="{00000000-0005-0000-0000-000085590000}"/>
    <cellStyle name="표준 36 29 2 13 2" xfId="23141" xr:uid="{00000000-0005-0000-0000-000086590000}"/>
    <cellStyle name="표준 36 29 2 14" xfId="23142" xr:uid="{00000000-0005-0000-0000-000087590000}"/>
    <cellStyle name="표준 36 29 2 2" xfId="23143" xr:uid="{00000000-0005-0000-0000-000088590000}"/>
    <cellStyle name="표준 36 29 2 2 2" xfId="23144" xr:uid="{00000000-0005-0000-0000-000089590000}"/>
    <cellStyle name="표준 36 29 2 3" xfId="23145" xr:uid="{00000000-0005-0000-0000-00008A590000}"/>
    <cellStyle name="표준 36 29 2 3 2" xfId="23146" xr:uid="{00000000-0005-0000-0000-00008B590000}"/>
    <cellStyle name="표준 36 29 2 4" xfId="23147" xr:uid="{00000000-0005-0000-0000-00008C590000}"/>
    <cellStyle name="표준 36 29 2 4 2" xfId="23148" xr:uid="{00000000-0005-0000-0000-00008D590000}"/>
    <cellStyle name="표준 36 29 2 5" xfId="23149" xr:uid="{00000000-0005-0000-0000-00008E590000}"/>
    <cellStyle name="표준 36 29 2 5 2" xfId="23150" xr:uid="{00000000-0005-0000-0000-00008F590000}"/>
    <cellStyle name="표준 36 29 2 6" xfId="23151" xr:uid="{00000000-0005-0000-0000-000090590000}"/>
    <cellStyle name="표준 36 29 2 6 2" xfId="23152" xr:uid="{00000000-0005-0000-0000-000091590000}"/>
    <cellStyle name="표준 36 29 2 7" xfId="23153" xr:uid="{00000000-0005-0000-0000-000092590000}"/>
    <cellStyle name="표준 36 29 2 7 2" xfId="23154" xr:uid="{00000000-0005-0000-0000-000093590000}"/>
    <cellStyle name="표준 36 29 2 8" xfId="23155" xr:uid="{00000000-0005-0000-0000-000094590000}"/>
    <cellStyle name="표준 36 29 2 8 2" xfId="23156" xr:uid="{00000000-0005-0000-0000-000095590000}"/>
    <cellStyle name="표준 36 29 2 9" xfId="23157" xr:uid="{00000000-0005-0000-0000-000096590000}"/>
    <cellStyle name="표준 36 29 2 9 2" xfId="23158" xr:uid="{00000000-0005-0000-0000-000097590000}"/>
    <cellStyle name="표준 36 29 3" xfId="23159" xr:uid="{00000000-0005-0000-0000-000098590000}"/>
    <cellStyle name="표준 36 29 3 2" xfId="23160" xr:uid="{00000000-0005-0000-0000-000099590000}"/>
    <cellStyle name="표준 36 29 4" xfId="23161" xr:uid="{00000000-0005-0000-0000-00009A590000}"/>
    <cellStyle name="표준 36 29 4 2" xfId="23162" xr:uid="{00000000-0005-0000-0000-00009B590000}"/>
    <cellStyle name="표준 36 29 5" xfId="23163" xr:uid="{00000000-0005-0000-0000-00009C590000}"/>
    <cellStyle name="표준 36 29 5 2" xfId="23164" xr:uid="{00000000-0005-0000-0000-00009D590000}"/>
    <cellStyle name="표준 36 29 6" xfId="23165" xr:uid="{00000000-0005-0000-0000-00009E590000}"/>
    <cellStyle name="표준 36 29 6 2" xfId="23166" xr:uid="{00000000-0005-0000-0000-00009F590000}"/>
    <cellStyle name="표준 36 29 7" xfId="23167" xr:uid="{00000000-0005-0000-0000-0000A0590000}"/>
    <cellStyle name="표준 36 29 7 2" xfId="23168" xr:uid="{00000000-0005-0000-0000-0000A1590000}"/>
    <cellStyle name="표준 36 29 8" xfId="23169" xr:uid="{00000000-0005-0000-0000-0000A2590000}"/>
    <cellStyle name="표준 36 29 8 2" xfId="23170" xr:uid="{00000000-0005-0000-0000-0000A3590000}"/>
    <cellStyle name="표준 36 29 9" xfId="23171" xr:uid="{00000000-0005-0000-0000-0000A4590000}"/>
    <cellStyle name="표준 36 29 9 2" xfId="23172" xr:uid="{00000000-0005-0000-0000-0000A5590000}"/>
    <cellStyle name="표준 36 3" xfId="10833" xr:uid="{00000000-0005-0000-0000-0000A6590000}"/>
    <cellStyle name="표준 36 3 10" xfId="23174" xr:uid="{00000000-0005-0000-0000-0000A7590000}"/>
    <cellStyle name="표준 36 3 10 10" xfId="23175" xr:uid="{00000000-0005-0000-0000-0000A8590000}"/>
    <cellStyle name="표준 36 3 10 10 2" xfId="23176" xr:uid="{00000000-0005-0000-0000-0000A9590000}"/>
    <cellStyle name="표준 36 3 10 11" xfId="23177" xr:uid="{00000000-0005-0000-0000-0000AA590000}"/>
    <cellStyle name="표준 36 3 10 11 2" xfId="23178" xr:uid="{00000000-0005-0000-0000-0000AB590000}"/>
    <cellStyle name="표준 36 3 10 12" xfId="23179" xr:uid="{00000000-0005-0000-0000-0000AC590000}"/>
    <cellStyle name="표준 36 3 10 12 2" xfId="23180" xr:uid="{00000000-0005-0000-0000-0000AD590000}"/>
    <cellStyle name="표준 36 3 10 13" xfId="23181" xr:uid="{00000000-0005-0000-0000-0000AE590000}"/>
    <cellStyle name="표준 36 3 10 13 2" xfId="23182" xr:uid="{00000000-0005-0000-0000-0000AF590000}"/>
    <cellStyle name="표준 36 3 10 14" xfId="23183" xr:uid="{00000000-0005-0000-0000-0000B0590000}"/>
    <cellStyle name="표준 36 3 10 14 2" xfId="23184" xr:uid="{00000000-0005-0000-0000-0000B1590000}"/>
    <cellStyle name="표준 36 3 10 15" xfId="23185" xr:uid="{00000000-0005-0000-0000-0000B2590000}"/>
    <cellStyle name="표준 36 3 10 2" xfId="23186" xr:uid="{00000000-0005-0000-0000-0000B3590000}"/>
    <cellStyle name="표준 36 3 10 2 10" xfId="23187" xr:uid="{00000000-0005-0000-0000-0000B4590000}"/>
    <cellStyle name="표준 36 3 10 2 10 2" xfId="23188" xr:uid="{00000000-0005-0000-0000-0000B5590000}"/>
    <cellStyle name="표준 36 3 10 2 11" xfId="23189" xr:uid="{00000000-0005-0000-0000-0000B6590000}"/>
    <cellStyle name="표준 36 3 10 2 11 2" xfId="23190" xr:uid="{00000000-0005-0000-0000-0000B7590000}"/>
    <cellStyle name="표준 36 3 10 2 12" xfId="23191" xr:uid="{00000000-0005-0000-0000-0000B8590000}"/>
    <cellStyle name="표준 36 3 10 2 12 2" xfId="23192" xr:uid="{00000000-0005-0000-0000-0000B9590000}"/>
    <cellStyle name="표준 36 3 10 2 13" xfId="23193" xr:uid="{00000000-0005-0000-0000-0000BA590000}"/>
    <cellStyle name="표준 36 3 10 2 13 2" xfId="23194" xr:uid="{00000000-0005-0000-0000-0000BB590000}"/>
    <cellStyle name="표준 36 3 10 2 14" xfId="23195" xr:uid="{00000000-0005-0000-0000-0000BC590000}"/>
    <cellStyle name="표준 36 3 10 2 2" xfId="23196" xr:uid="{00000000-0005-0000-0000-0000BD590000}"/>
    <cellStyle name="표준 36 3 10 2 2 2" xfId="23197" xr:uid="{00000000-0005-0000-0000-0000BE590000}"/>
    <cellStyle name="표준 36 3 10 2 3" xfId="23198" xr:uid="{00000000-0005-0000-0000-0000BF590000}"/>
    <cellStyle name="표준 36 3 10 2 3 2" xfId="23199" xr:uid="{00000000-0005-0000-0000-0000C0590000}"/>
    <cellStyle name="표준 36 3 10 2 4" xfId="23200" xr:uid="{00000000-0005-0000-0000-0000C1590000}"/>
    <cellStyle name="표준 36 3 10 2 4 2" xfId="23201" xr:uid="{00000000-0005-0000-0000-0000C2590000}"/>
    <cellStyle name="표준 36 3 10 2 5" xfId="23202" xr:uid="{00000000-0005-0000-0000-0000C3590000}"/>
    <cellStyle name="표준 36 3 10 2 5 2" xfId="23203" xr:uid="{00000000-0005-0000-0000-0000C4590000}"/>
    <cellStyle name="표준 36 3 10 2 6" xfId="23204" xr:uid="{00000000-0005-0000-0000-0000C5590000}"/>
    <cellStyle name="표준 36 3 10 2 6 2" xfId="23205" xr:uid="{00000000-0005-0000-0000-0000C6590000}"/>
    <cellStyle name="표준 36 3 10 2 7" xfId="23206" xr:uid="{00000000-0005-0000-0000-0000C7590000}"/>
    <cellStyle name="표준 36 3 10 2 7 2" xfId="23207" xr:uid="{00000000-0005-0000-0000-0000C8590000}"/>
    <cellStyle name="표준 36 3 10 2 8" xfId="23208" xr:uid="{00000000-0005-0000-0000-0000C9590000}"/>
    <cellStyle name="표준 36 3 10 2 8 2" xfId="23209" xr:uid="{00000000-0005-0000-0000-0000CA590000}"/>
    <cellStyle name="표준 36 3 10 2 9" xfId="23210" xr:uid="{00000000-0005-0000-0000-0000CB590000}"/>
    <cellStyle name="표준 36 3 10 2 9 2" xfId="23211" xr:uid="{00000000-0005-0000-0000-0000CC590000}"/>
    <cellStyle name="표준 36 3 10 3" xfId="23212" xr:uid="{00000000-0005-0000-0000-0000CD590000}"/>
    <cellStyle name="표준 36 3 10 3 2" xfId="23213" xr:uid="{00000000-0005-0000-0000-0000CE590000}"/>
    <cellStyle name="표준 36 3 10 4" xfId="23214" xr:uid="{00000000-0005-0000-0000-0000CF590000}"/>
    <cellStyle name="표준 36 3 10 4 2" xfId="23215" xr:uid="{00000000-0005-0000-0000-0000D0590000}"/>
    <cellStyle name="표준 36 3 10 5" xfId="23216" xr:uid="{00000000-0005-0000-0000-0000D1590000}"/>
    <cellStyle name="표준 36 3 10 5 2" xfId="23217" xr:uid="{00000000-0005-0000-0000-0000D2590000}"/>
    <cellStyle name="표준 36 3 10 6" xfId="23218" xr:uid="{00000000-0005-0000-0000-0000D3590000}"/>
    <cellStyle name="표준 36 3 10 6 2" xfId="23219" xr:uid="{00000000-0005-0000-0000-0000D4590000}"/>
    <cellStyle name="표준 36 3 10 7" xfId="23220" xr:uid="{00000000-0005-0000-0000-0000D5590000}"/>
    <cellStyle name="표준 36 3 10 7 2" xfId="23221" xr:uid="{00000000-0005-0000-0000-0000D6590000}"/>
    <cellStyle name="표준 36 3 10 8" xfId="23222" xr:uid="{00000000-0005-0000-0000-0000D7590000}"/>
    <cellStyle name="표준 36 3 10 8 2" xfId="23223" xr:uid="{00000000-0005-0000-0000-0000D8590000}"/>
    <cellStyle name="표준 36 3 10 9" xfId="23224" xr:uid="{00000000-0005-0000-0000-0000D9590000}"/>
    <cellStyle name="표준 36 3 10 9 2" xfId="23225" xr:uid="{00000000-0005-0000-0000-0000DA590000}"/>
    <cellStyle name="표준 36 3 11" xfId="23226" xr:uid="{00000000-0005-0000-0000-0000DB590000}"/>
    <cellStyle name="표준 36 3 11 10" xfId="23227" xr:uid="{00000000-0005-0000-0000-0000DC590000}"/>
    <cellStyle name="표준 36 3 11 10 2" xfId="23228" xr:uid="{00000000-0005-0000-0000-0000DD590000}"/>
    <cellStyle name="표준 36 3 11 11" xfId="23229" xr:uid="{00000000-0005-0000-0000-0000DE590000}"/>
    <cellStyle name="표준 36 3 11 11 2" xfId="23230" xr:uid="{00000000-0005-0000-0000-0000DF590000}"/>
    <cellStyle name="표준 36 3 11 12" xfId="23231" xr:uid="{00000000-0005-0000-0000-0000E0590000}"/>
    <cellStyle name="표준 36 3 11 12 2" xfId="23232" xr:uid="{00000000-0005-0000-0000-0000E1590000}"/>
    <cellStyle name="표준 36 3 11 13" xfId="23233" xr:uid="{00000000-0005-0000-0000-0000E2590000}"/>
    <cellStyle name="표준 36 3 11 13 2" xfId="23234" xr:uid="{00000000-0005-0000-0000-0000E3590000}"/>
    <cellStyle name="표준 36 3 11 14" xfId="23235" xr:uid="{00000000-0005-0000-0000-0000E4590000}"/>
    <cellStyle name="표준 36 3 11 14 2" xfId="23236" xr:uid="{00000000-0005-0000-0000-0000E5590000}"/>
    <cellStyle name="표준 36 3 11 15" xfId="23237" xr:uid="{00000000-0005-0000-0000-0000E6590000}"/>
    <cellStyle name="표준 36 3 11 2" xfId="23238" xr:uid="{00000000-0005-0000-0000-0000E7590000}"/>
    <cellStyle name="표준 36 3 11 2 10" xfId="23239" xr:uid="{00000000-0005-0000-0000-0000E8590000}"/>
    <cellStyle name="표준 36 3 11 2 10 2" xfId="23240" xr:uid="{00000000-0005-0000-0000-0000E9590000}"/>
    <cellStyle name="표준 36 3 11 2 11" xfId="23241" xr:uid="{00000000-0005-0000-0000-0000EA590000}"/>
    <cellStyle name="표준 36 3 11 2 11 2" xfId="23242" xr:uid="{00000000-0005-0000-0000-0000EB590000}"/>
    <cellStyle name="표준 36 3 11 2 12" xfId="23243" xr:uid="{00000000-0005-0000-0000-0000EC590000}"/>
    <cellStyle name="표준 36 3 11 2 12 2" xfId="23244" xr:uid="{00000000-0005-0000-0000-0000ED590000}"/>
    <cellStyle name="표준 36 3 11 2 13" xfId="23245" xr:uid="{00000000-0005-0000-0000-0000EE590000}"/>
    <cellStyle name="표준 36 3 11 2 13 2" xfId="23246" xr:uid="{00000000-0005-0000-0000-0000EF590000}"/>
    <cellStyle name="표준 36 3 11 2 14" xfId="23247" xr:uid="{00000000-0005-0000-0000-0000F0590000}"/>
    <cellStyle name="표준 36 3 11 2 2" xfId="23248" xr:uid="{00000000-0005-0000-0000-0000F1590000}"/>
    <cellStyle name="표준 36 3 11 2 2 2" xfId="23249" xr:uid="{00000000-0005-0000-0000-0000F2590000}"/>
    <cellStyle name="표준 36 3 11 2 3" xfId="23250" xr:uid="{00000000-0005-0000-0000-0000F3590000}"/>
    <cellStyle name="표준 36 3 11 2 3 2" xfId="23251" xr:uid="{00000000-0005-0000-0000-0000F4590000}"/>
    <cellStyle name="표준 36 3 11 2 4" xfId="23252" xr:uid="{00000000-0005-0000-0000-0000F5590000}"/>
    <cellStyle name="표준 36 3 11 2 4 2" xfId="23253" xr:uid="{00000000-0005-0000-0000-0000F6590000}"/>
    <cellStyle name="표준 36 3 11 2 5" xfId="23254" xr:uid="{00000000-0005-0000-0000-0000F7590000}"/>
    <cellStyle name="표준 36 3 11 2 5 2" xfId="23255" xr:uid="{00000000-0005-0000-0000-0000F8590000}"/>
    <cellStyle name="표준 36 3 11 2 6" xfId="23256" xr:uid="{00000000-0005-0000-0000-0000F9590000}"/>
    <cellStyle name="표준 36 3 11 2 6 2" xfId="23257" xr:uid="{00000000-0005-0000-0000-0000FA590000}"/>
    <cellStyle name="표준 36 3 11 2 7" xfId="23258" xr:uid="{00000000-0005-0000-0000-0000FB590000}"/>
    <cellStyle name="표준 36 3 11 2 7 2" xfId="23259" xr:uid="{00000000-0005-0000-0000-0000FC590000}"/>
    <cellStyle name="표준 36 3 11 2 8" xfId="23260" xr:uid="{00000000-0005-0000-0000-0000FD590000}"/>
    <cellStyle name="표준 36 3 11 2 8 2" xfId="23261" xr:uid="{00000000-0005-0000-0000-0000FE590000}"/>
    <cellStyle name="표준 36 3 11 2 9" xfId="23262" xr:uid="{00000000-0005-0000-0000-0000FF590000}"/>
    <cellStyle name="표준 36 3 11 2 9 2" xfId="23263" xr:uid="{00000000-0005-0000-0000-0000005A0000}"/>
    <cellStyle name="표준 36 3 11 3" xfId="23264" xr:uid="{00000000-0005-0000-0000-0000015A0000}"/>
    <cellStyle name="표준 36 3 11 3 2" xfId="23265" xr:uid="{00000000-0005-0000-0000-0000025A0000}"/>
    <cellStyle name="표준 36 3 11 4" xfId="23266" xr:uid="{00000000-0005-0000-0000-0000035A0000}"/>
    <cellStyle name="표준 36 3 11 4 2" xfId="23267" xr:uid="{00000000-0005-0000-0000-0000045A0000}"/>
    <cellStyle name="표준 36 3 11 5" xfId="23268" xr:uid="{00000000-0005-0000-0000-0000055A0000}"/>
    <cellStyle name="표준 36 3 11 5 2" xfId="23269" xr:uid="{00000000-0005-0000-0000-0000065A0000}"/>
    <cellStyle name="표준 36 3 11 6" xfId="23270" xr:uid="{00000000-0005-0000-0000-0000075A0000}"/>
    <cellStyle name="표준 36 3 11 6 2" xfId="23271" xr:uid="{00000000-0005-0000-0000-0000085A0000}"/>
    <cellStyle name="표준 36 3 11 7" xfId="23272" xr:uid="{00000000-0005-0000-0000-0000095A0000}"/>
    <cellStyle name="표준 36 3 11 7 2" xfId="23273" xr:uid="{00000000-0005-0000-0000-00000A5A0000}"/>
    <cellStyle name="표준 36 3 11 8" xfId="23274" xr:uid="{00000000-0005-0000-0000-00000B5A0000}"/>
    <cellStyle name="표준 36 3 11 8 2" xfId="23275" xr:uid="{00000000-0005-0000-0000-00000C5A0000}"/>
    <cellStyle name="표준 36 3 11 9" xfId="23276" xr:uid="{00000000-0005-0000-0000-00000D5A0000}"/>
    <cellStyle name="표준 36 3 11 9 2" xfId="23277" xr:uid="{00000000-0005-0000-0000-00000E5A0000}"/>
    <cellStyle name="표준 36 3 12" xfId="23278" xr:uid="{00000000-0005-0000-0000-00000F5A0000}"/>
    <cellStyle name="표준 36 3 12 10" xfId="23279" xr:uid="{00000000-0005-0000-0000-0000105A0000}"/>
    <cellStyle name="표준 36 3 12 10 2" xfId="23280" xr:uid="{00000000-0005-0000-0000-0000115A0000}"/>
    <cellStyle name="표준 36 3 12 11" xfId="23281" xr:uid="{00000000-0005-0000-0000-0000125A0000}"/>
    <cellStyle name="표준 36 3 12 11 2" xfId="23282" xr:uid="{00000000-0005-0000-0000-0000135A0000}"/>
    <cellStyle name="표준 36 3 12 12" xfId="23283" xr:uid="{00000000-0005-0000-0000-0000145A0000}"/>
    <cellStyle name="표준 36 3 12 12 2" xfId="23284" xr:uid="{00000000-0005-0000-0000-0000155A0000}"/>
    <cellStyle name="표준 36 3 12 13" xfId="23285" xr:uid="{00000000-0005-0000-0000-0000165A0000}"/>
    <cellStyle name="표준 36 3 12 13 2" xfId="23286" xr:uid="{00000000-0005-0000-0000-0000175A0000}"/>
    <cellStyle name="표준 36 3 12 14" xfId="23287" xr:uid="{00000000-0005-0000-0000-0000185A0000}"/>
    <cellStyle name="표준 36 3 12 14 2" xfId="23288" xr:uid="{00000000-0005-0000-0000-0000195A0000}"/>
    <cellStyle name="표준 36 3 12 15" xfId="23289" xr:uid="{00000000-0005-0000-0000-00001A5A0000}"/>
    <cellStyle name="표준 36 3 12 2" xfId="23290" xr:uid="{00000000-0005-0000-0000-00001B5A0000}"/>
    <cellStyle name="표준 36 3 12 2 10" xfId="23291" xr:uid="{00000000-0005-0000-0000-00001C5A0000}"/>
    <cellStyle name="표준 36 3 12 2 10 2" xfId="23292" xr:uid="{00000000-0005-0000-0000-00001D5A0000}"/>
    <cellStyle name="표준 36 3 12 2 11" xfId="23293" xr:uid="{00000000-0005-0000-0000-00001E5A0000}"/>
    <cellStyle name="표준 36 3 12 2 11 2" xfId="23294" xr:uid="{00000000-0005-0000-0000-00001F5A0000}"/>
    <cellStyle name="표준 36 3 12 2 12" xfId="23295" xr:uid="{00000000-0005-0000-0000-0000205A0000}"/>
    <cellStyle name="표준 36 3 12 2 12 2" xfId="23296" xr:uid="{00000000-0005-0000-0000-0000215A0000}"/>
    <cellStyle name="표준 36 3 12 2 13" xfId="23297" xr:uid="{00000000-0005-0000-0000-0000225A0000}"/>
    <cellStyle name="표준 36 3 12 2 13 2" xfId="23298" xr:uid="{00000000-0005-0000-0000-0000235A0000}"/>
    <cellStyle name="표준 36 3 12 2 14" xfId="23299" xr:uid="{00000000-0005-0000-0000-0000245A0000}"/>
    <cellStyle name="표준 36 3 12 2 2" xfId="23300" xr:uid="{00000000-0005-0000-0000-0000255A0000}"/>
    <cellStyle name="표준 36 3 12 2 2 2" xfId="23301" xr:uid="{00000000-0005-0000-0000-0000265A0000}"/>
    <cellStyle name="표준 36 3 12 2 3" xfId="23302" xr:uid="{00000000-0005-0000-0000-0000275A0000}"/>
    <cellStyle name="표준 36 3 12 2 3 2" xfId="23303" xr:uid="{00000000-0005-0000-0000-0000285A0000}"/>
    <cellStyle name="표준 36 3 12 2 4" xfId="23304" xr:uid="{00000000-0005-0000-0000-0000295A0000}"/>
    <cellStyle name="표준 36 3 12 2 4 2" xfId="23305" xr:uid="{00000000-0005-0000-0000-00002A5A0000}"/>
    <cellStyle name="표준 36 3 12 2 5" xfId="23306" xr:uid="{00000000-0005-0000-0000-00002B5A0000}"/>
    <cellStyle name="표준 36 3 12 2 5 2" xfId="23307" xr:uid="{00000000-0005-0000-0000-00002C5A0000}"/>
    <cellStyle name="표준 36 3 12 2 6" xfId="23308" xr:uid="{00000000-0005-0000-0000-00002D5A0000}"/>
    <cellStyle name="표준 36 3 12 2 6 2" xfId="23309" xr:uid="{00000000-0005-0000-0000-00002E5A0000}"/>
    <cellStyle name="표준 36 3 12 2 7" xfId="23310" xr:uid="{00000000-0005-0000-0000-00002F5A0000}"/>
    <cellStyle name="표준 36 3 12 2 7 2" xfId="23311" xr:uid="{00000000-0005-0000-0000-0000305A0000}"/>
    <cellStyle name="표준 36 3 12 2 8" xfId="23312" xr:uid="{00000000-0005-0000-0000-0000315A0000}"/>
    <cellStyle name="표준 36 3 12 2 8 2" xfId="23313" xr:uid="{00000000-0005-0000-0000-0000325A0000}"/>
    <cellStyle name="표준 36 3 12 2 9" xfId="23314" xr:uid="{00000000-0005-0000-0000-0000335A0000}"/>
    <cellStyle name="표준 36 3 12 2 9 2" xfId="23315" xr:uid="{00000000-0005-0000-0000-0000345A0000}"/>
    <cellStyle name="표준 36 3 12 3" xfId="23316" xr:uid="{00000000-0005-0000-0000-0000355A0000}"/>
    <cellStyle name="표준 36 3 12 3 2" xfId="23317" xr:uid="{00000000-0005-0000-0000-0000365A0000}"/>
    <cellStyle name="표준 36 3 12 4" xfId="23318" xr:uid="{00000000-0005-0000-0000-0000375A0000}"/>
    <cellStyle name="표준 36 3 12 4 2" xfId="23319" xr:uid="{00000000-0005-0000-0000-0000385A0000}"/>
    <cellStyle name="표준 36 3 12 5" xfId="23320" xr:uid="{00000000-0005-0000-0000-0000395A0000}"/>
    <cellStyle name="표준 36 3 12 5 2" xfId="23321" xr:uid="{00000000-0005-0000-0000-00003A5A0000}"/>
    <cellStyle name="표준 36 3 12 6" xfId="23322" xr:uid="{00000000-0005-0000-0000-00003B5A0000}"/>
    <cellStyle name="표준 36 3 12 6 2" xfId="23323" xr:uid="{00000000-0005-0000-0000-00003C5A0000}"/>
    <cellStyle name="표준 36 3 12 7" xfId="23324" xr:uid="{00000000-0005-0000-0000-00003D5A0000}"/>
    <cellStyle name="표준 36 3 12 7 2" xfId="23325" xr:uid="{00000000-0005-0000-0000-00003E5A0000}"/>
    <cellStyle name="표준 36 3 12 8" xfId="23326" xr:uid="{00000000-0005-0000-0000-00003F5A0000}"/>
    <cellStyle name="표준 36 3 12 8 2" xfId="23327" xr:uid="{00000000-0005-0000-0000-0000405A0000}"/>
    <cellStyle name="표준 36 3 12 9" xfId="23328" xr:uid="{00000000-0005-0000-0000-0000415A0000}"/>
    <cellStyle name="표준 36 3 12 9 2" xfId="23329" xr:uid="{00000000-0005-0000-0000-0000425A0000}"/>
    <cellStyle name="표준 36 3 13" xfId="23330" xr:uid="{00000000-0005-0000-0000-0000435A0000}"/>
    <cellStyle name="표준 36 3 13 10" xfId="23331" xr:uid="{00000000-0005-0000-0000-0000445A0000}"/>
    <cellStyle name="표준 36 3 13 10 2" xfId="23332" xr:uid="{00000000-0005-0000-0000-0000455A0000}"/>
    <cellStyle name="표준 36 3 13 11" xfId="23333" xr:uid="{00000000-0005-0000-0000-0000465A0000}"/>
    <cellStyle name="표준 36 3 13 11 2" xfId="23334" xr:uid="{00000000-0005-0000-0000-0000475A0000}"/>
    <cellStyle name="표준 36 3 13 12" xfId="23335" xr:uid="{00000000-0005-0000-0000-0000485A0000}"/>
    <cellStyle name="표준 36 3 13 12 2" xfId="23336" xr:uid="{00000000-0005-0000-0000-0000495A0000}"/>
    <cellStyle name="표준 36 3 13 13" xfId="23337" xr:uid="{00000000-0005-0000-0000-00004A5A0000}"/>
    <cellStyle name="표준 36 3 13 13 2" xfId="23338" xr:uid="{00000000-0005-0000-0000-00004B5A0000}"/>
    <cellStyle name="표준 36 3 13 14" xfId="23339" xr:uid="{00000000-0005-0000-0000-00004C5A0000}"/>
    <cellStyle name="표준 36 3 13 14 2" xfId="23340" xr:uid="{00000000-0005-0000-0000-00004D5A0000}"/>
    <cellStyle name="표준 36 3 13 15" xfId="23341" xr:uid="{00000000-0005-0000-0000-00004E5A0000}"/>
    <cellStyle name="표준 36 3 13 2" xfId="23342" xr:uid="{00000000-0005-0000-0000-00004F5A0000}"/>
    <cellStyle name="표준 36 3 13 2 10" xfId="23343" xr:uid="{00000000-0005-0000-0000-0000505A0000}"/>
    <cellStyle name="표준 36 3 13 2 10 2" xfId="23344" xr:uid="{00000000-0005-0000-0000-0000515A0000}"/>
    <cellStyle name="표준 36 3 13 2 11" xfId="23345" xr:uid="{00000000-0005-0000-0000-0000525A0000}"/>
    <cellStyle name="표준 36 3 13 2 11 2" xfId="23346" xr:uid="{00000000-0005-0000-0000-0000535A0000}"/>
    <cellStyle name="표준 36 3 13 2 12" xfId="23347" xr:uid="{00000000-0005-0000-0000-0000545A0000}"/>
    <cellStyle name="표준 36 3 13 2 12 2" xfId="23348" xr:uid="{00000000-0005-0000-0000-0000555A0000}"/>
    <cellStyle name="표준 36 3 13 2 13" xfId="23349" xr:uid="{00000000-0005-0000-0000-0000565A0000}"/>
    <cellStyle name="표준 36 3 13 2 13 2" xfId="23350" xr:uid="{00000000-0005-0000-0000-0000575A0000}"/>
    <cellStyle name="표준 36 3 13 2 14" xfId="23351" xr:uid="{00000000-0005-0000-0000-0000585A0000}"/>
    <cellStyle name="표준 36 3 13 2 2" xfId="23352" xr:uid="{00000000-0005-0000-0000-0000595A0000}"/>
    <cellStyle name="표준 36 3 13 2 2 2" xfId="23353" xr:uid="{00000000-0005-0000-0000-00005A5A0000}"/>
    <cellStyle name="표준 36 3 13 2 3" xfId="23354" xr:uid="{00000000-0005-0000-0000-00005B5A0000}"/>
    <cellStyle name="표준 36 3 13 2 3 2" xfId="23355" xr:uid="{00000000-0005-0000-0000-00005C5A0000}"/>
    <cellStyle name="표준 36 3 13 2 4" xfId="23356" xr:uid="{00000000-0005-0000-0000-00005D5A0000}"/>
    <cellStyle name="표준 36 3 13 2 4 2" xfId="23357" xr:uid="{00000000-0005-0000-0000-00005E5A0000}"/>
    <cellStyle name="표준 36 3 13 2 5" xfId="23358" xr:uid="{00000000-0005-0000-0000-00005F5A0000}"/>
    <cellStyle name="표준 36 3 13 2 5 2" xfId="23359" xr:uid="{00000000-0005-0000-0000-0000605A0000}"/>
    <cellStyle name="표준 36 3 13 2 6" xfId="23360" xr:uid="{00000000-0005-0000-0000-0000615A0000}"/>
    <cellStyle name="표준 36 3 13 2 6 2" xfId="23361" xr:uid="{00000000-0005-0000-0000-0000625A0000}"/>
    <cellStyle name="표준 36 3 13 2 7" xfId="23362" xr:uid="{00000000-0005-0000-0000-0000635A0000}"/>
    <cellStyle name="표준 36 3 13 2 7 2" xfId="23363" xr:uid="{00000000-0005-0000-0000-0000645A0000}"/>
    <cellStyle name="표준 36 3 13 2 8" xfId="23364" xr:uid="{00000000-0005-0000-0000-0000655A0000}"/>
    <cellStyle name="표준 36 3 13 2 8 2" xfId="23365" xr:uid="{00000000-0005-0000-0000-0000665A0000}"/>
    <cellStyle name="표준 36 3 13 2 9" xfId="23366" xr:uid="{00000000-0005-0000-0000-0000675A0000}"/>
    <cellStyle name="표준 36 3 13 2 9 2" xfId="23367" xr:uid="{00000000-0005-0000-0000-0000685A0000}"/>
    <cellStyle name="표준 36 3 13 3" xfId="23368" xr:uid="{00000000-0005-0000-0000-0000695A0000}"/>
    <cellStyle name="표준 36 3 13 3 2" xfId="23369" xr:uid="{00000000-0005-0000-0000-00006A5A0000}"/>
    <cellStyle name="표준 36 3 13 4" xfId="23370" xr:uid="{00000000-0005-0000-0000-00006B5A0000}"/>
    <cellStyle name="표준 36 3 13 4 2" xfId="23371" xr:uid="{00000000-0005-0000-0000-00006C5A0000}"/>
    <cellStyle name="표준 36 3 13 5" xfId="23372" xr:uid="{00000000-0005-0000-0000-00006D5A0000}"/>
    <cellStyle name="표준 36 3 13 5 2" xfId="23373" xr:uid="{00000000-0005-0000-0000-00006E5A0000}"/>
    <cellStyle name="표준 36 3 13 6" xfId="23374" xr:uid="{00000000-0005-0000-0000-00006F5A0000}"/>
    <cellStyle name="표준 36 3 13 6 2" xfId="23375" xr:uid="{00000000-0005-0000-0000-0000705A0000}"/>
    <cellStyle name="표준 36 3 13 7" xfId="23376" xr:uid="{00000000-0005-0000-0000-0000715A0000}"/>
    <cellStyle name="표준 36 3 13 7 2" xfId="23377" xr:uid="{00000000-0005-0000-0000-0000725A0000}"/>
    <cellStyle name="표준 36 3 13 8" xfId="23378" xr:uid="{00000000-0005-0000-0000-0000735A0000}"/>
    <cellStyle name="표준 36 3 13 8 2" xfId="23379" xr:uid="{00000000-0005-0000-0000-0000745A0000}"/>
    <cellStyle name="표준 36 3 13 9" xfId="23380" xr:uid="{00000000-0005-0000-0000-0000755A0000}"/>
    <cellStyle name="표준 36 3 13 9 2" xfId="23381" xr:uid="{00000000-0005-0000-0000-0000765A0000}"/>
    <cellStyle name="표준 36 3 14" xfId="23382" xr:uid="{00000000-0005-0000-0000-0000775A0000}"/>
    <cellStyle name="표준 36 3 14 10" xfId="23383" xr:uid="{00000000-0005-0000-0000-0000785A0000}"/>
    <cellStyle name="표준 36 3 14 10 2" xfId="23384" xr:uid="{00000000-0005-0000-0000-0000795A0000}"/>
    <cellStyle name="표준 36 3 14 11" xfId="23385" xr:uid="{00000000-0005-0000-0000-00007A5A0000}"/>
    <cellStyle name="표준 36 3 14 11 2" xfId="23386" xr:uid="{00000000-0005-0000-0000-00007B5A0000}"/>
    <cellStyle name="표준 36 3 14 12" xfId="23387" xr:uid="{00000000-0005-0000-0000-00007C5A0000}"/>
    <cellStyle name="표준 36 3 14 12 2" xfId="23388" xr:uid="{00000000-0005-0000-0000-00007D5A0000}"/>
    <cellStyle name="표준 36 3 14 13" xfId="23389" xr:uid="{00000000-0005-0000-0000-00007E5A0000}"/>
    <cellStyle name="표준 36 3 14 13 2" xfId="23390" xr:uid="{00000000-0005-0000-0000-00007F5A0000}"/>
    <cellStyle name="표준 36 3 14 14" xfId="23391" xr:uid="{00000000-0005-0000-0000-0000805A0000}"/>
    <cellStyle name="표준 36 3 14 14 2" xfId="23392" xr:uid="{00000000-0005-0000-0000-0000815A0000}"/>
    <cellStyle name="표준 36 3 14 15" xfId="23393" xr:uid="{00000000-0005-0000-0000-0000825A0000}"/>
    <cellStyle name="표준 36 3 14 2" xfId="23394" xr:uid="{00000000-0005-0000-0000-0000835A0000}"/>
    <cellStyle name="표준 36 3 14 2 10" xfId="23395" xr:uid="{00000000-0005-0000-0000-0000845A0000}"/>
    <cellStyle name="표준 36 3 14 2 10 2" xfId="23396" xr:uid="{00000000-0005-0000-0000-0000855A0000}"/>
    <cellStyle name="표준 36 3 14 2 11" xfId="23397" xr:uid="{00000000-0005-0000-0000-0000865A0000}"/>
    <cellStyle name="표준 36 3 14 2 11 2" xfId="23398" xr:uid="{00000000-0005-0000-0000-0000875A0000}"/>
    <cellStyle name="표준 36 3 14 2 12" xfId="23399" xr:uid="{00000000-0005-0000-0000-0000885A0000}"/>
    <cellStyle name="표준 36 3 14 2 12 2" xfId="23400" xr:uid="{00000000-0005-0000-0000-0000895A0000}"/>
    <cellStyle name="표준 36 3 14 2 13" xfId="23401" xr:uid="{00000000-0005-0000-0000-00008A5A0000}"/>
    <cellStyle name="표준 36 3 14 2 13 2" xfId="23402" xr:uid="{00000000-0005-0000-0000-00008B5A0000}"/>
    <cellStyle name="표준 36 3 14 2 14" xfId="23403" xr:uid="{00000000-0005-0000-0000-00008C5A0000}"/>
    <cellStyle name="표준 36 3 14 2 2" xfId="23404" xr:uid="{00000000-0005-0000-0000-00008D5A0000}"/>
    <cellStyle name="표준 36 3 14 2 2 2" xfId="23405" xr:uid="{00000000-0005-0000-0000-00008E5A0000}"/>
    <cellStyle name="표준 36 3 14 2 3" xfId="23406" xr:uid="{00000000-0005-0000-0000-00008F5A0000}"/>
    <cellStyle name="표준 36 3 14 2 3 2" xfId="23407" xr:uid="{00000000-0005-0000-0000-0000905A0000}"/>
    <cellStyle name="표준 36 3 14 2 4" xfId="23408" xr:uid="{00000000-0005-0000-0000-0000915A0000}"/>
    <cellStyle name="표준 36 3 14 2 4 2" xfId="23409" xr:uid="{00000000-0005-0000-0000-0000925A0000}"/>
    <cellStyle name="표준 36 3 14 2 5" xfId="23410" xr:uid="{00000000-0005-0000-0000-0000935A0000}"/>
    <cellStyle name="표준 36 3 14 2 5 2" xfId="23411" xr:uid="{00000000-0005-0000-0000-0000945A0000}"/>
    <cellStyle name="표준 36 3 14 2 6" xfId="23412" xr:uid="{00000000-0005-0000-0000-0000955A0000}"/>
    <cellStyle name="표준 36 3 14 2 6 2" xfId="23413" xr:uid="{00000000-0005-0000-0000-0000965A0000}"/>
    <cellStyle name="표준 36 3 14 2 7" xfId="23414" xr:uid="{00000000-0005-0000-0000-0000975A0000}"/>
    <cellStyle name="표준 36 3 14 2 7 2" xfId="23415" xr:uid="{00000000-0005-0000-0000-0000985A0000}"/>
    <cellStyle name="표준 36 3 14 2 8" xfId="23416" xr:uid="{00000000-0005-0000-0000-0000995A0000}"/>
    <cellStyle name="표준 36 3 14 2 8 2" xfId="23417" xr:uid="{00000000-0005-0000-0000-00009A5A0000}"/>
    <cellStyle name="표준 36 3 14 2 9" xfId="23418" xr:uid="{00000000-0005-0000-0000-00009B5A0000}"/>
    <cellStyle name="표준 36 3 14 2 9 2" xfId="23419" xr:uid="{00000000-0005-0000-0000-00009C5A0000}"/>
    <cellStyle name="표준 36 3 14 3" xfId="23420" xr:uid="{00000000-0005-0000-0000-00009D5A0000}"/>
    <cellStyle name="표준 36 3 14 3 2" xfId="23421" xr:uid="{00000000-0005-0000-0000-00009E5A0000}"/>
    <cellStyle name="표준 36 3 14 4" xfId="23422" xr:uid="{00000000-0005-0000-0000-00009F5A0000}"/>
    <cellStyle name="표준 36 3 14 4 2" xfId="23423" xr:uid="{00000000-0005-0000-0000-0000A05A0000}"/>
    <cellStyle name="표준 36 3 14 5" xfId="23424" xr:uid="{00000000-0005-0000-0000-0000A15A0000}"/>
    <cellStyle name="표준 36 3 14 5 2" xfId="23425" xr:uid="{00000000-0005-0000-0000-0000A25A0000}"/>
    <cellStyle name="표준 36 3 14 6" xfId="23426" xr:uid="{00000000-0005-0000-0000-0000A35A0000}"/>
    <cellStyle name="표준 36 3 14 6 2" xfId="23427" xr:uid="{00000000-0005-0000-0000-0000A45A0000}"/>
    <cellStyle name="표준 36 3 14 7" xfId="23428" xr:uid="{00000000-0005-0000-0000-0000A55A0000}"/>
    <cellStyle name="표준 36 3 14 7 2" xfId="23429" xr:uid="{00000000-0005-0000-0000-0000A65A0000}"/>
    <cellStyle name="표준 36 3 14 8" xfId="23430" xr:uid="{00000000-0005-0000-0000-0000A75A0000}"/>
    <cellStyle name="표준 36 3 14 8 2" xfId="23431" xr:uid="{00000000-0005-0000-0000-0000A85A0000}"/>
    <cellStyle name="표준 36 3 14 9" xfId="23432" xr:uid="{00000000-0005-0000-0000-0000A95A0000}"/>
    <cellStyle name="표준 36 3 14 9 2" xfId="23433" xr:uid="{00000000-0005-0000-0000-0000AA5A0000}"/>
    <cellStyle name="표준 36 3 15" xfId="23434" xr:uid="{00000000-0005-0000-0000-0000AB5A0000}"/>
    <cellStyle name="표준 36 3 15 10" xfId="23435" xr:uid="{00000000-0005-0000-0000-0000AC5A0000}"/>
    <cellStyle name="표준 36 3 15 10 2" xfId="23436" xr:uid="{00000000-0005-0000-0000-0000AD5A0000}"/>
    <cellStyle name="표준 36 3 15 11" xfId="23437" xr:uid="{00000000-0005-0000-0000-0000AE5A0000}"/>
    <cellStyle name="표준 36 3 15 11 2" xfId="23438" xr:uid="{00000000-0005-0000-0000-0000AF5A0000}"/>
    <cellStyle name="표준 36 3 15 12" xfId="23439" xr:uid="{00000000-0005-0000-0000-0000B05A0000}"/>
    <cellStyle name="표준 36 3 15 12 2" xfId="23440" xr:uid="{00000000-0005-0000-0000-0000B15A0000}"/>
    <cellStyle name="표준 36 3 15 13" xfId="23441" xr:uid="{00000000-0005-0000-0000-0000B25A0000}"/>
    <cellStyle name="표준 36 3 15 13 2" xfId="23442" xr:uid="{00000000-0005-0000-0000-0000B35A0000}"/>
    <cellStyle name="표준 36 3 15 14" xfId="23443" xr:uid="{00000000-0005-0000-0000-0000B45A0000}"/>
    <cellStyle name="표준 36 3 15 14 2" xfId="23444" xr:uid="{00000000-0005-0000-0000-0000B55A0000}"/>
    <cellStyle name="표준 36 3 15 15" xfId="23445" xr:uid="{00000000-0005-0000-0000-0000B65A0000}"/>
    <cellStyle name="표준 36 3 15 2" xfId="23446" xr:uid="{00000000-0005-0000-0000-0000B75A0000}"/>
    <cellStyle name="표준 36 3 15 2 10" xfId="23447" xr:uid="{00000000-0005-0000-0000-0000B85A0000}"/>
    <cellStyle name="표준 36 3 15 2 10 2" xfId="23448" xr:uid="{00000000-0005-0000-0000-0000B95A0000}"/>
    <cellStyle name="표준 36 3 15 2 11" xfId="23449" xr:uid="{00000000-0005-0000-0000-0000BA5A0000}"/>
    <cellStyle name="표준 36 3 15 2 11 2" xfId="23450" xr:uid="{00000000-0005-0000-0000-0000BB5A0000}"/>
    <cellStyle name="표준 36 3 15 2 12" xfId="23451" xr:uid="{00000000-0005-0000-0000-0000BC5A0000}"/>
    <cellStyle name="표준 36 3 15 2 12 2" xfId="23452" xr:uid="{00000000-0005-0000-0000-0000BD5A0000}"/>
    <cellStyle name="표준 36 3 15 2 13" xfId="23453" xr:uid="{00000000-0005-0000-0000-0000BE5A0000}"/>
    <cellStyle name="표준 36 3 15 2 13 2" xfId="23454" xr:uid="{00000000-0005-0000-0000-0000BF5A0000}"/>
    <cellStyle name="표준 36 3 15 2 14" xfId="23455" xr:uid="{00000000-0005-0000-0000-0000C05A0000}"/>
    <cellStyle name="표준 36 3 15 2 2" xfId="23456" xr:uid="{00000000-0005-0000-0000-0000C15A0000}"/>
    <cellStyle name="표준 36 3 15 2 2 2" xfId="23457" xr:uid="{00000000-0005-0000-0000-0000C25A0000}"/>
    <cellStyle name="표준 36 3 15 2 3" xfId="23458" xr:uid="{00000000-0005-0000-0000-0000C35A0000}"/>
    <cellStyle name="표준 36 3 15 2 3 2" xfId="23459" xr:uid="{00000000-0005-0000-0000-0000C45A0000}"/>
    <cellStyle name="표준 36 3 15 2 4" xfId="23460" xr:uid="{00000000-0005-0000-0000-0000C55A0000}"/>
    <cellStyle name="표준 36 3 15 2 4 2" xfId="23461" xr:uid="{00000000-0005-0000-0000-0000C65A0000}"/>
    <cellStyle name="표준 36 3 15 2 5" xfId="23462" xr:uid="{00000000-0005-0000-0000-0000C75A0000}"/>
    <cellStyle name="표준 36 3 15 2 5 2" xfId="23463" xr:uid="{00000000-0005-0000-0000-0000C85A0000}"/>
    <cellStyle name="표준 36 3 15 2 6" xfId="23464" xr:uid="{00000000-0005-0000-0000-0000C95A0000}"/>
    <cellStyle name="표준 36 3 15 2 6 2" xfId="23465" xr:uid="{00000000-0005-0000-0000-0000CA5A0000}"/>
    <cellStyle name="표준 36 3 15 2 7" xfId="23466" xr:uid="{00000000-0005-0000-0000-0000CB5A0000}"/>
    <cellStyle name="표준 36 3 15 2 7 2" xfId="23467" xr:uid="{00000000-0005-0000-0000-0000CC5A0000}"/>
    <cellStyle name="표준 36 3 15 2 8" xfId="23468" xr:uid="{00000000-0005-0000-0000-0000CD5A0000}"/>
    <cellStyle name="표준 36 3 15 2 8 2" xfId="23469" xr:uid="{00000000-0005-0000-0000-0000CE5A0000}"/>
    <cellStyle name="표준 36 3 15 2 9" xfId="23470" xr:uid="{00000000-0005-0000-0000-0000CF5A0000}"/>
    <cellStyle name="표준 36 3 15 2 9 2" xfId="23471" xr:uid="{00000000-0005-0000-0000-0000D05A0000}"/>
    <cellStyle name="표준 36 3 15 3" xfId="23472" xr:uid="{00000000-0005-0000-0000-0000D15A0000}"/>
    <cellStyle name="표준 36 3 15 3 2" xfId="23473" xr:uid="{00000000-0005-0000-0000-0000D25A0000}"/>
    <cellStyle name="표준 36 3 15 4" xfId="23474" xr:uid="{00000000-0005-0000-0000-0000D35A0000}"/>
    <cellStyle name="표준 36 3 15 4 2" xfId="23475" xr:uid="{00000000-0005-0000-0000-0000D45A0000}"/>
    <cellStyle name="표준 36 3 15 5" xfId="23476" xr:uid="{00000000-0005-0000-0000-0000D55A0000}"/>
    <cellStyle name="표준 36 3 15 5 2" xfId="23477" xr:uid="{00000000-0005-0000-0000-0000D65A0000}"/>
    <cellStyle name="표준 36 3 15 6" xfId="23478" xr:uid="{00000000-0005-0000-0000-0000D75A0000}"/>
    <cellStyle name="표준 36 3 15 6 2" xfId="23479" xr:uid="{00000000-0005-0000-0000-0000D85A0000}"/>
    <cellStyle name="표준 36 3 15 7" xfId="23480" xr:uid="{00000000-0005-0000-0000-0000D95A0000}"/>
    <cellStyle name="표준 36 3 15 7 2" xfId="23481" xr:uid="{00000000-0005-0000-0000-0000DA5A0000}"/>
    <cellStyle name="표준 36 3 15 8" xfId="23482" xr:uid="{00000000-0005-0000-0000-0000DB5A0000}"/>
    <cellStyle name="표준 36 3 15 8 2" xfId="23483" xr:uid="{00000000-0005-0000-0000-0000DC5A0000}"/>
    <cellStyle name="표준 36 3 15 9" xfId="23484" xr:uid="{00000000-0005-0000-0000-0000DD5A0000}"/>
    <cellStyle name="표준 36 3 15 9 2" xfId="23485" xr:uid="{00000000-0005-0000-0000-0000DE5A0000}"/>
    <cellStyle name="표준 36 3 16" xfId="23486" xr:uid="{00000000-0005-0000-0000-0000DF5A0000}"/>
    <cellStyle name="표준 36 3 16 10" xfId="23487" xr:uid="{00000000-0005-0000-0000-0000E05A0000}"/>
    <cellStyle name="표준 36 3 16 10 2" xfId="23488" xr:uid="{00000000-0005-0000-0000-0000E15A0000}"/>
    <cellStyle name="표준 36 3 16 11" xfId="23489" xr:uid="{00000000-0005-0000-0000-0000E25A0000}"/>
    <cellStyle name="표준 36 3 16 11 2" xfId="23490" xr:uid="{00000000-0005-0000-0000-0000E35A0000}"/>
    <cellStyle name="표준 36 3 16 12" xfId="23491" xr:uid="{00000000-0005-0000-0000-0000E45A0000}"/>
    <cellStyle name="표준 36 3 16 12 2" xfId="23492" xr:uid="{00000000-0005-0000-0000-0000E55A0000}"/>
    <cellStyle name="표준 36 3 16 13" xfId="23493" xr:uid="{00000000-0005-0000-0000-0000E65A0000}"/>
    <cellStyle name="표준 36 3 16 13 2" xfId="23494" xr:uid="{00000000-0005-0000-0000-0000E75A0000}"/>
    <cellStyle name="표준 36 3 16 14" xfId="23495" xr:uid="{00000000-0005-0000-0000-0000E85A0000}"/>
    <cellStyle name="표준 36 3 16 14 2" xfId="23496" xr:uid="{00000000-0005-0000-0000-0000E95A0000}"/>
    <cellStyle name="표준 36 3 16 15" xfId="23497" xr:uid="{00000000-0005-0000-0000-0000EA5A0000}"/>
    <cellStyle name="표준 36 3 16 2" xfId="23498" xr:uid="{00000000-0005-0000-0000-0000EB5A0000}"/>
    <cellStyle name="표준 36 3 16 2 10" xfId="23499" xr:uid="{00000000-0005-0000-0000-0000EC5A0000}"/>
    <cellStyle name="표준 36 3 16 2 10 2" xfId="23500" xr:uid="{00000000-0005-0000-0000-0000ED5A0000}"/>
    <cellStyle name="표준 36 3 16 2 11" xfId="23501" xr:uid="{00000000-0005-0000-0000-0000EE5A0000}"/>
    <cellStyle name="표준 36 3 16 2 11 2" xfId="23502" xr:uid="{00000000-0005-0000-0000-0000EF5A0000}"/>
    <cellStyle name="표준 36 3 16 2 12" xfId="23503" xr:uid="{00000000-0005-0000-0000-0000F05A0000}"/>
    <cellStyle name="표준 36 3 16 2 12 2" xfId="23504" xr:uid="{00000000-0005-0000-0000-0000F15A0000}"/>
    <cellStyle name="표준 36 3 16 2 13" xfId="23505" xr:uid="{00000000-0005-0000-0000-0000F25A0000}"/>
    <cellStyle name="표준 36 3 16 2 13 2" xfId="23506" xr:uid="{00000000-0005-0000-0000-0000F35A0000}"/>
    <cellStyle name="표준 36 3 16 2 14" xfId="23507" xr:uid="{00000000-0005-0000-0000-0000F45A0000}"/>
    <cellStyle name="표준 36 3 16 2 2" xfId="23508" xr:uid="{00000000-0005-0000-0000-0000F55A0000}"/>
    <cellStyle name="표준 36 3 16 2 2 2" xfId="23509" xr:uid="{00000000-0005-0000-0000-0000F65A0000}"/>
    <cellStyle name="표준 36 3 16 2 3" xfId="23510" xr:uid="{00000000-0005-0000-0000-0000F75A0000}"/>
    <cellStyle name="표준 36 3 16 2 3 2" xfId="23511" xr:uid="{00000000-0005-0000-0000-0000F85A0000}"/>
    <cellStyle name="표준 36 3 16 2 4" xfId="23512" xr:uid="{00000000-0005-0000-0000-0000F95A0000}"/>
    <cellStyle name="표준 36 3 16 2 4 2" xfId="23513" xr:uid="{00000000-0005-0000-0000-0000FA5A0000}"/>
    <cellStyle name="표준 36 3 16 2 5" xfId="23514" xr:uid="{00000000-0005-0000-0000-0000FB5A0000}"/>
    <cellStyle name="표준 36 3 16 2 5 2" xfId="23515" xr:uid="{00000000-0005-0000-0000-0000FC5A0000}"/>
    <cellStyle name="표준 36 3 16 2 6" xfId="23516" xr:uid="{00000000-0005-0000-0000-0000FD5A0000}"/>
    <cellStyle name="표준 36 3 16 2 6 2" xfId="23517" xr:uid="{00000000-0005-0000-0000-0000FE5A0000}"/>
    <cellStyle name="표준 36 3 16 2 7" xfId="23518" xr:uid="{00000000-0005-0000-0000-0000FF5A0000}"/>
    <cellStyle name="표준 36 3 16 2 7 2" xfId="23519" xr:uid="{00000000-0005-0000-0000-0000005B0000}"/>
    <cellStyle name="표준 36 3 16 2 8" xfId="23520" xr:uid="{00000000-0005-0000-0000-0000015B0000}"/>
    <cellStyle name="표준 36 3 16 2 8 2" xfId="23521" xr:uid="{00000000-0005-0000-0000-0000025B0000}"/>
    <cellStyle name="표준 36 3 16 2 9" xfId="23522" xr:uid="{00000000-0005-0000-0000-0000035B0000}"/>
    <cellStyle name="표준 36 3 16 2 9 2" xfId="23523" xr:uid="{00000000-0005-0000-0000-0000045B0000}"/>
    <cellStyle name="표준 36 3 16 3" xfId="23524" xr:uid="{00000000-0005-0000-0000-0000055B0000}"/>
    <cellStyle name="표준 36 3 16 3 2" xfId="23525" xr:uid="{00000000-0005-0000-0000-0000065B0000}"/>
    <cellStyle name="표준 36 3 16 4" xfId="23526" xr:uid="{00000000-0005-0000-0000-0000075B0000}"/>
    <cellStyle name="표준 36 3 16 4 2" xfId="23527" xr:uid="{00000000-0005-0000-0000-0000085B0000}"/>
    <cellStyle name="표준 36 3 16 5" xfId="23528" xr:uid="{00000000-0005-0000-0000-0000095B0000}"/>
    <cellStyle name="표준 36 3 16 5 2" xfId="23529" xr:uid="{00000000-0005-0000-0000-00000A5B0000}"/>
    <cellStyle name="표준 36 3 16 6" xfId="23530" xr:uid="{00000000-0005-0000-0000-00000B5B0000}"/>
    <cellStyle name="표준 36 3 16 6 2" xfId="23531" xr:uid="{00000000-0005-0000-0000-00000C5B0000}"/>
    <cellStyle name="표준 36 3 16 7" xfId="23532" xr:uid="{00000000-0005-0000-0000-00000D5B0000}"/>
    <cellStyle name="표준 36 3 16 7 2" xfId="23533" xr:uid="{00000000-0005-0000-0000-00000E5B0000}"/>
    <cellStyle name="표준 36 3 16 8" xfId="23534" xr:uid="{00000000-0005-0000-0000-00000F5B0000}"/>
    <cellStyle name="표준 36 3 16 8 2" xfId="23535" xr:uid="{00000000-0005-0000-0000-0000105B0000}"/>
    <cellStyle name="표준 36 3 16 9" xfId="23536" xr:uid="{00000000-0005-0000-0000-0000115B0000}"/>
    <cellStyle name="표준 36 3 16 9 2" xfId="23537" xr:uid="{00000000-0005-0000-0000-0000125B0000}"/>
    <cellStyle name="표준 36 3 17" xfId="23538" xr:uid="{00000000-0005-0000-0000-0000135B0000}"/>
    <cellStyle name="표준 36 3 17 10" xfId="23539" xr:uid="{00000000-0005-0000-0000-0000145B0000}"/>
    <cellStyle name="표준 36 3 17 10 2" xfId="23540" xr:uid="{00000000-0005-0000-0000-0000155B0000}"/>
    <cellStyle name="표준 36 3 17 11" xfId="23541" xr:uid="{00000000-0005-0000-0000-0000165B0000}"/>
    <cellStyle name="표준 36 3 17 11 2" xfId="23542" xr:uid="{00000000-0005-0000-0000-0000175B0000}"/>
    <cellStyle name="표준 36 3 17 12" xfId="23543" xr:uid="{00000000-0005-0000-0000-0000185B0000}"/>
    <cellStyle name="표준 36 3 17 12 2" xfId="23544" xr:uid="{00000000-0005-0000-0000-0000195B0000}"/>
    <cellStyle name="표준 36 3 17 13" xfId="23545" xr:uid="{00000000-0005-0000-0000-00001A5B0000}"/>
    <cellStyle name="표준 36 3 17 13 2" xfId="23546" xr:uid="{00000000-0005-0000-0000-00001B5B0000}"/>
    <cellStyle name="표준 36 3 17 14" xfId="23547" xr:uid="{00000000-0005-0000-0000-00001C5B0000}"/>
    <cellStyle name="표준 36 3 17 14 2" xfId="23548" xr:uid="{00000000-0005-0000-0000-00001D5B0000}"/>
    <cellStyle name="표준 36 3 17 15" xfId="23549" xr:uid="{00000000-0005-0000-0000-00001E5B0000}"/>
    <cellStyle name="표준 36 3 17 2" xfId="23550" xr:uid="{00000000-0005-0000-0000-00001F5B0000}"/>
    <cellStyle name="표준 36 3 17 2 10" xfId="23551" xr:uid="{00000000-0005-0000-0000-0000205B0000}"/>
    <cellStyle name="표준 36 3 17 2 10 2" xfId="23552" xr:uid="{00000000-0005-0000-0000-0000215B0000}"/>
    <cellStyle name="표준 36 3 17 2 11" xfId="23553" xr:uid="{00000000-0005-0000-0000-0000225B0000}"/>
    <cellStyle name="표준 36 3 17 2 11 2" xfId="23554" xr:uid="{00000000-0005-0000-0000-0000235B0000}"/>
    <cellStyle name="표준 36 3 17 2 12" xfId="23555" xr:uid="{00000000-0005-0000-0000-0000245B0000}"/>
    <cellStyle name="표준 36 3 17 2 12 2" xfId="23556" xr:uid="{00000000-0005-0000-0000-0000255B0000}"/>
    <cellStyle name="표준 36 3 17 2 13" xfId="23557" xr:uid="{00000000-0005-0000-0000-0000265B0000}"/>
    <cellStyle name="표준 36 3 17 2 13 2" xfId="23558" xr:uid="{00000000-0005-0000-0000-0000275B0000}"/>
    <cellStyle name="표준 36 3 17 2 14" xfId="23559" xr:uid="{00000000-0005-0000-0000-0000285B0000}"/>
    <cellStyle name="표준 36 3 17 2 2" xfId="23560" xr:uid="{00000000-0005-0000-0000-0000295B0000}"/>
    <cellStyle name="표준 36 3 17 2 2 2" xfId="23561" xr:uid="{00000000-0005-0000-0000-00002A5B0000}"/>
    <cellStyle name="표준 36 3 17 2 3" xfId="23562" xr:uid="{00000000-0005-0000-0000-00002B5B0000}"/>
    <cellStyle name="표준 36 3 17 2 3 2" xfId="23563" xr:uid="{00000000-0005-0000-0000-00002C5B0000}"/>
    <cellStyle name="표준 36 3 17 2 4" xfId="23564" xr:uid="{00000000-0005-0000-0000-00002D5B0000}"/>
    <cellStyle name="표준 36 3 17 2 4 2" xfId="23565" xr:uid="{00000000-0005-0000-0000-00002E5B0000}"/>
    <cellStyle name="표준 36 3 17 2 5" xfId="23566" xr:uid="{00000000-0005-0000-0000-00002F5B0000}"/>
    <cellStyle name="표준 36 3 17 2 5 2" xfId="23567" xr:uid="{00000000-0005-0000-0000-0000305B0000}"/>
    <cellStyle name="표준 36 3 17 2 6" xfId="23568" xr:uid="{00000000-0005-0000-0000-0000315B0000}"/>
    <cellStyle name="표준 36 3 17 2 6 2" xfId="23569" xr:uid="{00000000-0005-0000-0000-0000325B0000}"/>
    <cellStyle name="표준 36 3 17 2 7" xfId="23570" xr:uid="{00000000-0005-0000-0000-0000335B0000}"/>
    <cellStyle name="표준 36 3 17 2 7 2" xfId="23571" xr:uid="{00000000-0005-0000-0000-0000345B0000}"/>
    <cellStyle name="표준 36 3 17 2 8" xfId="23572" xr:uid="{00000000-0005-0000-0000-0000355B0000}"/>
    <cellStyle name="표준 36 3 17 2 8 2" xfId="23573" xr:uid="{00000000-0005-0000-0000-0000365B0000}"/>
    <cellStyle name="표준 36 3 17 2 9" xfId="23574" xr:uid="{00000000-0005-0000-0000-0000375B0000}"/>
    <cellStyle name="표준 36 3 17 2 9 2" xfId="23575" xr:uid="{00000000-0005-0000-0000-0000385B0000}"/>
    <cellStyle name="표준 36 3 17 3" xfId="23576" xr:uid="{00000000-0005-0000-0000-0000395B0000}"/>
    <cellStyle name="표준 36 3 17 3 2" xfId="23577" xr:uid="{00000000-0005-0000-0000-00003A5B0000}"/>
    <cellStyle name="표준 36 3 17 4" xfId="23578" xr:uid="{00000000-0005-0000-0000-00003B5B0000}"/>
    <cellStyle name="표준 36 3 17 4 2" xfId="23579" xr:uid="{00000000-0005-0000-0000-00003C5B0000}"/>
    <cellStyle name="표준 36 3 17 5" xfId="23580" xr:uid="{00000000-0005-0000-0000-00003D5B0000}"/>
    <cellStyle name="표준 36 3 17 5 2" xfId="23581" xr:uid="{00000000-0005-0000-0000-00003E5B0000}"/>
    <cellStyle name="표준 36 3 17 6" xfId="23582" xr:uid="{00000000-0005-0000-0000-00003F5B0000}"/>
    <cellStyle name="표준 36 3 17 6 2" xfId="23583" xr:uid="{00000000-0005-0000-0000-0000405B0000}"/>
    <cellStyle name="표준 36 3 17 7" xfId="23584" xr:uid="{00000000-0005-0000-0000-0000415B0000}"/>
    <cellStyle name="표준 36 3 17 7 2" xfId="23585" xr:uid="{00000000-0005-0000-0000-0000425B0000}"/>
    <cellStyle name="표준 36 3 17 8" xfId="23586" xr:uid="{00000000-0005-0000-0000-0000435B0000}"/>
    <cellStyle name="표준 36 3 17 8 2" xfId="23587" xr:uid="{00000000-0005-0000-0000-0000445B0000}"/>
    <cellStyle name="표준 36 3 17 9" xfId="23588" xr:uid="{00000000-0005-0000-0000-0000455B0000}"/>
    <cellStyle name="표준 36 3 17 9 2" xfId="23589" xr:uid="{00000000-0005-0000-0000-0000465B0000}"/>
    <cellStyle name="표준 36 3 18" xfId="23590" xr:uid="{00000000-0005-0000-0000-0000475B0000}"/>
    <cellStyle name="표준 36 3 18 10" xfId="23591" xr:uid="{00000000-0005-0000-0000-0000485B0000}"/>
    <cellStyle name="표준 36 3 18 10 2" xfId="23592" xr:uid="{00000000-0005-0000-0000-0000495B0000}"/>
    <cellStyle name="표준 36 3 18 11" xfId="23593" xr:uid="{00000000-0005-0000-0000-00004A5B0000}"/>
    <cellStyle name="표준 36 3 18 11 2" xfId="23594" xr:uid="{00000000-0005-0000-0000-00004B5B0000}"/>
    <cellStyle name="표준 36 3 18 12" xfId="23595" xr:uid="{00000000-0005-0000-0000-00004C5B0000}"/>
    <cellStyle name="표준 36 3 18 12 2" xfId="23596" xr:uid="{00000000-0005-0000-0000-00004D5B0000}"/>
    <cellStyle name="표준 36 3 18 13" xfId="23597" xr:uid="{00000000-0005-0000-0000-00004E5B0000}"/>
    <cellStyle name="표준 36 3 18 13 2" xfId="23598" xr:uid="{00000000-0005-0000-0000-00004F5B0000}"/>
    <cellStyle name="표준 36 3 18 14" xfId="23599" xr:uid="{00000000-0005-0000-0000-0000505B0000}"/>
    <cellStyle name="표준 36 3 18 14 2" xfId="23600" xr:uid="{00000000-0005-0000-0000-0000515B0000}"/>
    <cellStyle name="표준 36 3 18 15" xfId="23601" xr:uid="{00000000-0005-0000-0000-0000525B0000}"/>
    <cellStyle name="표준 36 3 18 2" xfId="23602" xr:uid="{00000000-0005-0000-0000-0000535B0000}"/>
    <cellStyle name="표준 36 3 18 2 10" xfId="23603" xr:uid="{00000000-0005-0000-0000-0000545B0000}"/>
    <cellStyle name="표준 36 3 18 2 10 2" xfId="23604" xr:uid="{00000000-0005-0000-0000-0000555B0000}"/>
    <cellStyle name="표준 36 3 18 2 11" xfId="23605" xr:uid="{00000000-0005-0000-0000-0000565B0000}"/>
    <cellStyle name="표준 36 3 18 2 11 2" xfId="23606" xr:uid="{00000000-0005-0000-0000-0000575B0000}"/>
    <cellStyle name="표준 36 3 18 2 12" xfId="23607" xr:uid="{00000000-0005-0000-0000-0000585B0000}"/>
    <cellStyle name="표준 36 3 18 2 12 2" xfId="23608" xr:uid="{00000000-0005-0000-0000-0000595B0000}"/>
    <cellStyle name="표준 36 3 18 2 13" xfId="23609" xr:uid="{00000000-0005-0000-0000-00005A5B0000}"/>
    <cellStyle name="표준 36 3 18 2 13 2" xfId="23610" xr:uid="{00000000-0005-0000-0000-00005B5B0000}"/>
    <cellStyle name="표준 36 3 18 2 14" xfId="23611" xr:uid="{00000000-0005-0000-0000-00005C5B0000}"/>
    <cellStyle name="표준 36 3 18 2 2" xfId="23612" xr:uid="{00000000-0005-0000-0000-00005D5B0000}"/>
    <cellStyle name="표준 36 3 18 2 2 2" xfId="23613" xr:uid="{00000000-0005-0000-0000-00005E5B0000}"/>
    <cellStyle name="표준 36 3 18 2 3" xfId="23614" xr:uid="{00000000-0005-0000-0000-00005F5B0000}"/>
    <cellStyle name="표준 36 3 18 2 3 2" xfId="23615" xr:uid="{00000000-0005-0000-0000-0000605B0000}"/>
    <cellStyle name="표준 36 3 18 2 4" xfId="23616" xr:uid="{00000000-0005-0000-0000-0000615B0000}"/>
    <cellStyle name="표준 36 3 18 2 4 2" xfId="23617" xr:uid="{00000000-0005-0000-0000-0000625B0000}"/>
    <cellStyle name="표준 36 3 18 2 5" xfId="23618" xr:uid="{00000000-0005-0000-0000-0000635B0000}"/>
    <cellStyle name="표준 36 3 18 2 5 2" xfId="23619" xr:uid="{00000000-0005-0000-0000-0000645B0000}"/>
    <cellStyle name="표준 36 3 18 2 6" xfId="23620" xr:uid="{00000000-0005-0000-0000-0000655B0000}"/>
    <cellStyle name="표준 36 3 18 2 6 2" xfId="23621" xr:uid="{00000000-0005-0000-0000-0000665B0000}"/>
    <cellStyle name="표준 36 3 18 2 7" xfId="23622" xr:uid="{00000000-0005-0000-0000-0000675B0000}"/>
    <cellStyle name="표준 36 3 18 2 7 2" xfId="23623" xr:uid="{00000000-0005-0000-0000-0000685B0000}"/>
    <cellStyle name="표준 36 3 18 2 8" xfId="23624" xr:uid="{00000000-0005-0000-0000-0000695B0000}"/>
    <cellStyle name="표준 36 3 18 2 8 2" xfId="23625" xr:uid="{00000000-0005-0000-0000-00006A5B0000}"/>
    <cellStyle name="표준 36 3 18 2 9" xfId="23626" xr:uid="{00000000-0005-0000-0000-00006B5B0000}"/>
    <cellStyle name="표준 36 3 18 2 9 2" xfId="23627" xr:uid="{00000000-0005-0000-0000-00006C5B0000}"/>
    <cellStyle name="표준 36 3 18 3" xfId="23628" xr:uid="{00000000-0005-0000-0000-00006D5B0000}"/>
    <cellStyle name="표준 36 3 18 3 2" xfId="23629" xr:uid="{00000000-0005-0000-0000-00006E5B0000}"/>
    <cellStyle name="표준 36 3 18 4" xfId="23630" xr:uid="{00000000-0005-0000-0000-00006F5B0000}"/>
    <cellStyle name="표준 36 3 18 4 2" xfId="23631" xr:uid="{00000000-0005-0000-0000-0000705B0000}"/>
    <cellStyle name="표준 36 3 18 5" xfId="23632" xr:uid="{00000000-0005-0000-0000-0000715B0000}"/>
    <cellStyle name="표준 36 3 18 5 2" xfId="23633" xr:uid="{00000000-0005-0000-0000-0000725B0000}"/>
    <cellStyle name="표준 36 3 18 6" xfId="23634" xr:uid="{00000000-0005-0000-0000-0000735B0000}"/>
    <cellStyle name="표준 36 3 18 6 2" xfId="23635" xr:uid="{00000000-0005-0000-0000-0000745B0000}"/>
    <cellStyle name="표준 36 3 18 7" xfId="23636" xr:uid="{00000000-0005-0000-0000-0000755B0000}"/>
    <cellStyle name="표준 36 3 18 7 2" xfId="23637" xr:uid="{00000000-0005-0000-0000-0000765B0000}"/>
    <cellStyle name="표준 36 3 18 8" xfId="23638" xr:uid="{00000000-0005-0000-0000-0000775B0000}"/>
    <cellStyle name="표준 36 3 18 8 2" xfId="23639" xr:uid="{00000000-0005-0000-0000-0000785B0000}"/>
    <cellStyle name="표준 36 3 18 9" xfId="23640" xr:uid="{00000000-0005-0000-0000-0000795B0000}"/>
    <cellStyle name="표준 36 3 18 9 2" xfId="23641" xr:uid="{00000000-0005-0000-0000-00007A5B0000}"/>
    <cellStyle name="표준 36 3 19" xfId="23642" xr:uid="{00000000-0005-0000-0000-00007B5B0000}"/>
    <cellStyle name="표준 36 3 19 10" xfId="23643" xr:uid="{00000000-0005-0000-0000-00007C5B0000}"/>
    <cellStyle name="표준 36 3 19 10 2" xfId="23644" xr:uid="{00000000-0005-0000-0000-00007D5B0000}"/>
    <cellStyle name="표준 36 3 19 11" xfId="23645" xr:uid="{00000000-0005-0000-0000-00007E5B0000}"/>
    <cellStyle name="표준 36 3 19 11 2" xfId="23646" xr:uid="{00000000-0005-0000-0000-00007F5B0000}"/>
    <cellStyle name="표준 36 3 19 12" xfId="23647" xr:uid="{00000000-0005-0000-0000-0000805B0000}"/>
    <cellStyle name="표준 36 3 19 12 2" xfId="23648" xr:uid="{00000000-0005-0000-0000-0000815B0000}"/>
    <cellStyle name="표준 36 3 19 13" xfId="23649" xr:uid="{00000000-0005-0000-0000-0000825B0000}"/>
    <cellStyle name="표준 36 3 19 13 2" xfId="23650" xr:uid="{00000000-0005-0000-0000-0000835B0000}"/>
    <cellStyle name="표준 36 3 19 14" xfId="23651" xr:uid="{00000000-0005-0000-0000-0000845B0000}"/>
    <cellStyle name="표준 36 3 19 14 2" xfId="23652" xr:uid="{00000000-0005-0000-0000-0000855B0000}"/>
    <cellStyle name="표준 36 3 19 15" xfId="23653" xr:uid="{00000000-0005-0000-0000-0000865B0000}"/>
    <cellStyle name="표준 36 3 19 2" xfId="23654" xr:uid="{00000000-0005-0000-0000-0000875B0000}"/>
    <cellStyle name="표준 36 3 19 2 10" xfId="23655" xr:uid="{00000000-0005-0000-0000-0000885B0000}"/>
    <cellStyle name="표준 36 3 19 2 10 2" xfId="23656" xr:uid="{00000000-0005-0000-0000-0000895B0000}"/>
    <cellStyle name="표준 36 3 19 2 11" xfId="23657" xr:uid="{00000000-0005-0000-0000-00008A5B0000}"/>
    <cellStyle name="표준 36 3 19 2 11 2" xfId="23658" xr:uid="{00000000-0005-0000-0000-00008B5B0000}"/>
    <cellStyle name="표준 36 3 19 2 12" xfId="23659" xr:uid="{00000000-0005-0000-0000-00008C5B0000}"/>
    <cellStyle name="표준 36 3 19 2 12 2" xfId="23660" xr:uid="{00000000-0005-0000-0000-00008D5B0000}"/>
    <cellStyle name="표준 36 3 19 2 13" xfId="23661" xr:uid="{00000000-0005-0000-0000-00008E5B0000}"/>
    <cellStyle name="표준 36 3 19 2 13 2" xfId="23662" xr:uid="{00000000-0005-0000-0000-00008F5B0000}"/>
    <cellStyle name="표준 36 3 19 2 14" xfId="23663" xr:uid="{00000000-0005-0000-0000-0000905B0000}"/>
    <cellStyle name="표준 36 3 19 2 2" xfId="23664" xr:uid="{00000000-0005-0000-0000-0000915B0000}"/>
    <cellStyle name="표준 36 3 19 2 2 2" xfId="23665" xr:uid="{00000000-0005-0000-0000-0000925B0000}"/>
    <cellStyle name="표준 36 3 19 2 3" xfId="23666" xr:uid="{00000000-0005-0000-0000-0000935B0000}"/>
    <cellStyle name="표준 36 3 19 2 3 2" xfId="23667" xr:uid="{00000000-0005-0000-0000-0000945B0000}"/>
    <cellStyle name="표준 36 3 19 2 4" xfId="23668" xr:uid="{00000000-0005-0000-0000-0000955B0000}"/>
    <cellStyle name="표준 36 3 19 2 4 2" xfId="23669" xr:uid="{00000000-0005-0000-0000-0000965B0000}"/>
    <cellStyle name="표준 36 3 19 2 5" xfId="23670" xr:uid="{00000000-0005-0000-0000-0000975B0000}"/>
    <cellStyle name="표준 36 3 19 2 5 2" xfId="23671" xr:uid="{00000000-0005-0000-0000-0000985B0000}"/>
    <cellStyle name="표준 36 3 19 2 6" xfId="23672" xr:uid="{00000000-0005-0000-0000-0000995B0000}"/>
    <cellStyle name="표준 36 3 19 2 6 2" xfId="23673" xr:uid="{00000000-0005-0000-0000-00009A5B0000}"/>
    <cellStyle name="표준 36 3 19 2 7" xfId="23674" xr:uid="{00000000-0005-0000-0000-00009B5B0000}"/>
    <cellStyle name="표준 36 3 19 2 7 2" xfId="23675" xr:uid="{00000000-0005-0000-0000-00009C5B0000}"/>
    <cellStyle name="표준 36 3 19 2 8" xfId="23676" xr:uid="{00000000-0005-0000-0000-00009D5B0000}"/>
    <cellStyle name="표준 36 3 19 2 8 2" xfId="23677" xr:uid="{00000000-0005-0000-0000-00009E5B0000}"/>
    <cellStyle name="표준 36 3 19 2 9" xfId="23678" xr:uid="{00000000-0005-0000-0000-00009F5B0000}"/>
    <cellStyle name="표준 36 3 19 2 9 2" xfId="23679" xr:uid="{00000000-0005-0000-0000-0000A05B0000}"/>
    <cellStyle name="표준 36 3 19 3" xfId="23680" xr:uid="{00000000-0005-0000-0000-0000A15B0000}"/>
    <cellStyle name="표준 36 3 19 3 2" xfId="23681" xr:uid="{00000000-0005-0000-0000-0000A25B0000}"/>
    <cellStyle name="표준 36 3 19 4" xfId="23682" xr:uid="{00000000-0005-0000-0000-0000A35B0000}"/>
    <cellStyle name="표준 36 3 19 4 2" xfId="23683" xr:uid="{00000000-0005-0000-0000-0000A45B0000}"/>
    <cellStyle name="표준 36 3 19 5" xfId="23684" xr:uid="{00000000-0005-0000-0000-0000A55B0000}"/>
    <cellStyle name="표준 36 3 19 5 2" xfId="23685" xr:uid="{00000000-0005-0000-0000-0000A65B0000}"/>
    <cellStyle name="표준 36 3 19 6" xfId="23686" xr:uid="{00000000-0005-0000-0000-0000A75B0000}"/>
    <cellStyle name="표준 36 3 19 6 2" xfId="23687" xr:uid="{00000000-0005-0000-0000-0000A85B0000}"/>
    <cellStyle name="표준 36 3 19 7" xfId="23688" xr:uid="{00000000-0005-0000-0000-0000A95B0000}"/>
    <cellStyle name="표준 36 3 19 7 2" xfId="23689" xr:uid="{00000000-0005-0000-0000-0000AA5B0000}"/>
    <cellStyle name="표준 36 3 19 8" xfId="23690" xr:uid="{00000000-0005-0000-0000-0000AB5B0000}"/>
    <cellStyle name="표준 36 3 19 8 2" xfId="23691" xr:uid="{00000000-0005-0000-0000-0000AC5B0000}"/>
    <cellStyle name="표준 36 3 19 9" xfId="23692" xr:uid="{00000000-0005-0000-0000-0000AD5B0000}"/>
    <cellStyle name="표준 36 3 19 9 2" xfId="23693" xr:uid="{00000000-0005-0000-0000-0000AE5B0000}"/>
    <cellStyle name="표준 36 3 2" xfId="23173" xr:uid="{00000000-0005-0000-0000-0000AF5B0000}"/>
    <cellStyle name="표준 36 3 2 10" xfId="23694" xr:uid="{00000000-0005-0000-0000-0000B05B0000}"/>
    <cellStyle name="표준 36 3 2 10 2" xfId="23695" xr:uid="{00000000-0005-0000-0000-0000B15B0000}"/>
    <cellStyle name="표준 36 3 2 11" xfId="23696" xr:uid="{00000000-0005-0000-0000-0000B25B0000}"/>
    <cellStyle name="표준 36 3 2 11 2" xfId="23697" xr:uid="{00000000-0005-0000-0000-0000B35B0000}"/>
    <cellStyle name="표준 36 3 2 12" xfId="23698" xr:uid="{00000000-0005-0000-0000-0000B45B0000}"/>
    <cellStyle name="표준 36 3 2 12 2" xfId="23699" xr:uid="{00000000-0005-0000-0000-0000B55B0000}"/>
    <cellStyle name="표준 36 3 2 13" xfId="23700" xr:uid="{00000000-0005-0000-0000-0000B65B0000}"/>
    <cellStyle name="표준 36 3 2 13 2" xfId="23701" xr:uid="{00000000-0005-0000-0000-0000B75B0000}"/>
    <cellStyle name="표준 36 3 2 14" xfId="23702" xr:uid="{00000000-0005-0000-0000-0000B85B0000}"/>
    <cellStyle name="표준 36 3 2 14 2" xfId="23703" xr:uid="{00000000-0005-0000-0000-0000B95B0000}"/>
    <cellStyle name="표준 36 3 2 15" xfId="23704" xr:uid="{00000000-0005-0000-0000-0000BA5B0000}"/>
    <cellStyle name="표준 36 3 2 2" xfId="23705" xr:uid="{00000000-0005-0000-0000-0000BB5B0000}"/>
    <cellStyle name="표준 36 3 2 2 10" xfId="23706" xr:uid="{00000000-0005-0000-0000-0000BC5B0000}"/>
    <cellStyle name="표준 36 3 2 2 10 2" xfId="23707" xr:uid="{00000000-0005-0000-0000-0000BD5B0000}"/>
    <cellStyle name="표준 36 3 2 2 11" xfId="23708" xr:uid="{00000000-0005-0000-0000-0000BE5B0000}"/>
    <cellStyle name="표준 36 3 2 2 11 2" xfId="23709" xr:uid="{00000000-0005-0000-0000-0000BF5B0000}"/>
    <cellStyle name="표준 36 3 2 2 12" xfId="23710" xr:uid="{00000000-0005-0000-0000-0000C05B0000}"/>
    <cellStyle name="표준 36 3 2 2 12 2" xfId="23711" xr:uid="{00000000-0005-0000-0000-0000C15B0000}"/>
    <cellStyle name="표준 36 3 2 2 13" xfId="23712" xr:uid="{00000000-0005-0000-0000-0000C25B0000}"/>
    <cellStyle name="표준 36 3 2 2 13 2" xfId="23713" xr:uid="{00000000-0005-0000-0000-0000C35B0000}"/>
    <cellStyle name="표준 36 3 2 2 14" xfId="23714" xr:uid="{00000000-0005-0000-0000-0000C45B0000}"/>
    <cellStyle name="표준 36 3 2 2 2" xfId="23715" xr:uid="{00000000-0005-0000-0000-0000C55B0000}"/>
    <cellStyle name="표준 36 3 2 2 2 2" xfId="23716" xr:uid="{00000000-0005-0000-0000-0000C65B0000}"/>
    <cellStyle name="표준 36 3 2 2 3" xfId="23717" xr:uid="{00000000-0005-0000-0000-0000C75B0000}"/>
    <cellStyle name="표준 36 3 2 2 3 2" xfId="23718" xr:uid="{00000000-0005-0000-0000-0000C85B0000}"/>
    <cellStyle name="표준 36 3 2 2 4" xfId="23719" xr:uid="{00000000-0005-0000-0000-0000C95B0000}"/>
    <cellStyle name="표준 36 3 2 2 4 2" xfId="23720" xr:uid="{00000000-0005-0000-0000-0000CA5B0000}"/>
    <cellStyle name="표준 36 3 2 2 5" xfId="23721" xr:uid="{00000000-0005-0000-0000-0000CB5B0000}"/>
    <cellStyle name="표준 36 3 2 2 5 2" xfId="23722" xr:uid="{00000000-0005-0000-0000-0000CC5B0000}"/>
    <cellStyle name="표준 36 3 2 2 6" xfId="23723" xr:uid="{00000000-0005-0000-0000-0000CD5B0000}"/>
    <cellStyle name="표준 36 3 2 2 6 2" xfId="23724" xr:uid="{00000000-0005-0000-0000-0000CE5B0000}"/>
    <cellStyle name="표준 36 3 2 2 7" xfId="23725" xr:uid="{00000000-0005-0000-0000-0000CF5B0000}"/>
    <cellStyle name="표준 36 3 2 2 7 2" xfId="23726" xr:uid="{00000000-0005-0000-0000-0000D05B0000}"/>
    <cellStyle name="표준 36 3 2 2 8" xfId="23727" xr:uid="{00000000-0005-0000-0000-0000D15B0000}"/>
    <cellStyle name="표준 36 3 2 2 8 2" xfId="23728" xr:uid="{00000000-0005-0000-0000-0000D25B0000}"/>
    <cellStyle name="표준 36 3 2 2 9" xfId="23729" xr:uid="{00000000-0005-0000-0000-0000D35B0000}"/>
    <cellStyle name="표준 36 3 2 2 9 2" xfId="23730" xr:uid="{00000000-0005-0000-0000-0000D45B0000}"/>
    <cellStyle name="표준 36 3 2 3" xfId="23731" xr:uid="{00000000-0005-0000-0000-0000D55B0000}"/>
    <cellStyle name="표준 36 3 2 3 2" xfId="23732" xr:uid="{00000000-0005-0000-0000-0000D65B0000}"/>
    <cellStyle name="표준 36 3 2 4" xfId="23733" xr:uid="{00000000-0005-0000-0000-0000D75B0000}"/>
    <cellStyle name="표준 36 3 2 4 2" xfId="23734" xr:uid="{00000000-0005-0000-0000-0000D85B0000}"/>
    <cellStyle name="표준 36 3 2 5" xfId="23735" xr:uid="{00000000-0005-0000-0000-0000D95B0000}"/>
    <cellStyle name="표준 36 3 2 5 2" xfId="23736" xr:uid="{00000000-0005-0000-0000-0000DA5B0000}"/>
    <cellStyle name="표준 36 3 2 6" xfId="23737" xr:uid="{00000000-0005-0000-0000-0000DB5B0000}"/>
    <cellStyle name="표준 36 3 2 6 2" xfId="23738" xr:uid="{00000000-0005-0000-0000-0000DC5B0000}"/>
    <cellStyle name="표준 36 3 2 7" xfId="23739" xr:uid="{00000000-0005-0000-0000-0000DD5B0000}"/>
    <cellStyle name="표준 36 3 2 7 2" xfId="23740" xr:uid="{00000000-0005-0000-0000-0000DE5B0000}"/>
    <cellStyle name="표준 36 3 2 8" xfId="23741" xr:uid="{00000000-0005-0000-0000-0000DF5B0000}"/>
    <cellStyle name="표준 36 3 2 8 2" xfId="23742" xr:uid="{00000000-0005-0000-0000-0000E05B0000}"/>
    <cellStyle name="표준 36 3 2 9" xfId="23743" xr:uid="{00000000-0005-0000-0000-0000E15B0000}"/>
    <cellStyle name="표준 36 3 2 9 2" xfId="23744" xr:uid="{00000000-0005-0000-0000-0000E25B0000}"/>
    <cellStyle name="표준 36 3 20" xfId="23745" xr:uid="{00000000-0005-0000-0000-0000E35B0000}"/>
    <cellStyle name="표준 36 3 20 10" xfId="23746" xr:uid="{00000000-0005-0000-0000-0000E45B0000}"/>
    <cellStyle name="표준 36 3 20 10 2" xfId="23747" xr:uid="{00000000-0005-0000-0000-0000E55B0000}"/>
    <cellStyle name="표준 36 3 20 11" xfId="23748" xr:uid="{00000000-0005-0000-0000-0000E65B0000}"/>
    <cellStyle name="표준 36 3 20 11 2" xfId="23749" xr:uid="{00000000-0005-0000-0000-0000E75B0000}"/>
    <cellStyle name="표준 36 3 20 12" xfId="23750" xr:uid="{00000000-0005-0000-0000-0000E85B0000}"/>
    <cellStyle name="표준 36 3 20 12 2" xfId="23751" xr:uid="{00000000-0005-0000-0000-0000E95B0000}"/>
    <cellStyle name="표준 36 3 20 13" xfId="23752" xr:uid="{00000000-0005-0000-0000-0000EA5B0000}"/>
    <cellStyle name="표준 36 3 20 13 2" xfId="23753" xr:uid="{00000000-0005-0000-0000-0000EB5B0000}"/>
    <cellStyle name="표준 36 3 20 14" xfId="23754" xr:uid="{00000000-0005-0000-0000-0000EC5B0000}"/>
    <cellStyle name="표준 36 3 20 14 2" xfId="23755" xr:uid="{00000000-0005-0000-0000-0000ED5B0000}"/>
    <cellStyle name="표준 36 3 20 15" xfId="23756" xr:uid="{00000000-0005-0000-0000-0000EE5B0000}"/>
    <cellStyle name="표준 36 3 20 2" xfId="23757" xr:uid="{00000000-0005-0000-0000-0000EF5B0000}"/>
    <cellStyle name="표준 36 3 20 2 10" xfId="23758" xr:uid="{00000000-0005-0000-0000-0000F05B0000}"/>
    <cellStyle name="표준 36 3 20 2 10 2" xfId="23759" xr:uid="{00000000-0005-0000-0000-0000F15B0000}"/>
    <cellStyle name="표준 36 3 20 2 11" xfId="23760" xr:uid="{00000000-0005-0000-0000-0000F25B0000}"/>
    <cellStyle name="표준 36 3 20 2 11 2" xfId="23761" xr:uid="{00000000-0005-0000-0000-0000F35B0000}"/>
    <cellStyle name="표준 36 3 20 2 12" xfId="23762" xr:uid="{00000000-0005-0000-0000-0000F45B0000}"/>
    <cellStyle name="표준 36 3 20 2 12 2" xfId="23763" xr:uid="{00000000-0005-0000-0000-0000F55B0000}"/>
    <cellStyle name="표준 36 3 20 2 13" xfId="23764" xr:uid="{00000000-0005-0000-0000-0000F65B0000}"/>
    <cellStyle name="표준 36 3 20 2 13 2" xfId="23765" xr:uid="{00000000-0005-0000-0000-0000F75B0000}"/>
    <cellStyle name="표준 36 3 20 2 14" xfId="23766" xr:uid="{00000000-0005-0000-0000-0000F85B0000}"/>
    <cellStyle name="표준 36 3 20 2 2" xfId="23767" xr:uid="{00000000-0005-0000-0000-0000F95B0000}"/>
    <cellStyle name="표준 36 3 20 2 2 2" xfId="23768" xr:uid="{00000000-0005-0000-0000-0000FA5B0000}"/>
    <cellStyle name="표준 36 3 20 2 3" xfId="23769" xr:uid="{00000000-0005-0000-0000-0000FB5B0000}"/>
    <cellStyle name="표준 36 3 20 2 3 2" xfId="23770" xr:uid="{00000000-0005-0000-0000-0000FC5B0000}"/>
    <cellStyle name="표준 36 3 20 2 4" xfId="23771" xr:uid="{00000000-0005-0000-0000-0000FD5B0000}"/>
    <cellStyle name="표준 36 3 20 2 4 2" xfId="23772" xr:uid="{00000000-0005-0000-0000-0000FE5B0000}"/>
    <cellStyle name="표준 36 3 20 2 5" xfId="23773" xr:uid="{00000000-0005-0000-0000-0000FF5B0000}"/>
    <cellStyle name="표준 36 3 20 2 5 2" xfId="23774" xr:uid="{00000000-0005-0000-0000-0000005C0000}"/>
    <cellStyle name="표준 36 3 20 2 6" xfId="23775" xr:uid="{00000000-0005-0000-0000-0000015C0000}"/>
    <cellStyle name="표준 36 3 20 2 6 2" xfId="23776" xr:uid="{00000000-0005-0000-0000-0000025C0000}"/>
    <cellStyle name="표준 36 3 20 2 7" xfId="23777" xr:uid="{00000000-0005-0000-0000-0000035C0000}"/>
    <cellStyle name="표준 36 3 20 2 7 2" xfId="23778" xr:uid="{00000000-0005-0000-0000-0000045C0000}"/>
    <cellStyle name="표준 36 3 20 2 8" xfId="23779" xr:uid="{00000000-0005-0000-0000-0000055C0000}"/>
    <cellStyle name="표준 36 3 20 2 8 2" xfId="23780" xr:uid="{00000000-0005-0000-0000-0000065C0000}"/>
    <cellStyle name="표준 36 3 20 2 9" xfId="23781" xr:uid="{00000000-0005-0000-0000-0000075C0000}"/>
    <cellStyle name="표준 36 3 20 2 9 2" xfId="23782" xr:uid="{00000000-0005-0000-0000-0000085C0000}"/>
    <cellStyle name="표준 36 3 20 3" xfId="23783" xr:uid="{00000000-0005-0000-0000-0000095C0000}"/>
    <cellStyle name="표준 36 3 20 3 2" xfId="23784" xr:uid="{00000000-0005-0000-0000-00000A5C0000}"/>
    <cellStyle name="표준 36 3 20 4" xfId="23785" xr:uid="{00000000-0005-0000-0000-00000B5C0000}"/>
    <cellStyle name="표준 36 3 20 4 2" xfId="23786" xr:uid="{00000000-0005-0000-0000-00000C5C0000}"/>
    <cellStyle name="표준 36 3 20 5" xfId="23787" xr:uid="{00000000-0005-0000-0000-00000D5C0000}"/>
    <cellStyle name="표준 36 3 20 5 2" xfId="23788" xr:uid="{00000000-0005-0000-0000-00000E5C0000}"/>
    <cellStyle name="표준 36 3 20 6" xfId="23789" xr:uid="{00000000-0005-0000-0000-00000F5C0000}"/>
    <cellStyle name="표준 36 3 20 6 2" xfId="23790" xr:uid="{00000000-0005-0000-0000-0000105C0000}"/>
    <cellStyle name="표준 36 3 20 7" xfId="23791" xr:uid="{00000000-0005-0000-0000-0000115C0000}"/>
    <cellStyle name="표준 36 3 20 7 2" xfId="23792" xr:uid="{00000000-0005-0000-0000-0000125C0000}"/>
    <cellStyle name="표준 36 3 20 8" xfId="23793" xr:uid="{00000000-0005-0000-0000-0000135C0000}"/>
    <cellStyle name="표준 36 3 20 8 2" xfId="23794" xr:uid="{00000000-0005-0000-0000-0000145C0000}"/>
    <cellStyle name="표준 36 3 20 9" xfId="23795" xr:uid="{00000000-0005-0000-0000-0000155C0000}"/>
    <cellStyle name="표준 36 3 20 9 2" xfId="23796" xr:uid="{00000000-0005-0000-0000-0000165C0000}"/>
    <cellStyle name="표준 36 3 21" xfId="23797" xr:uid="{00000000-0005-0000-0000-0000175C0000}"/>
    <cellStyle name="표준 36 3 21 10" xfId="23798" xr:uid="{00000000-0005-0000-0000-0000185C0000}"/>
    <cellStyle name="표준 36 3 21 10 2" xfId="23799" xr:uid="{00000000-0005-0000-0000-0000195C0000}"/>
    <cellStyle name="표준 36 3 21 11" xfId="23800" xr:uid="{00000000-0005-0000-0000-00001A5C0000}"/>
    <cellStyle name="표준 36 3 21 11 2" xfId="23801" xr:uid="{00000000-0005-0000-0000-00001B5C0000}"/>
    <cellStyle name="표준 36 3 21 12" xfId="23802" xr:uid="{00000000-0005-0000-0000-00001C5C0000}"/>
    <cellStyle name="표준 36 3 21 12 2" xfId="23803" xr:uid="{00000000-0005-0000-0000-00001D5C0000}"/>
    <cellStyle name="표준 36 3 21 13" xfId="23804" xr:uid="{00000000-0005-0000-0000-00001E5C0000}"/>
    <cellStyle name="표준 36 3 21 13 2" xfId="23805" xr:uid="{00000000-0005-0000-0000-00001F5C0000}"/>
    <cellStyle name="표준 36 3 21 14" xfId="23806" xr:uid="{00000000-0005-0000-0000-0000205C0000}"/>
    <cellStyle name="표준 36 3 21 14 2" xfId="23807" xr:uid="{00000000-0005-0000-0000-0000215C0000}"/>
    <cellStyle name="표준 36 3 21 15" xfId="23808" xr:uid="{00000000-0005-0000-0000-0000225C0000}"/>
    <cellStyle name="표준 36 3 21 2" xfId="23809" xr:uid="{00000000-0005-0000-0000-0000235C0000}"/>
    <cellStyle name="표준 36 3 21 2 10" xfId="23810" xr:uid="{00000000-0005-0000-0000-0000245C0000}"/>
    <cellStyle name="표준 36 3 21 2 10 2" xfId="23811" xr:uid="{00000000-0005-0000-0000-0000255C0000}"/>
    <cellStyle name="표준 36 3 21 2 11" xfId="23812" xr:uid="{00000000-0005-0000-0000-0000265C0000}"/>
    <cellStyle name="표준 36 3 21 2 11 2" xfId="23813" xr:uid="{00000000-0005-0000-0000-0000275C0000}"/>
    <cellStyle name="표준 36 3 21 2 12" xfId="23814" xr:uid="{00000000-0005-0000-0000-0000285C0000}"/>
    <cellStyle name="표준 36 3 21 2 12 2" xfId="23815" xr:uid="{00000000-0005-0000-0000-0000295C0000}"/>
    <cellStyle name="표준 36 3 21 2 13" xfId="23816" xr:uid="{00000000-0005-0000-0000-00002A5C0000}"/>
    <cellStyle name="표준 36 3 21 2 13 2" xfId="23817" xr:uid="{00000000-0005-0000-0000-00002B5C0000}"/>
    <cellStyle name="표준 36 3 21 2 14" xfId="23818" xr:uid="{00000000-0005-0000-0000-00002C5C0000}"/>
    <cellStyle name="표준 36 3 21 2 2" xfId="23819" xr:uid="{00000000-0005-0000-0000-00002D5C0000}"/>
    <cellStyle name="표준 36 3 21 2 2 2" xfId="23820" xr:uid="{00000000-0005-0000-0000-00002E5C0000}"/>
    <cellStyle name="표준 36 3 21 2 3" xfId="23821" xr:uid="{00000000-0005-0000-0000-00002F5C0000}"/>
    <cellStyle name="표준 36 3 21 2 3 2" xfId="23822" xr:uid="{00000000-0005-0000-0000-0000305C0000}"/>
    <cellStyle name="표준 36 3 21 2 4" xfId="23823" xr:uid="{00000000-0005-0000-0000-0000315C0000}"/>
    <cellStyle name="표준 36 3 21 2 4 2" xfId="23824" xr:uid="{00000000-0005-0000-0000-0000325C0000}"/>
    <cellStyle name="표준 36 3 21 2 5" xfId="23825" xr:uid="{00000000-0005-0000-0000-0000335C0000}"/>
    <cellStyle name="표준 36 3 21 2 5 2" xfId="23826" xr:uid="{00000000-0005-0000-0000-0000345C0000}"/>
    <cellStyle name="표준 36 3 21 2 6" xfId="23827" xr:uid="{00000000-0005-0000-0000-0000355C0000}"/>
    <cellStyle name="표준 36 3 21 2 6 2" xfId="23828" xr:uid="{00000000-0005-0000-0000-0000365C0000}"/>
    <cellStyle name="표준 36 3 21 2 7" xfId="23829" xr:uid="{00000000-0005-0000-0000-0000375C0000}"/>
    <cellStyle name="표준 36 3 21 2 7 2" xfId="23830" xr:uid="{00000000-0005-0000-0000-0000385C0000}"/>
    <cellStyle name="표준 36 3 21 2 8" xfId="23831" xr:uid="{00000000-0005-0000-0000-0000395C0000}"/>
    <cellStyle name="표준 36 3 21 2 8 2" xfId="23832" xr:uid="{00000000-0005-0000-0000-00003A5C0000}"/>
    <cellStyle name="표준 36 3 21 2 9" xfId="23833" xr:uid="{00000000-0005-0000-0000-00003B5C0000}"/>
    <cellStyle name="표준 36 3 21 2 9 2" xfId="23834" xr:uid="{00000000-0005-0000-0000-00003C5C0000}"/>
    <cellStyle name="표준 36 3 21 3" xfId="23835" xr:uid="{00000000-0005-0000-0000-00003D5C0000}"/>
    <cellStyle name="표준 36 3 21 3 2" xfId="23836" xr:uid="{00000000-0005-0000-0000-00003E5C0000}"/>
    <cellStyle name="표준 36 3 21 4" xfId="23837" xr:uid="{00000000-0005-0000-0000-00003F5C0000}"/>
    <cellStyle name="표준 36 3 21 4 2" xfId="23838" xr:uid="{00000000-0005-0000-0000-0000405C0000}"/>
    <cellStyle name="표준 36 3 21 5" xfId="23839" xr:uid="{00000000-0005-0000-0000-0000415C0000}"/>
    <cellStyle name="표준 36 3 21 5 2" xfId="23840" xr:uid="{00000000-0005-0000-0000-0000425C0000}"/>
    <cellStyle name="표준 36 3 21 6" xfId="23841" xr:uid="{00000000-0005-0000-0000-0000435C0000}"/>
    <cellStyle name="표준 36 3 21 6 2" xfId="23842" xr:uid="{00000000-0005-0000-0000-0000445C0000}"/>
    <cellStyle name="표준 36 3 21 7" xfId="23843" xr:uid="{00000000-0005-0000-0000-0000455C0000}"/>
    <cellStyle name="표준 36 3 21 7 2" xfId="23844" xr:uid="{00000000-0005-0000-0000-0000465C0000}"/>
    <cellStyle name="표준 36 3 21 8" xfId="23845" xr:uid="{00000000-0005-0000-0000-0000475C0000}"/>
    <cellStyle name="표준 36 3 21 8 2" xfId="23846" xr:uid="{00000000-0005-0000-0000-0000485C0000}"/>
    <cellStyle name="표준 36 3 21 9" xfId="23847" xr:uid="{00000000-0005-0000-0000-0000495C0000}"/>
    <cellStyle name="표준 36 3 21 9 2" xfId="23848" xr:uid="{00000000-0005-0000-0000-00004A5C0000}"/>
    <cellStyle name="표준 36 3 22" xfId="23849" xr:uid="{00000000-0005-0000-0000-00004B5C0000}"/>
    <cellStyle name="표준 36 3 22 10" xfId="23850" xr:uid="{00000000-0005-0000-0000-00004C5C0000}"/>
    <cellStyle name="표준 36 3 22 10 2" xfId="23851" xr:uid="{00000000-0005-0000-0000-00004D5C0000}"/>
    <cellStyle name="표준 36 3 22 11" xfId="23852" xr:uid="{00000000-0005-0000-0000-00004E5C0000}"/>
    <cellStyle name="표준 36 3 22 11 2" xfId="23853" xr:uid="{00000000-0005-0000-0000-00004F5C0000}"/>
    <cellStyle name="표준 36 3 22 12" xfId="23854" xr:uid="{00000000-0005-0000-0000-0000505C0000}"/>
    <cellStyle name="표준 36 3 22 12 2" xfId="23855" xr:uid="{00000000-0005-0000-0000-0000515C0000}"/>
    <cellStyle name="표준 36 3 22 13" xfId="23856" xr:uid="{00000000-0005-0000-0000-0000525C0000}"/>
    <cellStyle name="표준 36 3 22 13 2" xfId="23857" xr:uid="{00000000-0005-0000-0000-0000535C0000}"/>
    <cellStyle name="표준 36 3 22 14" xfId="23858" xr:uid="{00000000-0005-0000-0000-0000545C0000}"/>
    <cellStyle name="표준 36 3 22 14 2" xfId="23859" xr:uid="{00000000-0005-0000-0000-0000555C0000}"/>
    <cellStyle name="표준 36 3 22 15" xfId="23860" xr:uid="{00000000-0005-0000-0000-0000565C0000}"/>
    <cellStyle name="표준 36 3 22 2" xfId="23861" xr:uid="{00000000-0005-0000-0000-0000575C0000}"/>
    <cellStyle name="표준 36 3 22 2 10" xfId="23862" xr:uid="{00000000-0005-0000-0000-0000585C0000}"/>
    <cellStyle name="표준 36 3 22 2 10 2" xfId="23863" xr:uid="{00000000-0005-0000-0000-0000595C0000}"/>
    <cellStyle name="표준 36 3 22 2 11" xfId="23864" xr:uid="{00000000-0005-0000-0000-00005A5C0000}"/>
    <cellStyle name="표준 36 3 22 2 11 2" xfId="23865" xr:uid="{00000000-0005-0000-0000-00005B5C0000}"/>
    <cellStyle name="표준 36 3 22 2 12" xfId="23866" xr:uid="{00000000-0005-0000-0000-00005C5C0000}"/>
    <cellStyle name="표준 36 3 22 2 12 2" xfId="23867" xr:uid="{00000000-0005-0000-0000-00005D5C0000}"/>
    <cellStyle name="표준 36 3 22 2 13" xfId="23868" xr:uid="{00000000-0005-0000-0000-00005E5C0000}"/>
    <cellStyle name="표준 36 3 22 2 13 2" xfId="23869" xr:uid="{00000000-0005-0000-0000-00005F5C0000}"/>
    <cellStyle name="표준 36 3 22 2 14" xfId="23870" xr:uid="{00000000-0005-0000-0000-0000605C0000}"/>
    <cellStyle name="표준 36 3 22 2 2" xfId="23871" xr:uid="{00000000-0005-0000-0000-0000615C0000}"/>
    <cellStyle name="표준 36 3 22 2 2 2" xfId="23872" xr:uid="{00000000-0005-0000-0000-0000625C0000}"/>
    <cellStyle name="표준 36 3 22 2 3" xfId="23873" xr:uid="{00000000-0005-0000-0000-0000635C0000}"/>
    <cellStyle name="표준 36 3 22 2 3 2" xfId="23874" xr:uid="{00000000-0005-0000-0000-0000645C0000}"/>
    <cellStyle name="표준 36 3 22 2 4" xfId="23875" xr:uid="{00000000-0005-0000-0000-0000655C0000}"/>
    <cellStyle name="표준 36 3 22 2 4 2" xfId="23876" xr:uid="{00000000-0005-0000-0000-0000665C0000}"/>
    <cellStyle name="표준 36 3 22 2 5" xfId="23877" xr:uid="{00000000-0005-0000-0000-0000675C0000}"/>
    <cellStyle name="표준 36 3 22 2 5 2" xfId="23878" xr:uid="{00000000-0005-0000-0000-0000685C0000}"/>
    <cellStyle name="표준 36 3 22 2 6" xfId="23879" xr:uid="{00000000-0005-0000-0000-0000695C0000}"/>
    <cellStyle name="표준 36 3 22 2 6 2" xfId="23880" xr:uid="{00000000-0005-0000-0000-00006A5C0000}"/>
    <cellStyle name="표준 36 3 22 2 7" xfId="23881" xr:uid="{00000000-0005-0000-0000-00006B5C0000}"/>
    <cellStyle name="표준 36 3 22 2 7 2" xfId="23882" xr:uid="{00000000-0005-0000-0000-00006C5C0000}"/>
    <cellStyle name="표준 36 3 22 2 8" xfId="23883" xr:uid="{00000000-0005-0000-0000-00006D5C0000}"/>
    <cellStyle name="표준 36 3 22 2 8 2" xfId="23884" xr:uid="{00000000-0005-0000-0000-00006E5C0000}"/>
    <cellStyle name="표준 36 3 22 2 9" xfId="23885" xr:uid="{00000000-0005-0000-0000-00006F5C0000}"/>
    <cellStyle name="표준 36 3 22 2 9 2" xfId="23886" xr:uid="{00000000-0005-0000-0000-0000705C0000}"/>
    <cellStyle name="표준 36 3 22 3" xfId="23887" xr:uid="{00000000-0005-0000-0000-0000715C0000}"/>
    <cellStyle name="표준 36 3 22 3 2" xfId="23888" xr:uid="{00000000-0005-0000-0000-0000725C0000}"/>
    <cellStyle name="표준 36 3 22 4" xfId="23889" xr:uid="{00000000-0005-0000-0000-0000735C0000}"/>
    <cellStyle name="표준 36 3 22 4 2" xfId="23890" xr:uid="{00000000-0005-0000-0000-0000745C0000}"/>
    <cellStyle name="표준 36 3 22 5" xfId="23891" xr:uid="{00000000-0005-0000-0000-0000755C0000}"/>
    <cellStyle name="표준 36 3 22 5 2" xfId="23892" xr:uid="{00000000-0005-0000-0000-0000765C0000}"/>
    <cellStyle name="표준 36 3 22 6" xfId="23893" xr:uid="{00000000-0005-0000-0000-0000775C0000}"/>
    <cellStyle name="표준 36 3 22 6 2" xfId="23894" xr:uid="{00000000-0005-0000-0000-0000785C0000}"/>
    <cellStyle name="표준 36 3 22 7" xfId="23895" xr:uid="{00000000-0005-0000-0000-0000795C0000}"/>
    <cellStyle name="표준 36 3 22 7 2" xfId="23896" xr:uid="{00000000-0005-0000-0000-00007A5C0000}"/>
    <cellStyle name="표준 36 3 22 8" xfId="23897" xr:uid="{00000000-0005-0000-0000-00007B5C0000}"/>
    <cellStyle name="표준 36 3 22 8 2" xfId="23898" xr:uid="{00000000-0005-0000-0000-00007C5C0000}"/>
    <cellStyle name="표준 36 3 22 9" xfId="23899" xr:uid="{00000000-0005-0000-0000-00007D5C0000}"/>
    <cellStyle name="표준 36 3 22 9 2" xfId="23900" xr:uid="{00000000-0005-0000-0000-00007E5C0000}"/>
    <cellStyle name="표준 36 3 23" xfId="23901" xr:uid="{00000000-0005-0000-0000-00007F5C0000}"/>
    <cellStyle name="표준 36 3 23 10" xfId="23902" xr:uid="{00000000-0005-0000-0000-0000805C0000}"/>
    <cellStyle name="표준 36 3 23 10 2" xfId="23903" xr:uid="{00000000-0005-0000-0000-0000815C0000}"/>
    <cellStyle name="표준 36 3 23 11" xfId="23904" xr:uid="{00000000-0005-0000-0000-0000825C0000}"/>
    <cellStyle name="표준 36 3 23 11 2" xfId="23905" xr:uid="{00000000-0005-0000-0000-0000835C0000}"/>
    <cellStyle name="표준 36 3 23 12" xfId="23906" xr:uid="{00000000-0005-0000-0000-0000845C0000}"/>
    <cellStyle name="표준 36 3 23 12 2" xfId="23907" xr:uid="{00000000-0005-0000-0000-0000855C0000}"/>
    <cellStyle name="표준 36 3 23 13" xfId="23908" xr:uid="{00000000-0005-0000-0000-0000865C0000}"/>
    <cellStyle name="표준 36 3 23 13 2" xfId="23909" xr:uid="{00000000-0005-0000-0000-0000875C0000}"/>
    <cellStyle name="표준 36 3 23 14" xfId="23910" xr:uid="{00000000-0005-0000-0000-0000885C0000}"/>
    <cellStyle name="표준 36 3 23 14 2" xfId="23911" xr:uid="{00000000-0005-0000-0000-0000895C0000}"/>
    <cellStyle name="표준 36 3 23 15" xfId="23912" xr:uid="{00000000-0005-0000-0000-00008A5C0000}"/>
    <cellStyle name="표준 36 3 23 2" xfId="23913" xr:uid="{00000000-0005-0000-0000-00008B5C0000}"/>
    <cellStyle name="표준 36 3 23 2 10" xfId="23914" xr:uid="{00000000-0005-0000-0000-00008C5C0000}"/>
    <cellStyle name="표준 36 3 23 2 10 2" xfId="23915" xr:uid="{00000000-0005-0000-0000-00008D5C0000}"/>
    <cellStyle name="표준 36 3 23 2 11" xfId="23916" xr:uid="{00000000-0005-0000-0000-00008E5C0000}"/>
    <cellStyle name="표준 36 3 23 2 11 2" xfId="23917" xr:uid="{00000000-0005-0000-0000-00008F5C0000}"/>
    <cellStyle name="표준 36 3 23 2 12" xfId="23918" xr:uid="{00000000-0005-0000-0000-0000905C0000}"/>
    <cellStyle name="표준 36 3 23 2 12 2" xfId="23919" xr:uid="{00000000-0005-0000-0000-0000915C0000}"/>
    <cellStyle name="표준 36 3 23 2 13" xfId="23920" xr:uid="{00000000-0005-0000-0000-0000925C0000}"/>
    <cellStyle name="표준 36 3 23 2 13 2" xfId="23921" xr:uid="{00000000-0005-0000-0000-0000935C0000}"/>
    <cellStyle name="표준 36 3 23 2 14" xfId="23922" xr:uid="{00000000-0005-0000-0000-0000945C0000}"/>
    <cellStyle name="표준 36 3 23 2 2" xfId="23923" xr:uid="{00000000-0005-0000-0000-0000955C0000}"/>
    <cellStyle name="표준 36 3 23 2 2 2" xfId="23924" xr:uid="{00000000-0005-0000-0000-0000965C0000}"/>
    <cellStyle name="표준 36 3 23 2 3" xfId="23925" xr:uid="{00000000-0005-0000-0000-0000975C0000}"/>
    <cellStyle name="표준 36 3 23 2 3 2" xfId="23926" xr:uid="{00000000-0005-0000-0000-0000985C0000}"/>
    <cellStyle name="표준 36 3 23 2 4" xfId="23927" xr:uid="{00000000-0005-0000-0000-0000995C0000}"/>
    <cellStyle name="표준 36 3 23 2 4 2" xfId="23928" xr:uid="{00000000-0005-0000-0000-00009A5C0000}"/>
    <cellStyle name="표준 36 3 23 2 5" xfId="23929" xr:uid="{00000000-0005-0000-0000-00009B5C0000}"/>
    <cellStyle name="표준 36 3 23 2 5 2" xfId="23930" xr:uid="{00000000-0005-0000-0000-00009C5C0000}"/>
    <cellStyle name="표준 36 3 23 2 6" xfId="23931" xr:uid="{00000000-0005-0000-0000-00009D5C0000}"/>
    <cellStyle name="표준 36 3 23 2 6 2" xfId="23932" xr:uid="{00000000-0005-0000-0000-00009E5C0000}"/>
    <cellStyle name="표준 36 3 23 2 7" xfId="23933" xr:uid="{00000000-0005-0000-0000-00009F5C0000}"/>
    <cellStyle name="표준 36 3 23 2 7 2" xfId="23934" xr:uid="{00000000-0005-0000-0000-0000A05C0000}"/>
    <cellStyle name="표준 36 3 23 2 8" xfId="23935" xr:uid="{00000000-0005-0000-0000-0000A15C0000}"/>
    <cellStyle name="표준 36 3 23 2 8 2" xfId="23936" xr:uid="{00000000-0005-0000-0000-0000A25C0000}"/>
    <cellStyle name="표준 36 3 23 2 9" xfId="23937" xr:uid="{00000000-0005-0000-0000-0000A35C0000}"/>
    <cellStyle name="표준 36 3 23 2 9 2" xfId="23938" xr:uid="{00000000-0005-0000-0000-0000A45C0000}"/>
    <cellStyle name="표준 36 3 23 3" xfId="23939" xr:uid="{00000000-0005-0000-0000-0000A55C0000}"/>
    <cellStyle name="표준 36 3 23 3 2" xfId="23940" xr:uid="{00000000-0005-0000-0000-0000A65C0000}"/>
    <cellStyle name="표준 36 3 23 4" xfId="23941" xr:uid="{00000000-0005-0000-0000-0000A75C0000}"/>
    <cellStyle name="표준 36 3 23 4 2" xfId="23942" xr:uid="{00000000-0005-0000-0000-0000A85C0000}"/>
    <cellStyle name="표준 36 3 23 5" xfId="23943" xr:uid="{00000000-0005-0000-0000-0000A95C0000}"/>
    <cellStyle name="표준 36 3 23 5 2" xfId="23944" xr:uid="{00000000-0005-0000-0000-0000AA5C0000}"/>
    <cellStyle name="표준 36 3 23 6" xfId="23945" xr:uid="{00000000-0005-0000-0000-0000AB5C0000}"/>
    <cellStyle name="표준 36 3 23 6 2" xfId="23946" xr:uid="{00000000-0005-0000-0000-0000AC5C0000}"/>
    <cellStyle name="표준 36 3 23 7" xfId="23947" xr:uid="{00000000-0005-0000-0000-0000AD5C0000}"/>
    <cellStyle name="표준 36 3 23 7 2" xfId="23948" xr:uid="{00000000-0005-0000-0000-0000AE5C0000}"/>
    <cellStyle name="표준 36 3 23 8" xfId="23949" xr:uid="{00000000-0005-0000-0000-0000AF5C0000}"/>
    <cellStyle name="표준 36 3 23 8 2" xfId="23950" xr:uid="{00000000-0005-0000-0000-0000B05C0000}"/>
    <cellStyle name="표준 36 3 23 9" xfId="23951" xr:uid="{00000000-0005-0000-0000-0000B15C0000}"/>
    <cellStyle name="표준 36 3 23 9 2" xfId="23952" xr:uid="{00000000-0005-0000-0000-0000B25C0000}"/>
    <cellStyle name="표준 36 3 24" xfId="23953" xr:uid="{00000000-0005-0000-0000-0000B35C0000}"/>
    <cellStyle name="표준 36 3 24 10" xfId="23954" xr:uid="{00000000-0005-0000-0000-0000B45C0000}"/>
    <cellStyle name="표준 36 3 24 10 2" xfId="23955" xr:uid="{00000000-0005-0000-0000-0000B55C0000}"/>
    <cellStyle name="표준 36 3 24 11" xfId="23956" xr:uid="{00000000-0005-0000-0000-0000B65C0000}"/>
    <cellStyle name="표준 36 3 24 11 2" xfId="23957" xr:uid="{00000000-0005-0000-0000-0000B75C0000}"/>
    <cellStyle name="표준 36 3 24 12" xfId="23958" xr:uid="{00000000-0005-0000-0000-0000B85C0000}"/>
    <cellStyle name="표준 36 3 24 12 2" xfId="23959" xr:uid="{00000000-0005-0000-0000-0000B95C0000}"/>
    <cellStyle name="표준 36 3 24 13" xfId="23960" xr:uid="{00000000-0005-0000-0000-0000BA5C0000}"/>
    <cellStyle name="표준 36 3 24 13 2" xfId="23961" xr:uid="{00000000-0005-0000-0000-0000BB5C0000}"/>
    <cellStyle name="표준 36 3 24 14" xfId="23962" xr:uid="{00000000-0005-0000-0000-0000BC5C0000}"/>
    <cellStyle name="표준 36 3 24 14 2" xfId="23963" xr:uid="{00000000-0005-0000-0000-0000BD5C0000}"/>
    <cellStyle name="표준 36 3 24 15" xfId="23964" xr:uid="{00000000-0005-0000-0000-0000BE5C0000}"/>
    <cellStyle name="표준 36 3 24 2" xfId="23965" xr:uid="{00000000-0005-0000-0000-0000BF5C0000}"/>
    <cellStyle name="표준 36 3 24 2 10" xfId="23966" xr:uid="{00000000-0005-0000-0000-0000C05C0000}"/>
    <cellStyle name="표준 36 3 24 2 10 2" xfId="23967" xr:uid="{00000000-0005-0000-0000-0000C15C0000}"/>
    <cellStyle name="표준 36 3 24 2 11" xfId="23968" xr:uid="{00000000-0005-0000-0000-0000C25C0000}"/>
    <cellStyle name="표준 36 3 24 2 11 2" xfId="23969" xr:uid="{00000000-0005-0000-0000-0000C35C0000}"/>
    <cellStyle name="표준 36 3 24 2 12" xfId="23970" xr:uid="{00000000-0005-0000-0000-0000C45C0000}"/>
    <cellStyle name="표준 36 3 24 2 12 2" xfId="23971" xr:uid="{00000000-0005-0000-0000-0000C55C0000}"/>
    <cellStyle name="표준 36 3 24 2 13" xfId="23972" xr:uid="{00000000-0005-0000-0000-0000C65C0000}"/>
    <cellStyle name="표준 36 3 24 2 13 2" xfId="23973" xr:uid="{00000000-0005-0000-0000-0000C75C0000}"/>
    <cellStyle name="표준 36 3 24 2 14" xfId="23974" xr:uid="{00000000-0005-0000-0000-0000C85C0000}"/>
    <cellStyle name="표준 36 3 24 2 2" xfId="23975" xr:uid="{00000000-0005-0000-0000-0000C95C0000}"/>
    <cellStyle name="표준 36 3 24 2 2 2" xfId="23976" xr:uid="{00000000-0005-0000-0000-0000CA5C0000}"/>
    <cellStyle name="표준 36 3 24 2 3" xfId="23977" xr:uid="{00000000-0005-0000-0000-0000CB5C0000}"/>
    <cellStyle name="표준 36 3 24 2 3 2" xfId="23978" xr:uid="{00000000-0005-0000-0000-0000CC5C0000}"/>
    <cellStyle name="표준 36 3 24 2 4" xfId="23979" xr:uid="{00000000-0005-0000-0000-0000CD5C0000}"/>
    <cellStyle name="표준 36 3 24 2 4 2" xfId="23980" xr:uid="{00000000-0005-0000-0000-0000CE5C0000}"/>
    <cellStyle name="표준 36 3 24 2 5" xfId="23981" xr:uid="{00000000-0005-0000-0000-0000CF5C0000}"/>
    <cellStyle name="표준 36 3 24 2 5 2" xfId="23982" xr:uid="{00000000-0005-0000-0000-0000D05C0000}"/>
    <cellStyle name="표준 36 3 24 2 6" xfId="23983" xr:uid="{00000000-0005-0000-0000-0000D15C0000}"/>
    <cellStyle name="표준 36 3 24 2 6 2" xfId="23984" xr:uid="{00000000-0005-0000-0000-0000D25C0000}"/>
    <cellStyle name="표준 36 3 24 2 7" xfId="23985" xr:uid="{00000000-0005-0000-0000-0000D35C0000}"/>
    <cellStyle name="표준 36 3 24 2 7 2" xfId="23986" xr:uid="{00000000-0005-0000-0000-0000D45C0000}"/>
    <cellStyle name="표준 36 3 24 2 8" xfId="23987" xr:uid="{00000000-0005-0000-0000-0000D55C0000}"/>
    <cellStyle name="표준 36 3 24 2 8 2" xfId="23988" xr:uid="{00000000-0005-0000-0000-0000D65C0000}"/>
    <cellStyle name="표준 36 3 24 2 9" xfId="23989" xr:uid="{00000000-0005-0000-0000-0000D75C0000}"/>
    <cellStyle name="표준 36 3 24 2 9 2" xfId="23990" xr:uid="{00000000-0005-0000-0000-0000D85C0000}"/>
    <cellStyle name="표준 36 3 24 3" xfId="23991" xr:uid="{00000000-0005-0000-0000-0000D95C0000}"/>
    <cellStyle name="표준 36 3 24 3 2" xfId="23992" xr:uid="{00000000-0005-0000-0000-0000DA5C0000}"/>
    <cellStyle name="표준 36 3 24 4" xfId="23993" xr:uid="{00000000-0005-0000-0000-0000DB5C0000}"/>
    <cellStyle name="표준 36 3 24 4 2" xfId="23994" xr:uid="{00000000-0005-0000-0000-0000DC5C0000}"/>
    <cellStyle name="표준 36 3 24 5" xfId="23995" xr:uid="{00000000-0005-0000-0000-0000DD5C0000}"/>
    <cellStyle name="표준 36 3 24 5 2" xfId="23996" xr:uid="{00000000-0005-0000-0000-0000DE5C0000}"/>
    <cellStyle name="표준 36 3 24 6" xfId="23997" xr:uid="{00000000-0005-0000-0000-0000DF5C0000}"/>
    <cellStyle name="표준 36 3 24 6 2" xfId="23998" xr:uid="{00000000-0005-0000-0000-0000E05C0000}"/>
    <cellStyle name="표준 36 3 24 7" xfId="23999" xr:uid="{00000000-0005-0000-0000-0000E15C0000}"/>
    <cellStyle name="표준 36 3 24 7 2" xfId="24000" xr:uid="{00000000-0005-0000-0000-0000E25C0000}"/>
    <cellStyle name="표준 36 3 24 8" xfId="24001" xr:uid="{00000000-0005-0000-0000-0000E35C0000}"/>
    <cellStyle name="표준 36 3 24 8 2" xfId="24002" xr:uid="{00000000-0005-0000-0000-0000E45C0000}"/>
    <cellStyle name="표준 36 3 24 9" xfId="24003" xr:uid="{00000000-0005-0000-0000-0000E55C0000}"/>
    <cellStyle name="표준 36 3 24 9 2" xfId="24004" xr:uid="{00000000-0005-0000-0000-0000E65C0000}"/>
    <cellStyle name="표준 36 3 25" xfId="24005" xr:uid="{00000000-0005-0000-0000-0000E75C0000}"/>
    <cellStyle name="표준 36 3 25 10" xfId="24006" xr:uid="{00000000-0005-0000-0000-0000E85C0000}"/>
    <cellStyle name="표준 36 3 25 10 2" xfId="24007" xr:uid="{00000000-0005-0000-0000-0000E95C0000}"/>
    <cellStyle name="표준 36 3 25 11" xfId="24008" xr:uid="{00000000-0005-0000-0000-0000EA5C0000}"/>
    <cellStyle name="표준 36 3 25 11 2" xfId="24009" xr:uid="{00000000-0005-0000-0000-0000EB5C0000}"/>
    <cellStyle name="표준 36 3 25 12" xfId="24010" xr:uid="{00000000-0005-0000-0000-0000EC5C0000}"/>
    <cellStyle name="표준 36 3 25 12 2" xfId="24011" xr:uid="{00000000-0005-0000-0000-0000ED5C0000}"/>
    <cellStyle name="표준 36 3 25 13" xfId="24012" xr:uid="{00000000-0005-0000-0000-0000EE5C0000}"/>
    <cellStyle name="표준 36 3 25 13 2" xfId="24013" xr:uid="{00000000-0005-0000-0000-0000EF5C0000}"/>
    <cellStyle name="표준 36 3 25 14" xfId="24014" xr:uid="{00000000-0005-0000-0000-0000F05C0000}"/>
    <cellStyle name="표준 36 3 25 14 2" xfId="24015" xr:uid="{00000000-0005-0000-0000-0000F15C0000}"/>
    <cellStyle name="표준 36 3 25 15" xfId="24016" xr:uid="{00000000-0005-0000-0000-0000F25C0000}"/>
    <cellStyle name="표준 36 3 25 2" xfId="24017" xr:uid="{00000000-0005-0000-0000-0000F35C0000}"/>
    <cellStyle name="표준 36 3 25 2 10" xfId="24018" xr:uid="{00000000-0005-0000-0000-0000F45C0000}"/>
    <cellStyle name="표준 36 3 25 2 10 2" xfId="24019" xr:uid="{00000000-0005-0000-0000-0000F55C0000}"/>
    <cellStyle name="표준 36 3 25 2 11" xfId="24020" xr:uid="{00000000-0005-0000-0000-0000F65C0000}"/>
    <cellStyle name="표준 36 3 25 2 11 2" xfId="24021" xr:uid="{00000000-0005-0000-0000-0000F75C0000}"/>
    <cellStyle name="표준 36 3 25 2 12" xfId="24022" xr:uid="{00000000-0005-0000-0000-0000F85C0000}"/>
    <cellStyle name="표준 36 3 25 2 12 2" xfId="24023" xr:uid="{00000000-0005-0000-0000-0000F95C0000}"/>
    <cellStyle name="표준 36 3 25 2 13" xfId="24024" xr:uid="{00000000-0005-0000-0000-0000FA5C0000}"/>
    <cellStyle name="표준 36 3 25 2 13 2" xfId="24025" xr:uid="{00000000-0005-0000-0000-0000FB5C0000}"/>
    <cellStyle name="표준 36 3 25 2 14" xfId="24026" xr:uid="{00000000-0005-0000-0000-0000FC5C0000}"/>
    <cellStyle name="표준 36 3 25 2 2" xfId="24027" xr:uid="{00000000-0005-0000-0000-0000FD5C0000}"/>
    <cellStyle name="표준 36 3 25 2 2 2" xfId="24028" xr:uid="{00000000-0005-0000-0000-0000FE5C0000}"/>
    <cellStyle name="표준 36 3 25 2 3" xfId="24029" xr:uid="{00000000-0005-0000-0000-0000FF5C0000}"/>
    <cellStyle name="표준 36 3 25 2 3 2" xfId="24030" xr:uid="{00000000-0005-0000-0000-0000005D0000}"/>
    <cellStyle name="표준 36 3 25 2 4" xfId="24031" xr:uid="{00000000-0005-0000-0000-0000015D0000}"/>
    <cellStyle name="표준 36 3 25 2 4 2" xfId="24032" xr:uid="{00000000-0005-0000-0000-0000025D0000}"/>
    <cellStyle name="표준 36 3 25 2 5" xfId="24033" xr:uid="{00000000-0005-0000-0000-0000035D0000}"/>
    <cellStyle name="표준 36 3 25 2 5 2" xfId="24034" xr:uid="{00000000-0005-0000-0000-0000045D0000}"/>
    <cellStyle name="표준 36 3 25 2 6" xfId="24035" xr:uid="{00000000-0005-0000-0000-0000055D0000}"/>
    <cellStyle name="표준 36 3 25 2 6 2" xfId="24036" xr:uid="{00000000-0005-0000-0000-0000065D0000}"/>
    <cellStyle name="표준 36 3 25 2 7" xfId="24037" xr:uid="{00000000-0005-0000-0000-0000075D0000}"/>
    <cellStyle name="표준 36 3 25 2 7 2" xfId="24038" xr:uid="{00000000-0005-0000-0000-0000085D0000}"/>
    <cellStyle name="표준 36 3 25 2 8" xfId="24039" xr:uid="{00000000-0005-0000-0000-0000095D0000}"/>
    <cellStyle name="표준 36 3 25 2 8 2" xfId="24040" xr:uid="{00000000-0005-0000-0000-00000A5D0000}"/>
    <cellStyle name="표준 36 3 25 2 9" xfId="24041" xr:uid="{00000000-0005-0000-0000-00000B5D0000}"/>
    <cellStyle name="표준 36 3 25 2 9 2" xfId="24042" xr:uid="{00000000-0005-0000-0000-00000C5D0000}"/>
    <cellStyle name="표준 36 3 25 3" xfId="24043" xr:uid="{00000000-0005-0000-0000-00000D5D0000}"/>
    <cellStyle name="표준 36 3 25 3 2" xfId="24044" xr:uid="{00000000-0005-0000-0000-00000E5D0000}"/>
    <cellStyle name="표준 36 3 25 4" xfId="24045" xr:uid="{00000000-0005-0000-0000-00000F5D0000}"/>
    <cellStyle name="표준 36 3 25 4 2" xfId="24046" xr:uid="{00000000-0005-0000-0000-0000105D0000}"/>
    <cellStyle name="표준 36 3 25 5" xfId="24047" xr:uid="{00000000-0005-0000-0000-0000115D0000}"/>
    <cellStyle name="표준 36 3 25 5 2" xfId="24048" xr:uid="{00000000-0005-0000-0000-0000125D0000}"/>
    <cellStyle name="표준 36 3 25 6" xfId="24049" xr:uid="{00000000-0005-0000-0000-0000135D0000}"/>
    <cellStyle name="표준 36 3 25 6 2" xfId="24050" xr:uid="{00000000-0005-0000-0000-0000145D0000}"/>
    <cellStyle name="표준 36 3 25 7" xfId="24051" xr:uid="{00000000-0005-0000-0000-0000155D0000}"/>
    <cellStyle name="표준 36 3 25 7 2" xfId="24052" xr:uid="{00000000-0005-0000-0000-0000165D0000}"/>
    <cellStyle name="표준 36 3 25 8" xfId="24053" xr:uid="{00000000-0005-0000-0000-0000175D0000}"/>
    <cellStyle name="표준 36 3 25 8 2" xfId="24054" xr:uid="{00000000-0005-0000-0000-0000185D0000}"/>
    <cellStyle name="표준 36 3 25 9" xfId="24055" xr:uid="{00000000-0005-0000-0000-0000195D0000}"/>
    <cellStyle name="표준 36 3 25 9 2" xfId="24056" xr:uid="{00000000-0005-0000-0000-00001A5D0000}"/>
    <cellStyle name="표준 36 3 26" xfId="24057" xr:uid="{00000000-0005-0000-0000-00001B5D0000}"/>
    <cellStyle name="표준 36 3 26 10" xfId="24058" xr:uid="{00000000-0005-0000-0000-00001C5D0000}"/>
    <cellStyle name="표준 36 3 26 10 2" xfId="24059" xr:uid="{00000000-0005-0000-0000-00001D5D0000}"/>
    <cellStyle name="표준 36 3 26 11" xfId="24060" xr:uid="{00000000-0005-0000-0000-00001E5D0000}"/>
    <cellStyle name="표준 36 3 26 11 2" xfId="24061" xr:uid="{00000000-0005-0000-0000-00001F5D0000}"/>
    <cellStyle name="표준 36 3 26 12" xfId="24062" xr:uid="{00000000-0005-0000-0000-0000205D0000}"/>
    <cellStyle name="표준 36 3 26 12 2" xfId="24063" xr:uid="{00000000-0005-0000-0000-0000215D0000}"/>
    <cellStyle name="표준 36 3 26 13" xfId="24064" xr:uid="{00000000-0005-0000-0000-0000225D0000}"/>
    <cellStyle name="표준 36 3 26 13 2" xfId="24065" xr:uid="{00000000-0005-0000-0000-0000235D0000}"/>
    <cellStyle name="표준 36 3 26 14" xfId="24066" xr:uid="{00000000-0005-0000-0000-0000245D0000}"/>
    <cellStyle name="표준 36 3 26 14 2" xfId="24067" xr:uid="{00000000-0005-0000-0000-0000255D0000}"/>
    <cellStyle name="표준 36 3 26 15" xfId="24068" xr:uid="{00000000-0005-0000-0000-0000265D0000}"/>
    <cellStyle name="표준 36 3 26 2" xfId="24069" xr:uid="{00000000-0005-0000-0000-0000275D0000}"/>
    <cellStyle name="표준 36 3 26 2 10" xfId="24070" xr:uid="{00000000-0005-0000-0000-0000285D0000}"/>
    <cellStyle name="표준 36 3 26 2 10 2" xfId="24071" xr:uid="{00000000-0005-0000-0000-0000295D0000}"/>
    <cellStyle name="표준 36 3 26 2 11" xfId="24072" xr:uid="{00000000-0005-0000-0000-00002A5D0000}"/>
    <cellStyle name="표준 36 3 26 2 11 2" xfId="24073" xr:uid="{00000000-0005-0000-0000-00002B5D0000}"/>
    <cellStyle name="표준 36 3 26 2 12" xfId="24074" xr:uid="{00000000-0005-0000-0000-00002C5D0000}"/>
    <cellStyle name="표준 36 3 26 2 12 2" xfId="24075" xr:uid="{00000000-0005-0000-0000-00002D5D0000}"/>
    <cellStyle name="표준 36 3 26 2 13" xfId="24076" xr:uid="{00000000-0005-0000-0000-00002E5D0000}"/>
    <cellStyle name="표준 36 3 26 2 13 2" xfId="24077" xr:uid="{00000000-0005-0000-0000-00002F5D0000}"/>
    <cellStyle name="표준 36 3 26 2 14" xfId="24078" xr:uid="{00000000-0005-0000-0000-0000305D0000}"/>
    <cellStyle name="표준 36 3 26 2 2" xfId="24079" xr:uid="{00000000-0005-0000-0000-0000315D0000}"/>
    <cellStyle name="표준 36 3 26 2 2 2" xfId="24080" xr:uid="{00000000-0005-0000-0000-0000325D0000}"/>
    <cellStyle name="표준 36 3 26 2 3" xfId="24081" xr:uid="{00000000-0005-0000-0000-0000335D0000}"/>
    <cellStyle name="표준 36 3 26 2 3 2" xfId="24082" xr:uid="{00000000-0005-0000-0000-0000345D0000}"/>
    <cellStyle name="표준 36 3 26 2 4" xfId="24083" xr:uid="{00000000-0005-0000-0000-0000355D0000}"/>
    <cellStyle name="표준 36 3 26 2 4 2" xfId="24084" xr:uid="{00000000-0005-0000-0000-0000365D0000}"/>
    <cellStyle name="표준 36 3 26 2 5" xfId="24085" xr:uid="{00000000-0005-0000-0000-0000375D0000}"/>
    <cellStyle name="표준 36 3 26 2 5 2" xfId="24086" xr:uid="{00000000-0005-0000-0000-0000385D0000}"/>
    <cellStyle name="표준 36 3 26 2 6" xfId="24087" xr:uid="{00000000-0005-0000-0000-0000395D0000}"/>
    <cellStyle name="표준 36 3 26 2 6 2" xfId="24088" xr:uid="{00000000-0005-0000-0000-00003A5D0000}"/>
    <cellStyle name="표준 36 3 26 2 7" xfId="24089" xr:uid="{00000000-0005-0000-0000-00003B5D0000}"/>
    <cellStyle name="표준 36 3 26 2 7 2" xfId="24090" xr:uid="{00000000-0005-0000-0000-00003C5D0000}"/>
    <cellStyle name="표준 36 3 26 2 8" xfId="24091" xr:uid="{00000000-0005-0000-0000-00003D5D0000}"/>
    <cellStyle name="표준 36 3 26 2 8 2" xfId="24092" xr:uid="{00000000-0005-0000-0000-00003E5D0000}"/>
    <cellStyle name="표준 36 3 26 2 9" xfId="24093" xr:uid="{00000000-0005-0000-0000-00003F5D0000}"/>
    <cellStyle name="표준 36 3 26 2 9 2" xfId="24094" xr:uid="{00000000-0005-0000-0000-0000405D0000}"/>
    <cellStyle name="표준 36 3 26 3" xfId="24095" xr:uid="{00000000-0005-0000-0000-0000415D0000}"/>
    <cellStyle name="표준 36 3 26 3 2" xfId="24096" xr:uid="{00000000-0005-0000-0000-0000425D0000}"/>
    <cellStyle name="표준 36 3 26 4" xfId="24097" xr:uid="{00000000-0005-0000-0000-0000435D0000}"/>
    <cellStyle name="표준 36 3 26 4 2" xfId="24098" xr:uid="{00000000-0005-0000-0000-0000445D0000}"/>
    <cellStyle name="표준 36 3 26 5" xfId="24099" xr:uid="{00000000-0005-0000-0000-0000455D0000}"/>
    <cellStyle name="표준 36 3 26 5 2" xfId="24100" xr:uid="{00000000-0005-0000-0000-0000465D0000}"/>
    <cellStyle name="표준 36 3 26 6" xfId="24101" xr:uid="{00000000-0005-0000-0000-0000475D0000}"/>
    <cellStyle name="표준 36 3 26 6 2" xfId="24102" xr:uid="{00000000-0005-0000-0000-0000485D0000}"/>
    <cellStyle name="표준 36 3 26 7" xfId="24103" xr:uid="{00000000-0005-0000-0000-0000495D0000}"/>
    <cellStyle name="표준 36 3 26 7 2" xfId="24104" xr:uid="{00000000-0005-0000-0000-00004A5D0000}"/>
    <cellStyle name="표준 36 3 26 8" xfId="24105" xr:uid="{00000000-0005-0000-0000-00004B5D0000}"/>
    <cellStyle name="표준 36 3 26 8 2" xfId="24106" xr:uid="{00000000-0005-0000-0000-00004C5D0000}"/>
    <cellStyle name="표준 36 3 26 9" xfId="24107" xr:uid="{00000000-0005-0000-0000-00004D5D0000}"/>
    <cellStyle name="표준 36 3 26 9 2" xfId="24108" xr:uid="{00000000-0005-0000-0000-00004E5D0000}"/>
    <cellStyle name="표준 36 3 27" xfId="24109" xr:uid="{00000000-0005-0000-0000-00004F5D0000}"/>
    <cellStyle name="표준 36 3 27 10" xfId="24110" xr:uid="{00000000-0005-0000-0000-0000505D0000}"/>
    <cellStyle name="표준 36 3 27 10 2" xfId="24111" xr:uid="{00000000-0005-0000-0000-0000515D0000}"/>
    <cellStyle name="표준 36 3 27 11" xfId="24112" xr:uid="{00000000-0005-0000-0000-0000525D0000}"/>
    <cellStyle name="표준 36 3 27 11 2" xfId="24113" xr:uid="{00000000-0005-0000-0000-0000535D0000}"/>
    <cellStyle name="표준 36 3 27 12" xfId="24114" xr:uid="{00000000-0005-0000-0000-0000545D0000}"/>
    <cellStyle name="표준 36 3 27 12 2" xfId="24115" xr:uid="{00000000-0005-0000-0000-0000555D0000}"/>
    <cellStyle name="표준 36 3 27 13" xfId="24116" xr:uid="{00000000-0005-0000-0000-0000565D0000}"/>
    <cellStyle name="표준 36 3 27 13 2" xfId="24117" xr:uid="{00000000-0005-0000-0000-0000575D0000}"/>
    <cellStyle name="표준 36 3 27 14" xfId="24118" xr:uid="{00000000-0005-0000-0000-0000585D0000}"/>
    <cellStyle name="표준 36 3 27 14 2" xfId="24119" xr:uid="{00000000-0005-0000-0000-0000595D0000}"/>
    <cellStyle name="표준 36 3 27 15" xfId="24120" xr:uid="{00000000-0005-0000-0000-00005A5D0000}"/>
    <cellStyle name="표준 36 3 27 2" xfId="24121" xr:uid="{00000000-0005-0000-0000-00005B5D0000}"/>
    <cellStyle name="표준 36 3 27 2 10" xfId="24122" xr:uid="{00000000-0005-0000-0000-00005C5D0000}"/>
    <cellStyle name="표준 36 3 27 2 10 2" xfId="24123" xr:uid="{00000000-0005-0000-0000-00005D5D0000}"/>
    <cellStyle name="표준 36 3 27 2 11" xfId="24124" xr:uid="{00000000-0005-0000-0000-00005E5D0000}"/>
    <cellStyle name="표준 36 3 27 2 11 2" xfId="24125" xr:uid="{00000000-0005-0000-0000-00005F5D0000}"/>
    <cellStyle name="표준 36 3 27 2 12" xfId="24126" xr:uid="{00000000-0005-0000-0000-0000605D0000}"/>
    <cellStyle name="표준 36 3 27 2 12 2" xfId="24127" xr:uid="{00000000-0005-0000-0000-0000615D0000}"/>
    <cellStyle name="표준 36 3 27 2 13" xfId="24128" xr:uid="{00000000-0005-0000-0000-0000625D0000}"/>
    <cellStyle name="표준 36 3 27 2 13 2" xfId="24129" xr:uid="{00000000-0005-0000-0000-0000635D0000}"/>
    <cellStyle name="표준 36 3 27 2 14" xfId="24130" xr:uid="{00000000-0005-0000-0000-0000645D0000}"/>
    <cellStyle name="표준 36 3 27 2 2" xfId="24131" xr:uid="{00000000-0005-0000-0000-0000655D0000}"/>
    <cellStyle name="표준 36 3 27 2 2 2" xfId="24132" xr:uid="{00000000-0005-0000-0000-0000665D0000}"/>
    <cellStyle name="표준 36 3 27 2 3" xfId="24133" xr:uid="{00000000-0005-0000-0000-0000675D0000}"/>
    <cellStyle name="표준 36 3 27 2 3 2" xfId="24134" xr:uid="{00000000-0005-0000-0000-0000685D0000}"/>
    <cellStyle name="표준 36 3 27 2 4" xfId="24135" xr:uid="{00000000-0005-0000-0000-0000695D0000}"/>
    <cellStyle name="표준 36 3 27 2 4 2" xfId="24136" xr:uid="{00000000-0005-0000-0000-00006A5D0000}"/>
    <cellStyle name="표준 36 3 27 2 5" xfId="24137" xr:uid="{00000000-0005-0000-0000-00006B5D0000}"/>
    <cellStyle name="표준 36 3 27 2 5 2" xfId="24138" xr:uid="{00000000-0005-0000-0000-00006C5D0000}"/>
    <cellStyle name="표준 36 3 27 2 6" xfId="24139" xr:uid="{00000000-0005-0000-0000-00006D5D0000}"/>
    <cellStyle name="표준 36 3 27 2 6 2" xfId="24140" xr:uid="{00000000-0005-0000-0000-00006E5D0000}"/>
    <cellStyle name="표준 36 3 27 2 7" xfId="24141" xr:uid="{00000000-0005-0000-0000-00006F5D0000}"/>
    <cellStyle name="표준 36 3 27 2 7 2" xfId="24142" xr:uid="{00000000-0005-0000-0000-0000705D0000}"/>
    <cellStyle name="표준 36 3 27 2 8" xfId="24143" xr:uid="{00000000-0005-0000-0000-0000715D0000}"/>
    <cellStyle name="표준 36 3 27 2 8 2" xfId="24144" xr:uid="{00000000-0005-0000-0000-0000725D0000}"/>
    <cellStyle name="표준 36 3 27 2 9" xfId="24145" xr:uid="{00000000-0005-0000-0000-0000735D0000}"/>
    <cellStyle name="표준 36 3 27 2 9 2" xfId="24146" xr:uid="{00000000-0005-0000-0000-0000745D0000}"/>
    <cellStyle name="표준 36 3 27 3" xfId="24147" xr:uid="{00000000-0005-0000-0000-0000755D0000}"/>
    <cellStyle name="표준 36 3 27 3 2" xfId="24148" xr:uid="{00000000-0005-0000-0000-0000765D0000}"/>
    <cellStyle name="표준 36 3 27 4" xfId="24149" xr:uid="{00000000-0005-0000-0000-0000775D0000}"/>
    <cellStyle name="표준 36 3 27 4 2" xfId="24150" xr:uid="{00000000-0005-0000-0000-0000785D0000}"/>
    <cellStyle name="표준 36 3 27 5" xfId="24151" xr:uid="{00000000-0005-0000-0000-0000795D0000}"/>
    <cellStyle name="표준 36 3 27 5 2" xfId="24152" xr:uid="{00000000-0005-0000-0000-00007A5D0000}"/>
    <cellStyle name="표준 36 3 27 6" xfId="24153" xr:uid="{00000000-0005-0000-0000-00007B5D0000}"/>
    <cellStyle name="표준 36 3 27 6 2" xfId="24154" xr:uid="{00000000-0005-0000-0000-00007C5D0000}"/>
    <cellStyle name="표준 36 3 27 7" xfId="24155" xr:uid="{00000000-0005-0000-0000-00007D5D0000}"/>
    <cellStyle name="표준 36 3 27 7 2" xfId="24156" xr:uid="{00000000-0005-0000-0000-00007E5D0000}"/>
    <cellStyle name="표준 36 3 27 8" xfId="24157" xr:uid="{00000000-0005-0000-0000-00007F5D0000}"/>
    <cellStyle name="표준 36 3 27 8 2" xfId="24158" xr:uid="{00000000-0005-0000-0000-0000805D0000}"/>
    <cellStyle name="표준 36 3 27 9" xfId="24159" xr:uid="{00000000-0005-0000-0000-0000815D0000}"/>
    <cellStyle name="표준 36 3 27 9 2" xfId="24160" xr:uid="{00000000-0005-0000-0000-0000825D0000}"/>
    <cellStyle name="표준 36 3 28" xfId="24161" xr:uid="{00000000-0005-0000-0000-0000835D0000}"/>
    <cellStyle name="표준 36 3 28 10" xfId="24162" xr:uid="{00000000-0005-0000-0000-0000845D0000}"/>
    <cellStyle name="표준 36 3 28 10 2" xfId="24163" xr:uid="{00000000-0005-0000-0000-0000855D0000}"/>
    <cellStyle name="표준 36 3 28 11" xfId="24164" xr:uid="{00000000-0005-0000-0000-0000865D0000}"/>
    <cellStyle name="표준 36 3 28 11 2" xfId="24165" xr:uid="{00000000-0005-0000-0000-0000875D0000}"/>
    <cellStyle name="표준 36 3 28 12" xfId="24166" xr:uid="{00000000-0005-0000-0000-0000885D0000}"/>
    <cellStyle name="표준 36 3 28 12 2" xfId="24167" xr:uid="{00000000-0005-0000-0000-0000895D0000}"/>
    <cellStyle name="표준 36 3 28 13" xfId="24168" xr:uid="{00000000-0005-0000-0000-00008A5D0000}"/>
    <cellStyle name="표준 36 3 28 13 2" xfId="24169" xr:uid="{00000000-0005-0000-0000-00008B5D0000}"/>
    <cellStyle name="표준 36 3 28 14" xfId="24170" xr:uid="{00000000-0005-0000-0000-00008C5D0000}"/>
    <cellStyle name="표준 36 3 28 2" xfId="24171" xr:uid="{00000000-0005-0000-0000-00008D5D0000}"/>
    <cellStyle name="표준 36 3 28 2 2" xfId="24172" xr:uid="{00000000-0005-0000-0000-00008E5D0000}"/>
    <cellStyle name="표준 36 3 28 3" xfId="24173" xr:uid="{00000000-0005-0000-0000-00008F5D0000}"/>
    <cellStyle name="표준 36 3 28 3 2" xfId="24174" xr:uid="{00000000-0005-0000-0000-0000905D0000}"/>
    <cellStyle name="표준 36 3 28 4" xfId="24175" xr:uid="{00000000-0005-0000-0000-0000915D0000}"/>
    <cellStyle name="표준 36 3 28 4 2" xfId="24176" xr:uid="{00000000-0005-0000-0000-0000925D0000}"/>
    <cellStyle name="표준 36 3 28 5" xfId="24177" xr:uid="{00000000-0005-0000-0000-0000935D0000}"/>
    <cellStyle name="표준 36 3 28 5 2" xfId="24178" xr:uid="{00000000-0005-0000-0000-0000945D0000}"/>
    <cellStyle name="표준 36 3 28 6" xfId="24179" xr:uid="{00000000-0005-0000-0000-0000955D0000}"/>
    <cellStyle name="표준 36 3 28 6 2" xfId="24180" xr:uid="{00000000-0005-0000-0000-0000965D0000}"/>
    <cellStyle name="표준 36 3 28 7" xfId="24181" xr:uid="{00000000-0005-0000-0000-0000975D0000}"/>
    <cellStyle name="표준 36 3 28 7 2" xfId="24182" xr:uid="{00000000-0005-0000-0000-0000985D0000}"/>
    <cellStyle name="표준 36 3 28 8" xfId="24183" xr:uid="{00000000-0005-0000-0000-0000995D0000}"/>
    <cellStyle name="표준 36 3 28 8 2" xfId="24184" xr:uid="{00000000-0005-0000-0000-00009A5D0000}"/>
    <cellStyle name="표준 36 3 28 9" xfId="24185" xr:uid="{00000000-0005-0000-0000-00009B5D0000}"/>
    <cellStyle name="표준 36 3 28 9 2" xfId="24186" xr:uid="{00000000-0005-0000-0000-00009C5D0000}"/>
    <cellStyle name="표준 36 3 29" xfId="24187" xr:uid="{00000000-0005-0000-0000-00009D5D0000}"/>
    <cellStyle name="표준 36 3 29 2" xfId="24188" xr:uid="{00000000-0005-0000-0000-00009E5D0000}"/>
    <cellStyle name="표준 36 3 3" xfId="24189" xr:uid="{00000000-0005-0000-0000-00009F5D0000}"/>
    <cellStyle name="표준 36 3 3 10" xfId="24190" xr:uid="{00000000-0005-0000-0000-0000A05D0000}"/>
    <cellStyle name="표준 36 3 3 10 2" xfId="24191" xr:uid="{00000000-0005-0000-0000-0000A15D0000}"/>
    <cellStyle name="표준 36 3 3 11" xfId="24192" xr:uid="{00000000-0005-0000-0000-0000A25D0000}"/>
    <cellStyle name="표준 36 3 3 11 2" xfId="24193" xr:uid="{00000000-0005-0000-0000-0000A35D0000}"/>
    <cellStyle name="표준 36 3 3 12" xfId="24194" xr:uid="{00000000-0005-0000-0000-0000A45D0000}"/>
    <cellStyle name="표준 36 3 3 12 2" xfId="24195" xr:uid="{00000000-0005-0000-0000-0000A55D0000}"/>
    <cellStyle name="표준 36 3 3 13" xfId="24196" xr:uid="{00000000-0005-0000-0000-0000A65D0000}"/>
    <cellStyle name="표준 36 3 3 13 2" xfId="24197" xr:uid="{00000000-0005-0000-0000-0000A75D0000}"/>
    <cellStyle name="표준 36 3 3 14" xfId="24198" xr:uid="{00000000-0005-0000-0000-0000A85D0000}"/>
    <cellStyle name="표준 36 3 3 14 2" xfId="24199" xr:uid="{00000000-0005-0000-0000-0000A95D0000}"/>
    <cellStyle name="표준 36 3 3 15" xfId="24200" xr:uid="{00000000-0005-0000-0000-0000AA5D0000}"/>
    <cellStyle name="표준 36 3 3 2" xfId="24201" xr:uid="{00000000-0005-0000-0000-0000AB5D0000}"/>
    <cellStyle name="표준 36 3 3 2 10" xfId="24202" xr:uid="{00000000-0005-0000-0000-0000AC5D0000}"/>
    <cellStyle name="표준 36 3 3 2 10 2" xfId="24203" xr:uid="{00000000-0005-0000-0000-0000AD5D0000}"/>
    <cellStyle name="표준 36 3 3 2 11" xfId="24204" xr:uid="{00000000-0005-0000-0000-0000AE5D0000}"/>
    <cellStyle name="표준 36 3 3 2 11 2" xfId="24205" xr:uid="{00000000-0005-0000-0000-0000AF5D0000}"/>
    <cellStyle name="표준 36 3 3 2 12" xfId="24206" xr:uid="{00000000-0005-0000-0000-0000B05D0000}"/>
    <cellStyle name="표준 36 3 3 2 12 2" xfId="24207" xr:uid="{00000000-0005-0000-0000-0000B15D0000}"/>
    <cellStyle name="표준 36 3 3 2 13" xfId="24208" xr:uid="{00000000-0005-0000-0000-0000B25D0000}"/>
    <cellStyle name="표준 36 3 3 2 13 2" xfId="24209" xr:uid="{00000000-0005-0000-0000-0000B35D0000}"/>
    <cellStyle name="표준 36 3 3 2 14" xfId="24210" xr:uid="{00000000-0005-0000-0000-0000B45D0000}"/>
    <cellStyle name="표준 36 3 3 2 2" xfId="24211" xr:uid="{00000000-0005-0000-0000-0000B55D0000}"/>
    <cellStyle name="표준 36 3 3 2 2 2" xfId="24212" xr:uid="{00000000-0005-0000-0000-0000B65D0000}"/>
    <cellStyle name="표준 36 3 3 2 3" xfId="24213" xr:uid="{00000000-0005-0000-0000-0000B75D0000}"/>
    <cellStyle name="표준 36 3 3 2 3 2" xfId="24214" xr:uid="{00000000-0005-0000-0000-0000B85D0000}"/>
    <cellStyle name="표준 36 3 3 2 4" xfId="24215" xr:uid="{00000000-0005-0000-0000-0000B95D0000}"/>
    <cellStyle name="표준 36 3 3 2 4 2" xfId="24216" xr:uid="{00000000-0005-0000-0000-0000BA5D0000}"/>
    <cellStyle name="표준 36 3 3 2 5" xfId="24217" xr:uid="{00000000-0005-0000-0000-0000BB5D0000}"/>
    <cellStyle name="표준 36 3 3 2 5 2" xfId="24218" xr:uid="{00000000-0005-0000-0000-0000BC5D0000}"/>
    <cellStyle name="표준 36 3 3 2 6" xfId="24219" xr:uid="{00000000-0005-0000-0000-0000BD5D0000}"/>
    <cellStyle name="표준 36 3 3 2 6 2" xfId="24220" xr:uid="{00000000-0005-0000-0000-0000BE5D0000}"/>
    <cellStyle name="표준 36 3 3 2 7" xfId="24221" xr:uid="{00000000-0005-0000-0000-0000BF5D0000}"/>
    <cellStyle name="표준 36 3 3 2 7 2" xfId="24222" xr:uid="{00000000-0005-0000-0000-0000C05D0000}"/>
    <cellStyle name="표준 36 3 3 2 8" xfId="24223" xr:uid="{00000000-0005-0000-0000-0000C15D0000}"/>
    <cellStyle name="표준 36 3 3 2 8 2" xfId="24224" xr:uid="{00000000-0005-0000-0000-0000C25D0000}"/>
    <cellStyle name="표준 36 3 3 2 9" xfId="24225" xr:uid="{00000000-0005-0000-0000-0000C35D0000}"/>
    <cellStyle name="표준 36 3 3 2 9 2" xfId="24226" xr:uid="{00000000-0005-0000-0000-0000C45D0000}"/>
    <cellStyle name="표준 36 3 3 3" xfId="24227" xr:uid="{00000000-0005-0000-0000-0000C55D0000}"/>
    <cellStyle name="표준 36 3 3 3 2" xfId="24228" xr:uid="{00000000-0005-0000-0000-0000C65D0000}"/>
    <cellStyle name="표준 36 3 3 4" xfId="24229" xr:uid="{00000000-0005-0000-0000-0000C75D0000}"/>
    <cellStyle name="표준 36 3 3 4 2" xfId="24230" xr:uid="{00000000-0005-0000-0000-0000C85D0000}"/>
    <cellStyle name="표준 36 3 3 5" xfId="24231" xr:uid="{00000000-0005-0000-0000-0000C95D0000}"/>
    <cellStyle name="표준 36 3 3 5 2" xfId="24232" xr:uid="{00000000-0005-0000-0000-0000CA5D0000}"/>
    <cellStyle name="표준 36 3 3 6" xfId="24233" xr:uid="{00000000-0005-0000-0000-0000CB5D0000}"/>
    <cellStyle name="표준 36 3 3 6 2" xfId="24234" xr:uid="{00000000-0005-0000-0000-0000CC5D0000}"/>
    <cellStyle name="표준 36 3 3 7" xfId="24235" xr:uid="{00000000-0005-0000-0000-0000CD5D0000}"/>
    <cellStyle name="표준 36 3 3 7 2" xfId="24236" xr:uid="{00000000-0005-0000-0000-0000CE5D0000}"/>
    <cellStyle name="표준 36 3 3 8" xfId="24237" xr:uid="{00000000-0005-0000-0000-0000CF5D0000}"/>
    <cellStyle name="표준 36 3 3 8 2" xfId="24238" xr:uid="{00000000-0005-0000-0000-0000D05D0000}"/>
    <cellStyle name="표준 36 3 3 9" xfId="24239" xr:uid="{00000000-0005-0000-0000-0000D15D0000}"/>
    <cellStyle name="표준 36 3 3 9 2" xfId="24240" xr:uid="{00000000-0005-0000-0000-0000D25D0000}"/>
    <cellStyle name="표준 36 3 30" xfId="24241" xr:uid="{00000000-0005-0000-0000-0000D35D0000}"/>
    <cellStyle name="표준 36 3 30 2" xfId="24242" xr:uid="{00000000-0005-0000-0000-0000D45D0000}"/>
    <cellStyle name="표준 36 3 31" xfId="24243" xr:uid="{00000000-0005-0000-0000-0000D55D0000}"/>
    <cellStyle name="표준 36 3 31 2" xfId="24244" xr:uid="{00000000-0005-0000-0000-0000D65D0000}"/>
    <cellStyle name="표준 36 3 32" xfId="24245" xr:uid="{00000000-0005-0000-0000-0000D75D0000}"/>
    <cellStyle name="표준 36 3 32 2" xfId="24246" xr:uid="{00000000-0005-0000-0000-0000D85D0000}"/>
    <cellStyle name="표준 36 3 33" xfId="24247" xr:uid="{00000000-0005-0000-0000-0000D95D0000}"/>
    <cellStyle name="표준 36 3 33 2" xfId="24248" xr:uid="{00000000-0005-0000-0000-0000DA5D0000}"/>
    <cellStyle name="표준 36 3 34" xfId="24249" xr:uid="{00000000-0005-0000-0000-0000DB5D0000}"/>
    <cellStyle name="표준 36 3 34 2" xfId="24250" xr:uid="{00000000-0005-0000-0000-0000DC5D0000}"/>
    <cellStyle name="표준 36 3 35" xfId="24251" xr:uid="{00000000-0005-0000-0000-0000DD5D0000}"/>
    <cellStyle name="표준 36 3 35 2" xfId="24252" xr:uid="{00000000-0005-0000-0000-0000DE5D0000}"/>
    <cellStyle name="표준 36 3 36" xfId="24253" xr:uid="{00000000-0005-0000-0000-0000DF5D0000}"/>
    <cellStyle name="표준 36 3 36 2" xfId="24254" xr:uid="{00000000-0005-0000-0000-0000E05D0000}"/>
    <cellStyle name="표준 36 3 37" xfId="24255" xr:uid="{00000000-0005-0000-0000-0000E15D0000}"/>
    <cellStyle name="표준 36 3 37 2" xfId="24256" xr:uid="{00000000-0005-0000-0000-0000E25D0000}"/>
    <cellStyle name="표준 36 3 38" xfId="24257" xr:uid="{00000000-0005-0000-0000-0000E35D0000}"/>
    <cellStyle name="표준 36 3 38 2" xfId="24258" xr:uid="{00000000-0005-0000-0000-0000E45D0000}"/>
    <cellStyle name="표준 36 3 39" xfId="24259" xr:uid="{00000000-0005-0000-0000-0000E55D0000}"/>
    <cellStyle name="표준 36 3 39 2" xfId="24260" xr:uid="{00000000-0005-0000-0000-0000E65D0000}"/>
    <cellStyle name="표준 36 3 4" xfId="24261" xr:uid="{00000000-0005-0000-0000-0000E75D0000}"/>
    <cellStyle name="표준 36 3 4 10" xfId="24262" xr:uid="{00000000-0005-0000-0000-0000E85D0000}"/>
    <cellStyle name="표준 36 3 4 10 2" xfId="24263" xr:uid="{00000000-0005-0000-0000-0000E95D0000}"/>
    <cellStyle name="표준 36 3 4 11" xfId="24264" xr:uid="{00000000-0005-0000-0000-0000EA5D0000}"/>
    <cellStyle name="표준 36 3 4 11 2" xfId="24265" xr:uid="{00000000-0005-0000-0000-0000EB5D0000}"/>
    <cellStyle name="표준 36 3 4 12" xfId="24266" xr:uid="{00000000-0005-0000-0000-0000EC5D0000}"/>
    <cellStyle name="표준 36 3 4 12 2" xfId="24267" xr:uid="{00000000-0005-0000-0000-0000ED5D0000}"/>
    <cellStyle name="표준 36 3 4 13" xfId="24268" xr:uid="{00000000-0005-0000-0000-0000EE5D0000}"/>
    <cellStyle name="표준 36 3 4 13 2" xfId="24269" xr:uid="{00000000-0005-0000-0000-0000EF5D0000}"/>
    <cellStyle name="표준 36 3 4 14" xfId="24270" xr:uid="{00000000-0005-0000-0000-0000F05D0000}"/>
    <cellStyle name="표준 36 3 4 14 2" xfId="24271" xr:uid="{00000000-0005-0000-0000-0000F15D0000}"/>
    <cellStyle name="표준 36 3 4 15" xfId="24272" xr:uid="{00000000-0005-0000-0000-0000F25D0000}"/>
    <cellStyle name="표준 36 3 4 2" xfId="24273" xr:uid="{00000000-0005-0000-0000-0000F35D0000}"/>
    <cellStyle name="표준 36 3 4 2 10" xfId="24274" xr:uid="{00000000-0005-0000-0000-0000F45D0000}"/>
    <cellStyle name="표준 36 3 4 2 10 2" xfId="24275" xr:uid="{00000000-0005-0000-0000-0000F55D0000}"/>
    <cellStyle name="표준 36 3 4 2 11" xfId="24276" xr:uid="{00000000-0005-0000-0000-0000F65D0000}"/>
    <cellStyle name="표준 36 3 4 2 11 2" xfId="24277" xr:uid="{00000000-0005-0000-0000-0000F75D0000}"/>
    <cellStyle name="표준 36 3 4 2 12" xfId="24278" xr:uid="{00000000-0005-0000-0000-0000F85D0000}"/>
    <cellStyle name="표준 36 3 4 2 12 2" xfId="24279" xr:uid="{00000000-0005-0000-0000-0000F95D0000}"/>
    <cellStyle name="표준 36 3 4 2 13" xfId="24280" xr:uid="{00000000-0005-0000-0000-0000FA5D0000}"/>
    <cellStyle name="표준 36 3 4 2 13 2" xfId="24281" xr:uid="{00000000-0005-0000-0000-0000FB5D0000}"/>
    <cellStyle name="표준 36 3 4 2 14" xfId="24282" xr:uid="{00000000-0005-0000-0000-0000FC5D0000}"/>
    <cellStyle name="표준 36 3 4 2 2" xfId="24283" xr:uid="{00000000-0005-0000-0000-0000FD5D0000}"/>
    <cellStyle name="표준 36 3 4 2 2 2" xfId="24284" xr:uid="{00000000-0005-0000-0000-0000FE5D0000}"/>
    <cellStyle name="표준 36 3 4 2 3" xfId="24285" xr:uid="{00000000-0005-0000-0000-0000FF5D0000}"/>
    <cellStyle name="표준 36 3 4 2 3 2" xfId="24286" xr:uid="{00000000-0005-0000-0000-0000005E0000}"/>
    <cellStyle name="표준 36 3 4 2 4" xfId="24287" xr:uid="{00000000-0005-0000-0000-0000015E0000}"/>
    <cellStyle name="표준 36 3 4 2 4 2" xfId="24288" xr:uid="{00000000-0005-0000-0000-0000025E0000}"/>
    <cellStyle name="표준 36 3 4 2 5" xfId="24289" xr:uid="{00000000-0005-0000-0000-0000035E0000}"/>
    <cellStyle name="표준 36 3 4 2 5 2" xfId="24290" xr:uid="{00000000-0005-0000-0000-0000045E0000}"/>
    <cellStyle name="표준 36 3 4 2 6" xfId="24291" xr:uid="{00000000-0005-0000-0000-0000055E0000}"/>
    <cellStyle name="표준 36 3 4 2 6 2" xfId="24292" xr:uid="{00000000-0005-0000-0000-0000065E0000}"/>
    <cellStyle name="표준 36 3 4 2 7" xfId="24293" xr:uid="{00000000-0005-0000-0000-0000075E0000}"/>
    <cellStyle name="표준 36 3 4 2 7 2" xfId="24294" xr:uid="{00000000-0005-0000-0000-0000085E0000}"/>
    <cellStyle name="표준 36 3 4 2 8" xfId="24295" xr:uid="{00000000-0005-0000-0000-0000095E0000}"/>
    <cellStyle name="표준 36 3 4 2 8 2" xfId="24296" xr:uid="{00000000-0005-0000-0000-00000A5E0000}"/>
    <cellStyle name="표준 36 3 4 2 9" xfId="24297" xr:uid="{00000000-0005-0000-0000-00000B5E0000}"/>
    <cellStyle name="표준 36 3 4 2 9 2" xfId="24298" xr:uid="{00000000-0005-0000-0000-00000C5E0000}"/>
    <cellStyle name="표준 36 3 4 3" xfId="24299" xr:uid="{00000000-0005-0000-0000-00000D5E0000}"/>
    <cellStyle name="표준 36 3 4 3 2" xfId="24300" xr:uid="{00000000-0005-0000-0000-00000E5E0000}"/>
    <cellStyle name="표준 36 3 4 4" xfId="24301" xr:uid="{00000000-0005-0000-0000-00000F5E0000}"/>
    <cellStyle name="표준 36 3 4 4 2" xfId="24302" xr:uid="{00000000-0005-0000-0000-0000105E0000}"/>
    <cellStyle name="표준 36 3 4 5" xfId="24303" xr:uid="{00000000-0005-0000-0000-0000115E0000}"/>
    <cellStyle name="표준 36 3 4 5 2" xfId="24304" xr:uid="{00000000-0005-0000-0000-0000125E0000}"/>
    <cellStyle name="표준 36 3 4 6" xfId="24305" xr:uid="{00000000-0005-0000-0000-0000135E0000}"/>
    <cellStyle name="표준 36 3 4 6 2" xfId="24306" xr:uid="{00000000-0005-0000-0000-0000145E0000}"/>
    <cellStyle name="표준 36 3 4 7" xfId="24307" xr:uid="{00000000-0005-0000-0000-0000155E0000}"/>
    <cellStyle name="표준 36 3 4 7 2" xfId="24308" xr:uid="{00000000-0005-0000-0000-0000165E0000}"/>
    <cellStyle name="표준 36 3 4 8" xfId="24309" xr:uid="{00000000-0005-0000-0000-0000175E0000}"/>
    <cellStyle name="표준 36 3 4 8 2" xfId="24310" xr:uid="{00000000-0005-0000-0000-0000185E0000}"/>
    <cellStyle name="표준 36 3 4 9" xfId="24311" xr:uid="{00000000-0005-0000-0000-0000195E0000}"/>
    <cellStyle name="표준 36 3 4 9 2" xfId="24312" xr:uid="{00000000-0005-0000-0000-00001A5E0000}"/>
    <cellStyle name="표준 36 3 40" xfId="24313" xr:uid="{00000000-0005-0000-0000-00001B5E0000}"/>
    <cellStyle name="표준 36 3 40 2" xfId="24314" xr:uid="{00000000-0005-0000-0000-00001C5E0000}"/>
    <cellStyle name="표준 36 3 41" xfId="24315" xr:uid="{00000000-0005-0000-0000-00001D5E0000}"/>
    <cellStyle name="표준 36 3 42" xfId="29097" xr:uid="{00000000-0005-0000-0000-00001E5E0000}"/>
    <cellStyle name="표준 36 3 5" xfId="24316" xr:uid="{00000000-0005-0000-0000-00001F5E0000}"/>
    <cellStyle name="표준 36 3 5 10" xfId="24317" xr:uid="{00000000-0005-0000-0000-0000205E0000}"/>
    <cellStyle name="표준 36 3 5 10 2" xfId="24318" xr:uid="{00000000-0005-0000-0000-0000215E0000}"/>
    <cellStyle name="표준 36 3 5 11" xfId="24319" xr:uid="{00000000-0005-0000-0000-0000225E0000}"/>
    <cellStyle name="표준 36 3 5 11 2" xfId="24320" xr:uid="{00000000-0005-0000-0000-0000235E0000}"/>
    <cellStyle name="표준 36 3 5 12" xfId="24321" xr:uid="{00000000-0005-0000-0000-0000245E0000}"/>
    <cellStyle name="표준 36 3 5 12 2" xfId="24322" xr:uid="{00000000-0005-0000-0000-0000255E0000}"/>
    <cellStyle name="표준 36 3 5 13" xfId="24323" xr:uid="{00000000-0005-0000-0000-0000265E0000}"/>
    <cellStyle name="표준 36 3 5 13 2" xfId="24324" xr:uid="{00000000-0005-0000-0000-0000275E0000}"/>
    <cellStyle name="표준 36 3 5 14" xfId="24325" xr:uid="{00000000-0005-0000-0000-0000285E0000}"/>
    <cellStyle name="표준 36 3 5 14 2" xfId="24326" xr:uid="{00000000-0005-0000-0000-0000295E0000}"/>
    <cellStyle name="표준 36 3 5 15" xfId="24327" xr:uid="{00000000-0005-0000-0000-00002A5E0000}"/>
    <cellStyle name="표준 36 3 5 2" xfId="24328" xr:uid="{00000000-0005-0000-0000-00002B5E0000}"/>
    <cellStyle name="표준 36 3 5 2 10" xfId="24329" xr:uid="{00000000-0005-0000-0000-00002C5E0000}"/>
    <cellStyle name="표준 36 3 5 2 10 2" xfId="24330" xr:uid="{00000000-0005-0000-0000-00002D5E0000}"/>
    <cellStyle name="표준 36 3 5 2 11" xfId="24331" xr:uid="{00000000-0005-0000-0000-00002E5E0000}"/>
    <cellStyle name="표준 36 3 5 2 11 2" xfId="24332" xr:uid="{00000000-0005-0000-0000-00002F5E0000}"/>
    <cellStyle name="표준 36 3 5 2 12" xfId="24333" xr:uid="{00000000-0005-0000-0000-0000305E0000}"/>
    <cellStyle name="표준 36 3 5 2 12 2" xfId="24334" xr:uid="{00000000-0005-0000-0000-0000315E0000}"/>
    <cellStyle name="표준 36 3 5 2 13" xfId="24335" xr:uid="{00000000-0005-0000-0000-0000325E0000}"/>
    <cellStyle name="표준 36 3 5 2 13 2" xfId="24336" xr:uid="{00000000-0005-0000-0000-0000335E0000}"/>
    <cellStyle name="표준 36 3 5 2 14" xfId="24337" xr:uid="{00000000-0005-0000-0000-0000345E0000}"/>
    <cellStyle name="표준 36 3 5 2 2" xfId="24338" xr:uid="{00000000-0005-0000-0000-0000355E0000}"/>
    <cellStyle name="표준 36 3 5 2 2 2" xfId="24339" xr:uid="{00000000-0005-0000-0000-0000365E0000}"/>
    <cellStyle name="표준 36 3 5 2 3" xfId="24340" xr:uid="{00000000-0005-0000-0000-0000375E0000}"/>
    <cellStyle name="표준 36 3 5 2 3 2" xfId="24341" xr:uid="{00000000-0005-0000-0000-0000385E0000}"/>
    <cellStyle name="표준 36 3 5 2 4" xfId="24342" xr:uid="{00000000-0005-0000-0000-0000395E0000}"/>
    <cellStyle name="표준 36 3 5 2 4 2" xfId="24343" xr:uid="{00000000-0005-0000-0000-00003A5E0000}"/>
    <cellStyle name="표준 36 3 5 2 5" xfId="24344" xr:uid="{00000000-0005-0000-0000-00003B5E0000}"/>
    <cellStyle name="표준 36 3 5 2 5 2" xfId="24345" xr:uid="{00000000-0005-0000-0000-00003C5E0000}"/>
    <cellStyle name="표준 36 3 5 2 6" xfId="24346" xr:uid="{00000000-0005-0000-0000-00003D5E0000}"/>
    <cellStyle name="표준 36 3 5 2 6 2" xfId="24347" xr:uid="{00000000-0005-0000-0000-00003E5E0000}"/>
    <cellStyle name="표준 36 3 5 2 7" xfId="24348" xr:uid="{00000000-0005-0000-0000-00003F5E0000}"/>
    <cellStyle name="표준 36 3 5 2 7 2" xfId="24349" xr:uid="{00000000-0005-0000-0000-0000405E0000}"/>
    <cellStyle name="표준 36 3 5 2 8" xfId="24350" xr:uid="{00000000-0005-0000-0000-0000415E0000}"/>
    <cellStyle name="표준 36 3 5 2 8 2" xfId="24351" xr:uid="{00000000-0005-0000-0000-0000425E0000}"/>
    <cellStyle name="표준 36 3 5 2 9" xfId="24352" xr:uid="{00000000-0005-0000-0000-0000435E0000}"/>
    <cellStyle name="표준 36 3 5 2 9 2" xfId="24353" xr:uid="{00000000-0005-0000-0000-0000445E0000}"/>
    <cellStyle name="표준 36 3 5 3" xfId="24354" xr:uid="{00000000-0005-0000-0000-0000455E0000}"/>
    <cellStyle name="표준 36 3 5 3 2" xfId="24355" xr:uid="{00000000-0005-0000-0000-0000465E0000}"/>
    <cellStyle name="표준 36 3 5 4" xfId="24356" xr:uid="{00000000-0005-0000-0000-0000475E0000}"/>
    <cellStyle name="표준 36 3 5 4 2" xfId="24357" xr:uid="{00000000-0005-0000-0000-0000485E0000}"/>
    <cellStyle name="표준 36 3 5 5" xfId="24358" xr:uid="{00000000-0005-0000-0000-0000495E0000}"/>
    <cellStyle name="표준 36 3 5 5 2" xfId="24359" xr:uid="{00000000-0005-0000-0000-00004A5E0000}"/>
    <cellStyle name="표준 36 3 5 6" xfId="24360" xr:uid="{00000000-0005-0000-0000-00004B5E0000}"/>
    <cellStyle name="표준 36 3 5 6 2" xfId="24361" xr:uid="{00000000-0005-0000-0000-00004C5E0000}"/>
    <cellStyle name="표준 36 3 5 7" xfId="24362" xr:uid="{00000000-0005-0000-0000-00004D5E0000}"/>
    <cellStyle name="표준 36 3 5 7 2" xfId="24363" xr:uid="{00000000-0005-0000-0000-00004E5E0000}"/>
    <cellStyle name="표준 36 3 5 8" xfId="24364" xr:uid="{00000000-0005-0000-0000-00004F5E0000}"/>
    <cellStyle name="표준 36 3 5 8 2" xfId="24365" xr:uid="{00000000-0005-0000-0000-0000505E0000}"/>
    <cellStyle name="표준 36 3 5 9" xfId="24366" xr:uid="{00000000-0005-0000-0000-0000515E0000}"/>
    <cellStyle name="표준 36 3 5 9 2" xfId="24367" xr:uid="{00000000-0005-0000-0000-0000525E0000}"/>
    <cellStyle name="표준 36 3 6" xfId="24368" xr:uid="{00000000-0005-0000-0000-0000535E0000}"/>
    <cellStyle name="표준 36 3 6 10" xfId="24369" xr:uid="{00000000-0005-0000-0000-0000545E0000}"/>
    <cellStyle name="표준 36 3 6 10 2" xfId="24370" xr:uid="{00000000-0005-0000-0000-0000555E0000}"/>
    <cellStyle name="표준 36 3 6 11" xfId="24371" xr:uid="{00000000-0005-0000-0000-0000565E0000}"/>
    <cellStyle name="표준 36 3 6 11 2" xfId="24372" xr:uid="{00000000-0005-0000-0000-0000575E0000}"/>
    <cellStyle name="표준 36 3 6 12" xfId="24373" xr:uid="{00000000-0005-0000-0000-0000585E0000}"/>
    <cellStyle name="표준 36 3 6 12 2" xfId="24374" xr:uid="{00000000-0005-0000-0000-0000595E0000}"/>
    <cellStyle name="표준 36 3 6 13" xfId="24375" xr:uid="{00000000-0005-0000-0000-00005A5E0000}"/>
    <cellStyle name="표준 36 3 6 13 2" xfId="24376" xr:uid="{00000000-0005-0000-0000-00005B5E0000}"/>
    <cellStyle name="표준 36 3 6 14" xfId="24377" xr:uid="{00000000-0005-0000-0000-00005C5E0000}"/>
    <cellStyle name="표준 36 3 6 14 2" xfId="24378" xr:uid="{00000000-0005-0000-0000-00005D5E0000}"/>
    <cellStyle name="표준 36 3 6 15" xfId="24379" xr:uid="{00000000-0005-0000-0000-00005E5E0000}"/>
    <cellStyle name="표준 36 3 6 2" xfId="24380" xr:uid="{00000000-0005-0000-0000-00005F5E0000}"/>
    <cellStyle name="표준 36 3 6 2 10" xfId="24381" xr:uid="{00000000-0005-0000-0000-0000605E0000}"/>
    <cellStyle name="표준 36 3 6 2 10 2" xfId="24382" xr:uid="{00000000-0005-0000-0000-0000615E0000}"/>
    <cellStyle name="표준 36 3 6 2 11" xfId="24383" xr:uid="{00000000-0005-0000-0000-0000625E0000}"/>
    <cellStyle name="표준 36 3 6 2 11 2" xfId="24384" xr:uid="{00000000-0005-0000-0000-0000635E0000}"/>
    <cellStyle name="표준 36 3 6 2 12" xfId="24385" xr:uid="{00000000-0005-0000-0000-0000645E0000}"/>
    <cellStyle name="표준 36 3 6 2 12 2" xfId="24386" xr:uid="{00000000-0005-0000-0000-0000655E0000}"/>
    <cellStyle name="표준 36 3 6 2 13" xfId="24387" xr:uid="{00000000-0005-0000-0000-0000665E0000}"/>
    <cellStyle name="표준 36 3 6 2 13 2" xfId="24388" xr:uid="{00000000-0005-0000-0000-0000675E0000}"/>
    <cellStyle name="표준 36 3 6 2 14" xfId="24389" xr:uid="{00000000-0005-0000-0000-0000685E0000}"/>
    <cellStyle name="표준 36 3 6 2 2" xfId="24390" xr:uid="{00000000-0005-0000-0000-0000695E0000}"/>
    <cellStyle name="표준 36 3 6 2 2 2" xfId="24391" xr:uid="{00000000-0005-0000-0000-00006A5E0000}"/>
    <cellStyle name="표준 36 3 6 2 3" xfId="24392" xr:uid="{00000000-0005-0000-0000-00006B5E0000}"/>
    <cellStyle name="표준 36 3 6 2 3 2" xfId="24393" xr:uid="{00000000-0005-0000-0000-00006C5E0000}"/>
    <cellStyle name="표준 36 3 6 2 4" xfId="24394" xr:uid="{00000000-0005-0000-0000-00006D5E0000}"/>
    <cellStyle name="표준 36 3 6 2 4 2" xfId="24395" xr:uid="{00000000-0005-0000-0000-00006E5E0000}"/>
    <cellStyle name="표준 36 3 6 2 5" xfId="24396" xr:uid="{00000000-0005-0000-0000-00006F5E0000}"/>
    <cellStyle name="표준 36 3 6 2 5 2" xfId="24397" xr:uid="{00000000-0005-0000-0000-0000705E0000}"/>
    <cellStyle name="표준 36 3 6 2 6" xfId="24398" xr:uid="{00000000-0005-0000-0000-0000715E0000}"/>
    <cellStyle name="표준 36 3 6 2 6 2" xfId="24399" xr:uid="{00000000-0005-0000-0000-0000725E0000}"/>
    <cellStyle name="표준 36 3 6 2 7" xfId="24400" xr:uid="{00000000-0005-0000-0000-0000735E0000}"/>
    <cellStyle name="표준 36 3 6 2 7 2" xfId="24401" xr:uid="{00000000-0005-0000-0000-0000745E0000}"/>
    <cellStyle name="표준 36 3 6 2 8" xfId="24402" xr:uid="{00000000-0005-0000-0000-0000755E0000}"/>
    <cellStyle name="표준 36 3 6 2 8 2" xfId="24403" xr:uid="{00000000-0005-0000-0000-0000765E0000}"/>
    <cellStyle name="표준 36 3 6 2 9" xfId="24404" xr:uid="{00000000-0005-0000-0000-0000775E0000}"/>
    <cellStyle name="표준 36 3 6 2 9 2" xfId="24405" xr:uid="{00000000-0005-0000-0000-0000785E0000}"/>
    <cellStyle name="표준 36 3 6 3" xfId="24406" xr:uid="{00000000-0005-0000-0000-0000795E0000}"/>
    <cellStyle name="표준 36 3 6 3 2" xfId="24407" xr:uid="{00000000-0005-0000-0000-00007A5E0000}"/>
    <cellStyle name="표준 36 3 6 4" xfId="24408" xr:uid="{00000000-0005-0000-0000-00007B5E0000}"/>
    <cellStyle name="표준 36 3 6 4 2" xfId="24409" xr:uid="{00000000-0005-0000-0000-00007C5E0000}"/>
    <cellStyle name="표준 36 3 6 5" xfId="24410" xr:uid="{00000000-0005-0000-0000-00007D5E0000}"/>
    <cellStyle name="표준 36 3 6 5 2" xfId="24411" xr:uid="{00000000-0005-0000-0000-00007E5E0000}"/>
    <cellStyle name="표준 36 3 6 6" xfId="24412" xr:uid="{00000000-0005-0000-0000-00007F5E0000}"/>
    <cellStyle name="표준 36 3 6 6 2" xfId="24413" xr:uid="{00000000-0005-0000-0000-0000805E0000}"/>
    <cellStyle name="표준 36 3 6 7" xfId="24414" xr:uid="{00000000-0005-0000-0000-0000815E0000}"/>
    <cellStyle name="표준 36 3 6 7 2" xfId="24415" xr:uid="{00000000-0005-0000-0000-0000825E0000}"/>
    <cellStyle name="표준 36 3 6 8" xfId="24416" xr:uid="{00000000-0005-0000-0000-0000835E0000}"/>
    <cellStyle name="표준 36 3 6 8 2" xfId="24417" xr:uid="{00000000-0005-0000-0000-0000845E0000}"/>
    <cellStyle name="표준 36 3 6 9" xfId="24418" xr:uid="{00000000-0005-0000-0000-0000855E0000}"/>
    <cellStyle name="표준 36 3 6 9 2" xfId="24419" xr:uid="{00000000-0005-0000-0000-0000865E0000}"/>
    <cellStyle name="표준 36 3 7" xfId="24420" xr:uid="{00000000-0005-0000-0000-0000875E0000}"/>
    <cellStyle name="표준 36 3 7 10" xfId="24421" xr:uid="{00000000-0005-0000-0000-0000885E0000}"/>
    <cellStyle name="표준 36 3 7 10 2" xfId="24422" xr:uid="{00000000-0005-0000-0000-0000895E0000}"/>
    <cellStyle name="표준 36 3 7 11" xfId="24423" xr:uid="{00000000-0005-0000-0000-00008A5E0000}"/>
    <cellStyle name="표준 36 3 7 11 2" xfId="24424" xr:uid="{00000000-0005-0000-0000-00008B5E0000}"/>
    <cellStyle name="표준 36 3 7 12" xfId="24425" xr:uid="{00000000-0005-0000-0000-00008C5E0000}"/>
    <cellStyle name="표준 36 3 7 12 2" xfId="24426" xr:uid="{00000000-0005-0000-0000-00008D5E0000}"/>
    <cellStyle name="표준 36 3 7 13" xfId="24427" xr:uid="{00000000-0005-0000-0000-00008E5E0000}"/>
    <cellStyle name="표준 36 3 7 13 2" xfId="24428" xr:uid="{00000000-0005-0000-0000-00008F5E0000}"/>
    <cellStyle name="표준 36 3 7 14" xfId="24429" xr:uid="{00000000-0005-0000-0000-0000905E0000}"/>
    <cellStyle name="표준 36 3 7 14 2" xfId="24430" xr:uid="{00000000-0005-0000-0000-0000915E0000}"/>
    <cellStyle name="표준 36 3 7 15" xfId="24431" xr:uid="{00000000-0005-0000-0000-0000925E0000}"/>
    <cellStyle name="표준 36 3 7 2" xfId="24432" xr:uid="{00000000-0005-0000-0000-0000935E0000}"/>
    <cellStyle name="표준 36 3 7 2 10" xfId="24433" xr:uid="{00000000-0005-0000-0000-0000945E0000}"/>
    <cellStyle name="표준 36 3 7 2 10 2" xfId="24434" xr:uid="{00000000-0005-0000-0000-0000955E0000}"/>
    <cellStyle name="표준 36 3 7 2 11" xfId="24435" xr:uid="{00000000-0005-0000-0000-0000965E0000}"/>
    <cellStyle name="표준 36 3 7 2 11 2" xfId="24436" xr:uid="{00000000-0005-0000-0000-0000975E0000}"/>
    <cellStyle name="표준 36 3 7 2 12" xfId="24437" xr:uid="{00000000-0005-0000-0000-0000985E0000}"/>
    <cellStyle name="표준 36 3 7 2 12 2" xfId="24438" xr:uid="{00000000-0005-0000-0000-0000995E0000}"/>
    <cellStyle name="표준 36 3 7 2 13" xfId="24439" xr:uid="{00000000-0005-0000-0000-00009A5E0000}"/>
    <cellStyle name="표준 36 3 7 2 13 2" xfId="24440" xr:uid="{00000000-0005-0000-0000-00009B5E0000}"/>
    <cellStyle name="표준 36 3 7 2 14" xfId="24441" xr:uid="{00000000-0005-0000-0000-00009C5E0000}"/>
    <cellStyle name="표준 36 3 7 2 2" xfId="24442" xr:uid="{00000000-0005-0000-0000-00009D5E0000}"/>
    <cellStyle name="표준 36 3 7 2 2 2" xfId="24443" xr:uid="{00000000-0005-0000-0000-00009E5E0000}"/>
    <cellStyle name="표준 36 3 7 2 3" xfId="24444" xr:uid="{00000000-0005-0000-0000-00009F5E0000}"/>
    <cellStyle name="표준 36 3 7 2 3 2" xfId="24445" xr:uid="{00000000-0005-0000-0000-0000A05E0000}"/>
    <cellStyle name="표준 36 3 7 2 4" xfId="24446" xr:uid="{00000000-0005-0000-0000-0000A15E0000}"/>
    <cellStyle name="표준 36 3 7 2 4 2" xfId="24447" xr:uid="{00000000-0005-0000-0000-0000A25E0000}"/>
    <cellStyle name="표준 36 3 7 2 5" xfId="24448" xr:uid="{00000000-0005-0000-0000-0000A35E0000}"/>
    <cellStyle name="표준 36 3 7 2 5 2" xfId="24449" xr:uid="{00000000-0005-0000-0000-0000A45E0000}"/>
    <cellStyle name="표준 36 3 7 2 6" xfId="24450" xr:uid="{00000000-0005-0000-0000-0000A55E0000}"/>
    <cellStyle name="표준 36 3 7 2 6 2" xfId="24451" xr:uid="{00000000-0005-0000-0000-0000A65E0000}"/>
    <cellStyle name="표준 36 3 7 2 7" xfId="24452" xr:uid="{00000000-0005-0000-0000-0000A75E0000}"/>
    <cellStyle name="표준 36 3 7 2 7 2" xfId="24453" xr:uid="{00000000-0005-0000-0000-0000A85E0000}"/>
    <cellStyle name="표준 36 3 7 2 8" xfId="24454" xr:uid="{00000000-0005-0000-0000-0000A95E0000}"/>
    <cellStyle name="표준 36 3 7 2 8 2" xfId="24455" xr:uid="{00000000-0005-0000-0000-0000AA5E0000}"/>
    <cellStyle name="표준 36 3 7 2 9" xfId="24456" xr:uid="{00000000-0005-0000-0000-0000AB5E0000}"/>
    <cellStyle name="표준 36 3 7 2 9 2" xfId="24457" xr:uid="{00000000-0005-0000-0000-0000AC5E0000}"/>
    <cellStyle name="표준 36 3 7 3" xfId="24458" xr:uid="{00000000-0005-0000-0000-0000AD5E0000}"/>
    <cellStyle name="표준 36 3 7 3 2" xfId="24459" xr:uid="{00000000-0005-0000-0000-0000AE5E0000}"/>
    <cellStyle name="표준 36 3 7 4" xfId="24460" xr:uid="{00000000-0005-0000-0000-0000AF5E0000}"/>
    <cellStyle name="표준 36 3 7 4 2" xfId="24461" xr:uid="{00000000-0005-0000-0000-0000B05E0000}"/>
    <cellStyle name="표준 36 3 7 5" xfId="24462" xr:uid="{00000000-0005-0000-0000-0000B15E0000}"/>
    <cellStyle name="표준 36 3 7 5 2" xfId="24463" xr:uid="{00000000-0005-0000-0000-0000B25E0000}"/>
    <cellStyle name="표준 36 3 7 6" xfId="24464" xr:uid="{00000000-0005-0000-0000-0000B35E0000}"/>
    <cellStyle name="표준 36 3 7 6 2" xfId="24465" xr:uid="{00000000-0005-0000-0000-0000B45E0000}"/>
    <cellStyle name="표준 36 3 7 7" xfId="24466" xr:uid="{00000000-0005-0000-0000-0000B55E0000}"/>
    <cellStyle name="표준 36 3 7 7 2" xfId="24467" xr:uid="{00000000-0005-0000-0000-0000B65E0000}"/>
    <cellStyle name="표준 36 3 7 8" xfId="24468" xr:uid="{00000000-0005-0000-0000-0000B75E0000}"/>
    <cellStyle name="표준 36 3 7 8 2" xfId="24469" xr:uid="{00000000-0005-0000-0000-0000B85E0000}"/>
    <cellStyle name="표준 36 3 7 9" xfId="24470" xr:uid="{00000000-0005-0000-0000-0000B95E0000}"/>
    <cellStyle name="표준 36 3 7 9 2" xfId="24471" xr:uid="{00000000-0005-0000-0000-0000BA5E0000}"/>
    <cellStyle name="표준 36 3 8" xfId="24472" xr:uid="{00000000-0005-0000-0000-0000BB5E0000}"/>
    <cellStyle name="표준 36 3 8 10" xfId="24473" xr:uid="{00000000-0005-0000-0000-0000BC5E0000}"/>
    <cellStyle name="표준 36 3 8 10 2" xfId="24474" xr:uid="{00000000-0005-0000-0000-0000BD5E0000}"/>
    <cellStyle name="표준 36 3 8 11" xfId="24475" xr:uid="{00000000-0005-0000-0000-0000BE5E0000}"/>
    <cellStyle name="표준 36 3 8 11 2" xfId="24476" xr:uid="{00000000-0005-0000-0000-0000BF5E0000}"/>
    <cellStyle name="표준 36 3 8 12" xfId="24477" xr:uid="{00000000-0005-0000-0000-0000C05E0000}"/>
    <cellStyle name="표준 36 3 8 12 2" xfId="24478" xr:uid="{00000000-0005-0000-0000-0000C15E0000}"/>
    <cellStyle name="표준 36 3 8 13" xfId="24479" xr:uid="{00000000-0005-0000-0000-0000C25E0000}"/>
    <cellStyle name="표준 36 3 8 13 2" xfId="24480" xr:uid="{00000000-0005-0000-0000-0000C35E0000}"/>
    <cellStyle name="표준 36 3 8 14" xfId="24481" xr:uid="{00000000-0005-0000-0000-0000C45E0000}"/>
    <cellStyle name="표준 36 3 8 14 2" xfId="24482" xr:uid="{00000000-0005-0000-0000-0000C55E0000}"/>
    <cellStyle name="표준 36 3 8 15" xfId="24483" xr:uid="{00000000-0005-0000-0000-0000C65E0000}"/>
    <cellStyle name="표준 36 3 8 2" xfId="24484" xr:uid="{00000000-0005-0000-0000-0000C75E0000}"/>
    <cellStyle name="표준 36 3 8 2 10" xfId="24485" xr:uid="{00000000-0005-0000-0000-0000C85E0000}"/>
    <cellStyle name="표준 36 3 8 2 10 2" xfId="24486" xr:uid="{00000000-0005-0000-0000-0000C95E0000}"/>
    <cellStyle name="표준 36 3 8 2 11" xfId="24487" xr:uid="{00000000-0005-0000-0000-0000CA5E0000}"/>
    <cellStyle name="표준 36 3 8 2 11 2" xfId="24488" xr:uid="{00000000-0005-0000-0000-0000CB5E0000}"/>
    <cellStyle name="표준 36 3 8 2 12" xfId="24489" xr:uid="{00000000-0005-0000-0000-0000CC5E0000}"/>
    <cellStyle name="표준 36 3 8 2 12 2" xfId="24490" xr:uid="{00000000-0005-0000-0000-0000CD5E0000}"/>
    <cellStyle name="표준 36 3 8 2 13" xfId="24491" xr:uid="{00000000-0005-0000-0000-0000CE5E0000}"/>
    <cellStyle name="표준 36 3 8 2 13 2" xfId="24492" xr:uid="{00000000-0005-0000-0000-0000CF5E0000}"/>
    <cellStyle name="표준 36 3 8 2 14" xfId="24493" xr:uid="{00000000-0005-0000-0000-0000D05E0000}"/>
    <cellStyle name="표준 36 3 8 2 2" xfId="24494" xr:uid="{00000000-0005-0000-0000-0000D15E0000}"/>
    <cellStyle name="표준 36 3 8 2 2 2" xfId="24495" xr:uid="{00000000-0005-0000-0000-0000D25E0000}"/>
    <cellStyle name="표준 36 3 8 2 3" xfId="24496" xr:uid="{00000000-0005-0000-0000-0000D35E0000}"/>
    <cellStyle name="표준 36 3 8 2 3 2" xfId="24497" xr:uid="{00000000-0005-0000-0000-0000D45E0000}"/>
    <cellStyle name="표준 36 3 8 2 4" xfId="24498" xr:uid="{00000000-0005-0000-0000-0000D55E0000}"/>
    <cellStyle name="표준 36 3 8 2 4 2" xfId="24499" xr:uid="{00000000-0005-0000-0000-0000D65E0000}"/>
    <cellStyle name="표준 36 3 8 2 5" xfId="24500" xr:uid="{00000000-0005-0000-0000-0000D75E0000}"/>
    <cellStyle name="표준 36 3 8 2 5 2" xfId="24501" xr:uid="{00000000-0005-0000-0000-0000D85E0000}"/>
    <cellStyle name="표준 36 3 8 2 6" xfId="24502" xr:uid="{00000000-0005-0000-0000-0000D95E0000}"/>
    <cellStyle name="표준 36 3 8 2 6 2" xfId="24503" xr:uid="{00000000-0005-0000-0000-0000DA5E0000}"/>
    <cellStyle name="표준 36 3 8 2 7" xfId="24504" xr:uid="{00000000-0005-0000-0000-0000DB5E0000}"/>
    <cellStyle name="표준 36 3 8 2 7 2" xfId="24505" xr:uid="{00000000-0005-0000-0000-0000DC5E0000}"/>
    <cellStyle name="표준 36 3 8 2 8" xfId="24506" xr:uid="{00000000-0005-0000-0000-0000DD5E0000}"/>
    <cellStyle name="표준 36 3 8 2 8 2" xfId="24507" xr:uid="{00000000-0005-0000-0000-0000DE5E0000}"/>
    <cellStyle name="표준 36 3 8 2 9" xfId="24508" xr:uid="{00000000-0005-0000-0000-0000DF5E0000}"/>
    <cellStyle name="표준 36 3 8 2 9 2" xfId="24509" xr:uid="{00000000-0005-0000-0000-0000E05E0000}"/>
    <cellStyle name="표준 36 3 8 3" xfId="24510" xr:uid="{00000000-0005-0000-0000-0000E15E0000}"/>
    <cellStyle name="표준 36 3 8 3 2" xfId="24511" xr:uid="{00000000-0005-0000-0000-0000E25E0000}"/>
    <cellStyle name="표준 36 3 8 4" xfId="24512" xr:uid="{00000000-0005-0000-0000-0000E35E0000}"/>
    <cellStyle name="표준 36 3 8 4 2" xfId="24513" xr:uid="{00000000-0005-0000-0000-0000E45E0000}"/>
    <cellStyle name="표준 36 3 8 5" xfId="24514" xr:uid="{00000000-0005-0000-0000-0000E55E0000}"/>
    <cellStyle name="표준 36 3 8 5 2" xfId="24515" xr:uid="{00000000-0005-0000-0000-0000E65E0000}"/>
    <cellStyle name="표준 36 3 8 6" xfId="24516" xr:uid="{00000000-0005-0000-0000-0000E75E0000}"/>
    <cellStyle name="표준 36 3 8 6 2" xfId="24517" xr:uid="{00000000-0005-0000-0000-0000E85E0000}"/>
    <cellStyle name="표준 36 3 8 7" xfId="24518" xr:uid="{00000000-0005-0000-0000-0000E95E0000}"/>
    <cellStyle name="표준 36 3 8 7 2" xfId="24519" xr:uid="{00000000-0005-0000-0000-0000EA5E0000}"/>
    <cellStyle name="표준 36 3 8 8" xfId="24520" xr:uid="{00000000-0005-0000-0000-0000EB5E0000}"/>
    <cellStyle name="표준 36 3 8 8 2" xfId="24521" xr:uid="{00000000-0005-0000-0000-0000EC5E0000}"/>
    <cellStyle name="표준 36 3 8 9" xfId="24522" xr:uid="{00000000-0005-0000-0000-0000ED5E0000}"/>
    <cellStyle name="표준 36 3 8 9 2" xfId="24523" xr:uid="{00000000-0005-0000-0000-0000EE5E0000}"/>
    <cellStyle name="표준 36 3 9" xfId="24524" xr:uid="{00000000-0005-0000-0000-0000EF5E0000}"/>
    <cellStyle name="표준 36 3 9 10" xfId="24525" xr:uid="{00000000-0005-0000-0000-0000F05E0000}"/>
    <cellStyle name="표준 36 3 9 10 2" xfId="24526" xr:uid="{00000000-0005-0000-0000-0000F15E0000}"/>
    <cellStyle name="표준 36 3 9 11" xfId="24527" xr:uid="{00000000-0005-0000-0000-0000F25E0000}"/>
    <cellStyle name="표준 36 3 9 11 2" xfId="24528" xr:uid="{00000000-0005-0000-0000-0000F35E0000}"/>
    <cellStyle name="표준 36 3 9 12" xfId="24529" xr:uid="{00000000-0005-0000-0000-0000F45E0000}"/>
    <cellStyle name="표준 36 3 9 12 2" xfId="24530" xr:uid="{00000000-0005-0000-0000-0000F55E0000}"/>
    <cellStyle name="표준 36 3 9 13" xfId="24531" xr:uid="{00000000-0005-0000-0000-0000F65E0000}"/>
    <cellStyle name="표준 36 3 9 13 2" xfId="24532" xr:uid="{00000000-0005-0000-0000-0000F75E0000}"/>
    <cellStyle name="표준 36 3 9 14" xfId="24533" xr:uid="{00000000-0005-0000-0000-0000F85E0000}"/>
    <cellStyle name="표준 36 3 9 14 2" xfId="24534" xr:uid="{00000000-0005-0000-0000-0000F95E0000}"/>
    <cellStyle name="표준 36 3 9 15" xfId="24535" xr:uid="{00000000-0005-0000-0000-0000FA5E0000}"/>
    <cellStyle name="표준 36 3 9 2" xfId="24536" xr:uid="{00000000-0005-0000-0000-0000FB5E0000}"/>
    <cellStyle name="표준 36 3 9 2 10" xfId="24537" xr:uid="{00000000-0005-0000-0000-0000FC5E0000}"/>
    <cellStyle name="표준 36 3 9 2 10 2" xfId="24538" xr:uid="{00000000-0005-0000-0000-0000FD5E0000}"/>
    <cellStyle name="표준 36 3 9 2 11" xfId="24539" xr:uid="{00000000-0005-0000-0000-0000FE5E0000}"/>
    <cellStyle name="표준 36 3 9 2 11 2" xfId="24540" xr:uid="{00000000-0005-0000-0000-0000FF5E0000}"/>
    <cellStyle name="표준 36 3 9 2 12" xfId="24541" xr:uid="{00000000-0005-0000-0000-0000005F0000}"/>
    <cellStyle name="표준 36 3 9 2 12 2" xfId="24542" xr:uid="{00000000-0005-0000-0000-0000015F0000}"/>
    <cellStyle name="표준 36 3 9 2 13" xfId="24543" xr:uid="{00000000-0005-0000-0000-0000025F0000}"/>
    <cellStyle name="표준 36 3 9 2 13 2" xfId="24544" xr:uid="{00000000-0005-0000-0000-0000035F0000}"/>
    <cellStyle name="표준 36 3 9 2 14" xfId="24545" xr:uid="{00000000-0005-0000-0000-0000045F0000}"/>
    <cellStyle name="표준 36 3 9 2 2" xfId="24546" xr:uid="{00000000-0005-0000-0000-0000055F0000}"/>
    <cellStyle name="표준 36 3 9 2 2 2" xfId="24547" xr:uid="{00000000-0005-0000-0000-0000065F0000}"/>
    <cellStyle name="표준 36 3 9 2 3" xfId="24548" xr:uid="{00000000-0005-0000-0000-0000075F0000}"/>
    <cellStyle name="표준 36 3 9 2 3 2" xfId="24549" xr:uid="{00000000-0005-0000-0000-0000085F0000}"/>
    <cellStyle name="표준 36 3 9 2 4" xfId="24550" xr:uid="{00000000-0005-0000-0000-0000095F0000}"/>
    <cellStyle name="표준 36 3 9 2 4 2" xfId="24551" xr:uid="{00000000-0005-0000-0000-00000A5F0000}"/>
    <cellStyle name="표준 36 3 9 2 5" xfId="24552" xr:uid="{00000000-0005-0000-0000-00000B5F0000}"/>
    <cellStyle name="표준 36 3 9 2 5 2" xfId="24553" xr:uid="{00000000-0005-0000-0000-00000C5F0000}"/>
    <cellStyle name="표준 36 3 9 2 6" xfId="24554" xr:uid="{00000000-0005-0000-0000-00000D5F0000}"/>
    <cellStyle name="표준 36 3 9 2 6 2" xfId="24555" xr:uid="{00000000-0005-0000-0000-00000E5F0000}"/>
    <cellStyle name="표준 36 3 9 2 7" xfId="24556" xr:uid="{00000000-0005-0000-0000-00000F5F0000}"/>
    <cellStyle name="표준 36 3 9 2 7 2" xfId="24557" xr:uid="{00000000-0005-0000-0000-0000105F0000}"/>
    <cellStyle name="표준 36 3 9 2 8" xfId="24558" xr:uid="{00000000-0005-0000-0000-0000115F0000}"/>
    <cellStyle name="표준 36 3 9 2 8 2" xfId="24559" xr:uid="{00000000-0005-0000-0000-0000125F0000}"/>
    <cellStyle name="표준 36 3 9 2 9" xfId="24560" xr:uid="{00000000-0005-0000-0000-0000135F0000}"/>
    <cellStyle name="표준 36 3 9 2 9 2" xfId="24561" xr:uid="{00000000-0005-0000-0000-0000145F0000}"/>
    <cellStyle name="표준 36 3 9 3" xfId="24562" xr:uid="{00000000-0005-0000-0000-0000155F0000}"/>
    <cellStyle name="표준 36 3 9 3 2" xfId="24563" xr:uid="{00000000-0005-0000-0000-0000165F0000}"/>
    <cellStyle name="표준 36 3 9 4" xfId="24564" xr:uid="{00000000-0005-0000-0000-0000175F0000}"/>
    <cellStyle name="표준 36 3 9 4 2" xfId="24565" xr:uid="{00000000-0005-0000-0000-0000185F0000}"/>
    <cellStyle name="표준 36 3 9 5" xfId="24566" xr:uid="{00000000-0005-0000-0000-0000195F0000}"/>
    <cellStyle name="표준 36 3 9 5 2" xfId="24567" xr:uid="{00000000-0005-0000-0000-00001A5F0000}"/>
    <cellStyle name="표준 36 3 9 6" xfId="24568" xr:uid="{00000000-0005-0000-0000-00001B5F0000}"/>
    <cellStyle name="표준 36 3 9 6 2" xfId="24569" xr:uid="{00000000-0005-0000-0000-00001C5F0000}"/>
    <cellStyle name="표준 36 3 9 7" xfId="24570" xr:uid="{00000000-0005-0000-0000-00001D5F0000}"/>
    <cellStyle name="표준 36 3 9 7 2" xfId="24571" xr:uid="{00000000-0005-0000-0000-00001E5F0000}"/>
    <cellStyle name="표준 36 3 9 8" xfId="24572" xr:uid="{00000000-0005-0000-0000-00001F5F0000}"/>
    <cellStyle name="표준 36 3 9 8 2" xfId="24573" xr:uid="{00000000-0005-0000-0000-0000205F0000}"/>
    <cellStyle name="표준 36 3 9 9" xfId="24574" xr:uid="{00000000-0005-0000-0000-0000215F0000}"/>
    <cellStyle name="표준 36 3 9 9 2" xfId="24575" xr:uid="{00000000-0005-0000-0000-0000225F0000}"/>
    <cellStyle name="표준 36 30" xfId="24576" xr:uid="{00000000-0005-0000-0000-0000235F0000}"/>
    <cellStyle name="표준 36 30 10" xfId="24577" xr:uid="{00000000-0005-0000-0000-0000245F0000}"/>
    <cellStyle name="표준 36 30 10 2" xfId="24578" xr:uid="{00000000-0005-0000-0000-0000255F0000}"/>
    <cellStyle name="표준 36 30 11" xfId="24579" xr:uid="{00000000-0005-0000-0000-0000265F0000}"/>
    <cellStyle name="표준 36 30 11 2" xfId="24580" xr:uid="{00000000-0005-0000-0000-0000275F0000}"/>
    <cellStyle name="표준 36 30 12" xfId="24581" xr:uid="{00000000-0005-0000-0000-0000285F0000}"/>
    <cellStyle name="표준 36 30 12 2" xfId="24582" xr:uid="{00000000-0005-0000-0000-0000295F0000}"/>
    <cellStyle name="표준 36 30 13" xfId="24583" xr:uid="{00000000-0005-0000-0000-00002A5F0000}"/>
    <cellStyle name="표준 36 30 13 2" xfId="24584" xr:uid="{00000000-0005-0000-0000-00002B5F0000}"/>
    <cellStyle name="표준 36 30 14" xfId="24585" xr:uid="{00000000-0005-0000-0000-00002C5F0000}"/>
    <cellStyle name="표준 36 30 14 2" xfId="24586" xr:uid="{00000000-0005-0000-0000-00002D5F0000}"/>
    <cellStyle name="표준 36 30 15" xfId="24587" xr:uid="{00000000-0005-0000-0000-00002E5F0000}"/>
    <cellStyle name="표준 36 30 2" xfId="24588" xr:uid="{00000000-0005-0000-0000-00002F5F0000}"/>
    <cellStyle name="표준 36 30 2 10" xfId="24589" xr:uid="{00000000-0005-0000-0000-0000305F0000}"/>
    <cellStyle name="표준 36 30 2 10 2" xfId="24590" xr:uid="{00000000-0005-0000-0000-0000315F0000}"/>
    <cellStyle name="표준 36 30 2 11" xfId="24591" xr:uid="{00000000-0005-0000-0000-0000325F0000}"/>
    <cellStyle name="표준 36 30 2 11 2" xfId="24592" xr:uid="{00000000-0005-0000-0000-0000335F0000}"/>
    <cellStyle name="표준 36 30 2 12" xfId="24593" xr:uid="{00000000-0005-0000-0000-0000345F0000}"/>
    <cellStyle name="표준 36 30 2 12 2" xfId="24594" xr:uid="{00000000-0005-0000-0000-0000355F0000}"/>
    <cellStyle name="표준 36 30 2 13" xfId="24595" xr:uid="{00000000-0005-0000-0000-0000365F0000}"/>
    <cellStyle name="표준 36 30 2 13 2" xfId="24596" xr:uid="{00000000-0005-0000-0000-0000375F0000}"/>
    <cellStyle name="표준 36 30 2 14" xfId="24597" xr:uid="{00000000-0005-0000-0000-0000385F0000}"/>
    <cellStyle name="표준 36 30 2 2" xfId="24598" xr:uid="{00000000-0005-0000-0000-0000395F0000}"/>
    <cellStyle name="표준 36 30 2 2 2" xfId="24599" xr:uid="{00000000-0005-0000-0000-00003A5F0000}"/>
    <cellStyle name="표준 36 30 2 3" xfId="24600" xr:uid="{00000000-0005-0000-0000-00003B5F0000}"/>
    <cellStyle name="표준 36 30 2 3 2" xfId="24601" xr:uid="{00000000-0005-0000-0000-00003C5F0000}"/>
    <cellStyle name="표준 36 30 2 4" xfId="24602" xr:uid="{00000000-0005-0000-0000-00003D5F0000}"/>
    <cellStyle name="표준 36 30 2 4 2" xfId="24603" xr:uid="{00000000-0005-0000-0000-00003E5F0000}"/>
    <cellStyle name="표준 36 30 2 5" xfId="24604" xr:uid="{00000000-0005-0000-0000-00003F5F0000}"/>
    <cellStyle name="표준 36 30 2 5 2" xfId="24605" xr:uid="{00000000-0005-0000-0000-0000405F0000}"/>
    <cellStyle name="표준 36 30 2 6" xfId="24606" xr:uid="{00000000-0005-0000-0000-0000415F0000}"/>
    <cellStyle name="표준 36 30 2 6 2" xfId="24607" xr:uid="{00000000-0005-0000-0000-0000425F0000}"/>
    <cellStyle name="표준 36 30 2 7" xfId="24608" xr:uid="{00000000-0005-0000-0000-0000435F0000}"/>
    <cellStyle name="표준 36 30 2 7 2" xfId="24609" xr:uid="{00000000-0005-0000-0000-0000445F0000}"/>
    <cellStyle name="표준 36 30 2 8" xfId="24610" xr:uid="{00000000-0005-0000-0000-0000455F0000}"/>
    <cellStyle name="표준 36 30 2 8 2" xfId="24611" xr:uid="{00000000-0005-0000-0000-0000465F0000}"/>
    <cellStyle name="표준 36 30 2 9" xfId="24612" xr:uid="{00000000-0005-0000-0000-0000475F0000}"/>
    <cellStyle name="표준 36 30 2 9 2" xfId="24613" xr:uid="{00000000-0005-0000-0000-0000485F0000}"/>
    <cellStyle name="표준 36 30 3" xfId="24614" xr:uid="{00000000-0005-0000-0000-0000495F0000}"/>
    <cellStyle name="표준 36 30 3 2" xfId="24615" xr:uid="{00000000-0005-0000-0000-00004A5F0000}"/>
    <cellStyle name="표준 36 30 4" xfId="24616" xr:uid="{00000000-0005-0000-0000-00004B5F0000}"/>
    <cellStyle name="표준 36 30 4 2" xfId="24617" xr:uid="{00000000-0005-0000-0000-00004C5F0000}"/>
    <cellStyle name="표준 36 30 5" xfId="24618" xr:uid="{00000000-0005-0000-0000-00004D5F0000}"/>
    <cellStyle name="표준 36 30 5 2" xfId="24619" xr:uid="{00000000-0005-0000-0000-00004E5F0000}"/>
    <cellStyle name="표준 36 30 6" xfId="24620" xr:uid="{00000000-0005-0000-0000-00004F5F0000}"/>
    <cellStyle name="표준 36 30 6 2" xfId="24621" xr:uid="{00000000-0005-0000-0000-0000505F0000}"/>
    <cellStyle name="표준 36 30 7" xfId="24622" xr:uid="{00000000-0005-0000-0000-0000515F0000}"/>
    <cellStyle name="표준 36 30 7 2" xfId="24623" xr:uid="{00000000-0005-0000-0000-0000525F0000}"/>
    <cellStyle name="표준 36 30 8" xfId="24624" xr:uid="{00000000-0005-0000-0000-0000535F0000}"/>
    <cellStyle name="표준 36 30 8 2" xfId="24625" xr:uid="{00000000-0005-0000-0000-0000545F0000}"/>
    <cellStyle name="표준 36 30 9" xfId="24626" xr:uid="{00000000-0005-0000-0000-0000555F0000}"/>
    <cellStyle name="표준 36 30 9 2" xfId="24627" xr:uid="{00000000-0005-0000-0000-0000565F0000}"/>
    <cellStyle name="표준 36 31" xfId="24628" xr:uid="{00000000-0005-0000-0000-0000575F0000}"/>
    <cellStyle name="표준 36 31 10" xfId="24629" xr:uid="{00000000-0005-0000-0000-0000585F0000}"/>
    <cellStyle name="표준 36 31 10 2" xfId="24630" xr:uid="{00000000-0005-0000-0000-0000595F0000}"/>
    <cellStyle name="표준 36 31 11" xfId="24631" xr:uid="{00000000-0005-0000-0000-00005A5F0000}"/>
    <cellStyle name="표준 36 31 11 2" xfId="24632" xr:uid="{00000000-0005-0000-0000-00005B5F0000}"/>
    <cellStyle name="표준 36 31 12" xfId="24633" xr:uid="{00000000-0005-0000-0000-00005C5F0000}"/>
    <cellStyle name="표준 36 31 12 2" xfId="24634" xr:uid="{00000000-0005-0000-0000-00005D5F0000}"/>
    <cellStyle name="표준 36 31 13" xfId="24635" xr:uid="{00000000-0005-0000-0000-00005E5F0000}"/>
    <cellStyle name="표준 36 31 13 2" xfId="24636" xr:uid="{00000000-0005-0000-0000-00005F5F0000}"/>
    <cellStyle name="표준 36 31 14" xfId="24637" xr:uid="{00000000-0005-0000-0000-0000605F0000}"/>
    <cellStyle name="표준 36 31 2" xfId="24638" xr:uid="{00000000-0005-0000-0000-0000615F0000}"/>
    <cellStyle name="표준 36 31 2 2" xfId="24639" xr:uid="{00000000-0005-0000-0000-0000625F0000}"/>
    <cellStyle name="표준 36 31 3" xfId="24640" xr:uid="{00000000-0005-0000-0000-0000635F0000}"/>
    <cellStyle name="표준 36 31 3 2" xfId="24641" xr:uid="{00000000-0005-0000-0000-0000645F0000}"/>
    <cellStyle name="표준 36 31 4" xfId="24642" xr:uid="{00000000-0005-0000-0000-0000655F0000}"/>
    <cellStyle name="표준 36 31 4 2" xfId="24643" xr:uid="{00000000-0005-0000-0000-0000665F0000}"/>
    <cellStyle name="표준 36 31 5" xfId="24644" xr:uid="{00000000-0005-0000-0000-0000675F0000}"/>
    <cellStyle name="표준 36 31 5 2" xfId="24645" xr:uid="{00000000-0005-0000-0000-0000685F0000}"/>
    <cellStyle name="표준 36 31 6" xfId="24646" xr:uid="{00000000-0005-0000-0000-0000695F0000}"/>
    <cellStyle name="표준 36 31 6 2" xfId="24647" xr:uid="{00000000-0005-0000-0000-00006A5F0000}"/>
    <cellStyle name="표준 36 31 7" xfId="24648" xr:uid="{00000000-0005-0000-0000-00006B5F0000}"/>
    <cellStyle name="표준 36 31 7 2" xfId="24649" xr:uid="{00000000-0005-0000-0000-00006C5F0000}"/>
    <cellStyle name="표준 36 31 8" xfId="24650" xr:uid="{00000000-0005-0000-0000-00006D5F0000}"/>
    <cellStyle name="표준 36 31 8 2" xfId="24651" xr:uid="{00000000-0005-0000-0000-00006E5F0000}"/>
    <cellStyle name="표준 36 31 9" xfId="24652" xr:uid="{00000000-0005-0000-0000-00006F5F0000}"/>
    <cellStyle name="표준 36 31 9 2" xfId="24653" xr:uid="{00000000-0005-0000-0000-0000705F0000}"/>
    <cellStyle name="표준 36 32" xfId="24654" xr:uid="{00000000-0005-0000-0000-0000715F0000}"/>
    <cellStyle name="표준 36 32 10" xfId="24655" xr:uid="{00000000-0005-0000-0000-0000725F0000}"/>
    <cellStyle name="표준 36 32 10 2" xfId="24656" xr:uid="{00000000-0005-0000-0000-0000735F0000}"/>
    <cellStyle name="표준 36 32 11" xfId="24657" xr:uid="{00000000-0005-0000-0000-0000745F0000}"/>
    <cellStyle name="표준 36 32 11 2" xfId="24658" xr:uid="{00000000-0005-0000-0000-0000755F0000}"/>
    <cellStyle name="표준 36 32 12" xfId="24659" xr:uid="{00000000-0005-0000-0000-0000765F0000}"/>
    <cellStyle name="표준 36 32 12 2" xfId="24660" xr:uid="{00000000-0005-0000-0000-0000775F0000}"/>
    <cellStyle name="표준 36 32 13" xfId="24661" xr:uid="{00000000-0005-0000-0000-0000785F0000}"/>
    <cellStyle name="표준 36 32 13 2" xfId="24662" xr:uid="{00000000-0005-0000-0000-0000795F0000}"/>
    <cellStyle name="표준 36 32 14" xfId="24663" xr:uid="{00000000-0005-0000-0000-00007A5F0000}"/>
    <cellStyle name="표준 36 32 2" xfId="24664" xr:uid="{00000000-0005-0000-0000-00007B5F0000}"/>
    <cellStyle name="표준 36 32 2 2" xfId="24665" xr:uid="{00000000-0005-0000-0000-00007C5F0000}"/>
    <cellStyle name="표준 36 32 3" xfId="24666" xr:uid="{00000000-0005-0000-0000-00007D5F0000}"/>
    <cellStyle name="표준 36 32 3 2" xfId="24667" xr:uid="{00000000-0005-0000-0000-00007E5F0000}"/>
    <cellStyle name="표준 36 32 4" xfId="24668" xr:uid="{00000000-0005-0000-0000-00007F5F0000}"/>
    <cellStyle name="표준 36 32 4 2" xfId="24669" xr:uid="{00000000-0005-0000-0000-0000805F0000}"/>
    <cellStyle name="표준 36 32 5" xfId="24670" xr:uid="{00000000-0005-0000-0000-0000815F0000}"/>
    <cellStyle name="표준 36 32 5 2" xfId="24671" xr:uid="{00000000-0005-0000-0000-0000825F0000}"/>
    <cellStyle name="표준 36 32 6" xfId="24672" xr:uid="{00000000-0005-0000-0000-0000835F0000}"/>
    <cellStyle name="표준 36 32 6 2" xfId="24673" xr:uid="{00000000-0005-0000-0000-0000845F0000}"/>
    <cellStyle name="표준 36 32 7" xfId="24674" xr:uid="{00000000-0005-0000-0000-0000855F0000}"/>
    <cellStyle name="표준 36 32 7 2" xfId="24675" xr:uid="{00000000-0005-0000-0000-0000865F0000}"/>
    <cellStyle name="표준 36 32 8" xfId="24676" xr:uid="{00000000-0005-0000-0000-0000875F0000}"/>
    <cellStyle name="표준 36 32 8 2" xfId="24677" xr:uid="{00000000-0005-0000-0000-0000885F0000}"/>
    <cellStyle name="표준 36 32 9" xfId="24678" xr:uid="{00000000-0005-0000-0000-0000895F0000}"/>
    <cellStyle name="표준 36 32 9 2" xfId="24679" xr:uid="{00000000-0005-0000-0000-00008A5F0000}"/>
    <cellStyle name="표준 36 33" xfId="24680" xr:uid="{00000000-0005-0000-0000-00008B5F0000}"/>
    <cellStyle name="표준 36 33 2" xfId="24681" xr:uid="{00000000-0005-0000-0000-00008C5F0000}"/>
    <cellStyle name="표준 36 34" xfId="24682" xr:uid="{00000000-0005-0000-0000-00008D5F0000}"/>
    <cellStyle name="표준 36 34 2" xfId="24683" xr:uid="{00000000-0005-0000-0000-00008E5F0000}"/>
    <cellStyle name="표준 36 35" xfId="24684" xr:uid="{00000000-0005-0000-0000-00008F5F0000}"/>
    <cellStyle name="표준 36 35 2" xfId="24685" xr:uid="{00000000-0005-0000-0000-0000905F0000}"/>
    <cellStyle name="표준 36 36" xfId="24686" xr:uid="{00000000-0005-0000-0000-0000915F0000}"/>
    <cellStyle name="표준 36 36 2" xfId="24687" xr:uid="{00000000-0005-0000-0000-0000925F0000}"/>
    <cellStyle name="표준 36 37" xfId="24688" xr:uid="{00000000-0005-0000-0000-0000935F0000}"/>
    <cellStyle name="표준 36 37 2" xfId="24689" xr:uid="{00000000-0005-0000-0000-0000945F0000}"/>
    <cellStyle name="표준 36 38" xfId="24690" xr:uid="{00000000-0005-0000-0000-0000955F0000}"/>
    <cellStyle name="표준 36 38 2" xfId="24691" xr:uid="{00000000-0005-0000-0000-0000965F0000}"/>
    <cellStyle name="표준 36 39" xfId="24692" xr:uid="{00000000-0005-0000-0000-0000975F0000}"/>
    <cellStyle name="표준 36 39 2" xfId="24693" xr:uid="{00000000-0005-0000-0000-0000985F0000}"/>
    <cellStyle name="표준 36 4" xfId="10847" xr:uid="{00000000-0005-0000-0000-0000995F0000}"/>
    <cellStyle name="표준 36 4 10" xfId="24694" xr:uid="{00000000-0005-0000-0000-00009A5F0000}"/>
    <cellStyle name="표준 36 4 10 2" xfId="24695" xr:uid="{00000000-0005-0000-0000-00009B5F0000}"/>
    <cellStyle name="표준 36 4 11" xfId="24696" xr:uid="{00000000-0005-0000-0000-00009C5F0000}"/>
    <cellStyle name="표준 36 4 11 2" xfId="24697" xr:uid="{00000000-0005-0000-0000-00009D5F0000}"/>
    <cellStyle name="표준 36 4 12" xfId="24698" xr:uid="{00000000-0005-0000-0000-00009E5F0000}"/>
    <cellStyle name="표준 36 4 12 2" xfId="24699" xr:uid="{00000000-0005-0000-0000-00009F5F0000}"/>
    <cellStyle name="표준 36 4 13" xfId="24700" xr:uid="{00000000-0005-0000-0000-0000A05F0000}"/>
    <cellStyle name="표준 36 4 13 2" xfId="24701" xr:uid="{00000000-0005-0000-0000-0000A15F0000}"/>
    <cellStyle name="표준 36 4 14" xfId="24702" xr:uid="{00000000-0005-0000-0000-0000A25F0000}"/>
    <cellStyle name="표준 36 4 14 2" xfId="24703" xr:uid="{00000000-0005-0000-0000-0000A35F0000}"/>
    <cellStyle name="표준 36 4 15" xfId="24704" xr:uid="{00000000-0005-0000-0000-0000A45F0000}"/>
    <cellStyle name="표준 36 4 2" xfId="24705" xr:uid="{00000000-0005-0000-0000-0000A55F0000}"/>
    <cellStyle name="표준 36 4 2 10" xfId="24706" xr:uid="{00000000-0005-0000-0000-0000A65F0000}"/>
    <cellStyle name="표준 36 4 2 10 2" xfId="24707" xr:uid="{00000000-0005-0000-0000-0000A75F0000}"/>
    <cellStyle name="표준 36 4 2 11" xfId="24708" xr:uid="{00000000-0005-0000-0000-0000A85F0000}"/>
    <cellStyle name="표준 36 4 2 11 2" xfId="24709" xr:uid="{00000000-0005-0000-0000-0000A95F0000}"/>
    <cellStyle name="표준 36 4 2 12" xfId="24710" xr:uid="{00000000-0005-0000-0000-0000AA5F0000}"/>
    <cellStyle name="표준 36 4 2 12 2" xfId="24711" xr:uid="{00000000-0005-0000-0000-0000AB5F0000}"/>
    <cellStyle name="표준 36 4 2 13" xfId="24712" xr:uid="{00000000-0005-0000-0000-0000AC5F0000}"/>
    <cellStyle name="표준 36 4 2 13 2" xfId="24713" xr:uid="{00000000-0005-0000-0000-0000AD5F0000}"/>
    <cellStyle name="표준 36 4 2 14" xfId="24714" xr:uid="{00000000-0005-0000-0000-0000AE5F0000}"/>
    <cellStyle name="표준 36 4 2 2" xfId="24715" xr:uid="{00000000-0005-0000-0000-0000AF5F0000}"/>
    <cellStyle name="표준 36 4 2 2 2" xfId="24716" xr:uid="{00000000-0005-0000-0000-0000B05F0000}"/>
    <cellStyle name="표준 36 4 2 3" xfId="24717" xr:uid="{00000000-0005-0000-0000-0000B15F0000}"/>
    <cellStyle name="표준 36 4 2 3 2" xfId="24718" xr:uid="{00000000-0005-0000-0000-0000B25F0000}"/>
    <cellStyle name="표준 36 4 2 4" xfId="24719" xr:uid="{00000000-0005-0000-0000-0000B35F0000}"/>
    <cellStyle name="표준 36 4 2 4 2" xfId="24720" xr:uid="{00000000-0005-0000-0000-0000B45F0000}"/>
    <cellStyle name="표준 36 4 2 5" xfId="24721" xr:uid="{00000000-0005-0000-0000-0000B55F0000}"/>
    <cellStyle name="표준 36 4 2 5 2" xfId="24722" xr:uid="{00000000-0005-0000-0000-0000B65F0000}"/>
    <cellStyle name="표준 36 4 2 6" xfId="24723" xr:uid="{00000000-0005-0000-0000-0000B75F0000}"/>
    <cellStyle name="표준 36 4 2 6 2" xfId="24724" xr:uid="{00000000-0005-0000-0000-0000B85F0000}"/>
    <cellStyle name="표준 36 4 2 7" xfId="24725" xr:uid="{00000000-0005-0000-0000-0000B95F0000}"/>
    <cellStyle name="표준 36 4 2 7 2" xfId="24726" xr:uid="{00000000-0005-0000-0000-0000BA5F0000}"/>
    <cellStyle name="표준 36 4 2 8" xfId="24727" xr:uid="{00000000-0005-0000-0000-0000BB5F0000}"/>
    <cellStyle name="표준 36 4 2 8 2" xfId="24728" xr:uid="{00000000-0005-0000-0000-0000BC5F0000}"/>
    <cellStyle name="표준 36 4 2 9" xfId="24729" xr:uid="{00000000-0005-0000-0000-0000BD5F0000}"/>
    <cellStyle name="표준 36 4 2 9 2" xfId="24730" xr:uid="{00000000-0005-0000-0000-0000BE5F0000}"/>
    <cellStyle name="표준 36 4 3" xfId="24731" xr:uid="{00000000-0005-0000-0000-0000BF5F0000}"/>
    <cellStyle name="표준 36 4 3 2" xfId="24732" xr:uid="{00000000-0005-0000-0000-0000C05F0000}"/>
    <cellStyle name="표준 36 4 4" xfId="24733" xr:uid="{00000000-0005-0000-0000-0000C15F0000}"/>
    <cellStyle name="표준 36 4 4 2" xfId="24734" xr:uid="{00000000-0005-0000-0000-0000C25F0000}"/>
    <cellStyle name="표준 36 4 5" xfId="24735" xr:uid="{00000000-0005-0000-0000-0000C35F0000}"/>
    <cellStyle name="표준 36 4 5 2" xfId="24736" xr:uid="{00000000-0005-0000-0000-0000C45F0000}"/>
    <cellStyle name="표준 36 4 6" xfId="24737" xr:uid="{00000000-0005-0000-0000-0000C55F0000}"/>
    <cellStyle name="표준 36 4 6 2" xfId="24738" xr:uid="{00000000-0005-0000-0000-0000C65F0000}"/>
    <cellStyle name="표준 36 4 7" xfId="24739" xr:uid="{00000000-0005-0000-0000-0000C75F0000}"/>
    <cellStyle name="표준 36 4 7 2" xfId="24740" xr:uid="{00000000-0005-0000-0000-0000C85F0000}"/>
    <cellStyle name="표준 36 4 8" xfId="24741" xr:uid="{00000000-0005-0000-0000-0000C95F0000}"/>
    <cellStyle name="표준 36 4 8 2" xfId="24742" xr:uid="{00000000-0005-0000-0000-0000CA5F0000}"/>
    <cellStyle name="표준 36 4 9" xfId="24743" xr:uid="{00000000-0005-0000-0000-0000CB5F0000}"/>
    <cellStyle name="표준 36 4 9 2" xfId="24744" xr:uid="{00000000-0005-0000-0000-0000CC5F0000}"/>
    <cellStyle name="표준 36 40" xfId="24745" xr:uid="{00000000-0005-0000-0000-0000CD5F0000}"/>
    <cellStyle name="표준 36 40 2" xfId="24746" xr:uid="{00000000-0005-0000-0000-0000CE5F0000}"/>
    <cellStyle name="표준 36 41" xfId="24747" xr:uid="{00000000-0005-0000-0000-0000CF5F0000}"/>
    <cellStyle name="표준 36 41 2" xfId="24748" xr:uid="{00000000-0005-0000-0000-0000D05F0000}"/>
    <cellStyle name="표준 36 42" xfId="24749" xr:uid="{00000000-0005-0000-0000-0000D15F0000}"/>
    <cellStyle name="표준 36 42 2" xfId="24750" xr:uid="{00000000-0005-0000-0000-0000D25F0000}"/>
    <cellStyle name="표준 36 43" xfId="24751" xr:uid="{00000000-0005-0000-0000-0000D35F0000}"/>
    <cellStyle name="표준 36 43 2" xfId="24752" xr:uid="{00000000-0005-0000-0000-0000D45F0000}"/>
    <cellStyle name="표준 36 44" xfId="24753" xr:uid="{00000000-0005-0000-0000-0000D55F0000}"/>
    <cellStyle name="표준 36 44 2" xfId="24754" xr:uid="{00000000-0005-0000-0000-0000D65F0000}"/>
    <cellStyle name="표준 36 45" xfId="24755" xr:uid="{00000000-0005-0000-0000-0000D75F0000}"/>
    <cellStyle name="표준 36 46" xfId="10844" xr:uid="{00000000-0005-0000-0000-0000D85F0000}"/>
    <cellStyle name="표준 36 47" xfId="29105" xr:uid="{00000000-0005-0000-0000-0000D95F0000}"/>
    <cellStyle name="표준 36 5" xfId="24756" xr:uid="{00000000-0005-0000-0000-0000DA5F0000}"/>
    <cellStyle name="표준 36 5 10" xfId="24757" xr:uid="{00000000-0005-0000-0000-0000DB5F0000}"/>
    <cellStyle name="표준 36 5 10 2" xfId="24758" xr:uid="{00000000-0005-0000-0000-0000DC5F0000}"/>
    <cellStyle name="표준 36 5 11" xfId="24759" xr:uid="{00000000-0005-0000-0000-0000DD5F0000}"/>
    <cellStyle name="표준 36 5 11 2" xfId="24760" xr:uid="{00000000-0005-0000-0000-0000DE5F0000}"/>
    <cellStyle name="표준 36 5 12" xfId="24761" xr:uid="{00000000-0005-0000-0000-0000DF5F0000}"/>
    <cellStyle name="표준 36 5 12 2" xfId="24762" xr:uid="{00000000-0005-0000-0000-0000E05F0000}"/>
    <cellStyle name="표준 36 5 13" xfId="24763" xr:uid="{00000000-0005-0000-0000-0000E15F0000}"/>
    <cellStyle name="표준 36 5 13 2" xfId="24764" xr:uid="{00000000-0005-0000-0000-0000E25F0000}"/>
    <cellStyle name="표준 36 5 14" xfId="24765" xr:uid="{00000000-0005-0000-0000-0000E35F0000}"/>
    <cellStyle name="표준 36 5 14 2" xfId="24766" xr:uid="{00000000-0005-0000-0000-0000E45F0000}"/>
    <cellStyle name="표준 36 5 15" xfId="24767" xr:uid="{00000000-0005-0000-0000-0000E55F0000}"/>
    <cellStyle name="표준 36 5 2" xfId="24768" xr:uid="{00000000-0005-0000-0000-0000E65F0000}"/>
    <cellStyle name="표준 36 5 2 10" xfId="24769" xr:uid="{00000000-0005-0000-0000-0000E75F0000}"/>
    <cellStyle name="표준 36 5 2 10 2" xfId="24770" xr:uid="{00000000-0005-0000-0000-0000E85F0000}"/>
    <cellStyle name="표준 36 5 2 11" xfId="24771" xr:uid="{00000000-0005-0000-0000-0000E95F0000}"/>
    <cellStyle name="표준 36 5 2 11 2" xfId="24772" xr:uid="{00000000-0005-0000-0000-0000EA5F0000}"/>
    <cellStyle name="표준 36 5 2 12" xfId="24773" xr:uid="{00000000-0005-0000-0000-0000EB5F0000}"/>
    <cellStyle name="표준 36 5 2 12 2" xfId="24774" xr:uid="{00000000-0005-0000-0000-0000EC5F0000}"/>
    <cellStyle name="표준 36 5 2 13" xfId="24775" xr:uid="{00000000-0005-0000-0000-0000ED5F0000}"/>
    <cellStyle name="표준 36 5 2 13 2" xfId="24776" xr:uid="{00000000-0005-0000-0000-0000EE5F0000}"/>
    <cellStyle name="표준 36 5 2 14" xfId="24777" xr:uid="{00000000-0005-0000-0000-0000EF5F0000}"/>
    <cellStyle name="표준 36 5 2 2" xfId="24778" xr:uid="{00000000-0005-0000-0000-0000F05F0000}"/>
    <cellStyle name="표준 36 5 2 2 2" xfId="24779" xr:uid="{00000000-0005-0000-0000-0000F15F0000}"/>
    <cellStyle name="표준 36 5 2 3" xfId="24780" xr:uid="{00000000-0005-0000-0000-0000F25F0000}"/>
    <cellStyle name="표준 36 5 2 3 2" xfId="24781" xr:uid="{00000000-0005-0000-0000-0000F35F0000}"/>
    <cellStyle name="표준 36 5 2 4" xfId="24782" xr:uid="{00000000-0005-0000-0000-0000F45F0000}"/>
    <cellStyle name="표준 36 5 2 4 2" xfId="24783" xr:uid="{00000000-0005-0000-0000-0000F55F0000}"/>
    <cellStyle name="표준 36 5 2 5" xfId="24784" xr:uid="{00000000-0005-0000-0000-0000F65F0000}"/>
    <cellStyle name="표준 36 5 2 5 2" xfId="24785" xr:uid="{00000000-0005-0000-0000-0000F75F0000}"/>
    <cellStyle name="표준 36 5 2 6" xfId="24786" xr:uid="{00000000-0005-0000-0000-0000F85F0000}"/>
    <cellStyle name="표준 36 5 2 6 2" xfId="24787" xr:uid="{00000000-0005-0000-0000-0000F95F0000}"/>
    <cellStyle name="표준 36 5 2 7" xfId="24788" xr:uid="{00000000-0005-0000-0000-0000FA5F0000}"/>
    <cellStyle name="표준 36 5 2 7 2" xfId="24789" xr:uid="{00000000-0005-0000-0000-0000FB5F0000}"/>
    <cellStyle name="표준 36 5 2 8" xfId="24790" xr:uid="{00000000-0005-0000-0000-0000FC5F0000}"/>
    <cellStyle name="표준 36 5 2 8 2" xfId="24791" xr:uid="{00000000-0005-0000-0000-0000FD5F0000}"/>
    <cellStyle name="표준 36 5 2 9" xfId="24792" xr:uid="{00000000-0005-0000-0000-0000FE5F0000}"/>
    <cellStyle name="표준 36 5 2 9 2" xfId="24793" xr:uid="{00000000-0005-0000-0000-0000FF5F0000}"/>
    <cellStyle name="표준 36 5 3" xfId="24794" xr:uid="{00000000-0005-0000-0000-000000600000}"/>
    <cellStyle name="표준 36 5 3 2" xfId="24795" xr:uid="{00000000-0005-0000-0000-000001600000}"/>
    <cellStyle name="표준 36 5 4" xfId="24796" xr:uid="{00000000-0005-0000-0000-000002600000}"/>
    <cellStyle name="표준 36 5 4 2" xfId="24797" xr:uid="{00000000-0005-0000-0000-000003600000}"/>
    <cellStyle name="표준 36 5 5" xfId="24798" xr:uid="{00000000-0005-0000-0000-000004600000}"/>
    <cellStyle name="표준 36 5 5 2" xfId="24799" xr:uid="{00000000-0005-0000-0000-000005600000}"/>
    <cellStyle name="표준 36 5 6" xfId="24800" xr:uid="{00000000-0005-0000-0000-000006600000}"/>
    <cellStyle name="표준 36 5 6 2" xfId="24801" xr:uid="{00000000-0005-0000-0000-000007600000}"/>
    <cellStyle name="표준 36 5 7" xfId="24802" xr:uid="{00000000-0005-0000-0000-000008600000}"/>
    <cellStyle name="표준 36 5 7 2" xfId="24803" xr:uid="{00000000-0005-0000-0000-000009600000}"/>
    <cellStyle name="표준 36 5 8" xfId="24804" xr:uid="{00000000-0005-0000-0000-00000A600000}"/>
    <cellStyle name="표준 36 5 8 2" xfId="24805" xr:uid="{00000000-0005-0000-0000-00000B600000}"/>
    <cellStyle name="표준 36 5 9" xfId="24806" xr:uid="{00000000-0005-0000-0000-00000C600000}"/>
    <cellStyle name="표준 36 5 9 2" xfId="24807" xr:uid="{00000000-0005-0000-0000-00000D600000}"/>
    <cellStyle name="표준 36 6" xfId="24808" xr:uid="{00000000-0005-0000-0000-00000E600000}"/>
    <cellStyle name="표준 36 6 10" xfId="24809" xr:uid="{00000000-0005-0000-0000-00000F600000}"/>
    <cellStyle name="표준 36 6 10 2" xfId="24810" xr:uid="{00000000-0005-0000-0000-000010600000}"/>
    <cellStyle name="표준 36 6 11" xfId="24811" xr:uid="{00000000-0005-0000-0000-000011600000}"/>
    <cellStyle name="표준 36 6 11 2" xfId="24812" xr:uid="{00000000-0005-0000-0000-000012600000}"/>
    <cellStyle name="표준 36 6 12" xfId="24813" xr:uid="{00000000-0005-0000-0000-000013600000}"/>
    <cellStyle name="표준 36 6 12 2" xfId="24814" xr:uid="{00000000-0005-0000-0000-000014600000}"/>
    <cellStyle name="표준 36 6 13" xfId="24815" xr:uid="{00000000-0005-0000-0000-000015600000}"/>
    <cellStyle name="표준 36 6 13 2" xfId="24816" xr:uid="{00000000-0005-0000-0000-000016600000}"/>
    <cellStyle name="표준 36 6 14" xfId="24817" xr:uid="{00000000-0005-0000-0000-000017600000}"/>
    <cellStyle name="표준 36 6 14 2" xfId="24818" xr:uid="{00000000-0005-0000-0000-000018600000}"/>
    <cellStyle name="표준 36 6 15" xfId="24819" xr:uid="{00000000-0005-0000-0000-000019600000}"/>
    <cellStyle name="표준 36 6 2" xfId="24820" xr:uid="{00000000-0005-0000-0000-00001A600000}"/>
    <cellStyle name="표준 36 6 2 10" xfId="24821" xr:uid="{00000000-0005-0000-0000-00001B600000}"/>
    <cellStyle name="표준 36 6 2 10 2" xfId="24822" xr:uid="{00000000-0005-0000-0000-00001C600000}"/>
    <cellStyle name="표준 36 6 2 11" xfId="24823" xr:uid="{00000000-0005-0000-0000-00001D600000}"/>
    <cellStyle name="표준 36 6 2 11 2" xfId="24824" xr:uid="{00000000-0005-0000-0000-00001E600000}"/>
    <cellStyle name="표준 36 6 2 12" xfId="24825" xr:uid="{00000000-0005-0000-0000-00001F600000}"/>
    <cellStyle name="표준 36 6 2 12 2" xfId="24826" xr:uid="{00000000-0005-0000-0000-000020600000}"/>
    <cellStyle name="표준 36 6 2 13" xfId="24827" xr:uid="{00000000-0005-0000-0000-000021600000}"/>
    <cellStyle name="표준 36 6 2 13 2" xfId="24828" xr:uid="{00000000-0005-0000-0000-000022600000}"/>
    <cellStyle name="표준 36 6 2 14" xfId="24829" xr:uid="{00000000-0005-0000-0000-000023600000}"/>
    <cellStyle name="표준 36 6 2 2" xfId="24830" xr:uid="{00000000-0005-0000-0000-000024600000}"/>
    <cellStyle name="표준 36 6 2 2 2" xfId="24831" xr:uid="{00000000-0005-0000-0000-000025600000}"/>
    <cellStyle name="표준 36 6 2 3" xfId="24832" xr:uid="{00000000-0005-0000-0000-000026600000}"/>
    <cellStyle name="표준 36 6 2 3 2" xfId="24833" xr:uid="{00000000-0005-0000-0000-000027600000}"/>
    <cellStyle name="표준 36 6 2 4" xfId="24834" xr:uid="{00000000-0005-0000-0000-000028600000}"/>
    <cellStyle name="표준 36 6 2 4 2" xfId="24835" xr:uid="{00000000-0005-0000-0000-000029600000}"/>
    <cellStyle name="표준 36 6 2 5" xfId="24836" xr:uid="{00000000-0005-0000-0000-00002A600000}"/>
    <cellStyle name="표준 36 6 2 5 2" xfId="24837" xr:uid="{00000000-0005-0000-0000-00002B600000}"/>
    <cellStyle name="표준 36 6 2 6" xfId="24838" xr:uid="{00000000-0005-0000-0000-00002C600000}"/>
    <cellStyle name="표준 36 6 2 6 2" xfId="24839" xr:uid="{00000000-0005-0000-0000-00002D600000}"/>
    <cellStyle name="표준 36 6 2 7" xfId="24840" xr:uid="{00000000-0005-0000-0000-00002E600000}"/>
    <cellStyle name="표준 36 6 2 7 2" xfId="24841" xr:uid="{00000000-0005-0000-0000-00002F600000}"/>
    <cellStyle name="표준 36 6 2 8" xfId="24842" xr:uid="{00000000-0005-0000-0000-000030600000}"/>
    <cellStyle name="표준 36 6 2 8 2" xfId="24843" xr:uid="{00000000-0005-0000-0000-000031600000}"/>
    <cellStyle name="표준 36 6 2 9" xfId="24844" xr:uid="{00000000-0005-0000-0000-000032600000}"/>
    <cellStyle name="표준 36 6 2 9 2" xfId="24845" xr:uid="{00000000-0005-0000-0000-000033600000}"/>
    <cellStyle name="표준 36 6 3" xfId="24846" xr:uid="{00000000-0005-0000-0000-000034600000}"/>
    <cellStyle name="표준 36 6 3 2" xfId="24847" xr:uid="{00000000-0005-0000-0000-000035600000}"/>
    <cellStyle name="표준 36 6 4" xfId="24848" xr:uid="{00000000-0005-0000-0000-000036600000}"/>
    <cellStyle name="표준 36 6 4 2" xfId="24849" xr:uid="{00000000-0005-0000-0000-000037600000}"/>
    <cellStyle name="표준 36 6 5" xfId="24850" xr:uid="{00000000-0005-0000-0000-000038600000}"/>
    <cellStyle name="표준 36 6 5 2" xfId="24851" xr:uid="{00000000-0005-0000-0000-000039600000}"/>
    <cellStyle name="표준 36 6 6" xfId="24852" xr:uid="{00000000-0005-0000-0000-00003A600000}"/>
    <cellStyle name="표준 36 6 6 2" xfId="24853" xr:uid="{00000000-0005-0000-0000-00003B600000}"/>
    <cellStyle name="표준 36 6 7" xfId="24854" xr:uid="{00000000-0005-0000-0000-00003C600000}"/>
    <cellStyle name="표준 36 6 7 2" xfId="24855" xr:uid="{00000000-0005-0000-0000-00003D600000}"/>
    <cellStyle name="표준 36 6 8" xfId="24856" xr:uid="{00000000-0005-0000-0000-00003E600000}"/>
    <cellStyle name="표준 36 6 8 2" xfId="24857" xr:uid="{00000000-0005-0000-0000-00003F600000}"/>
    <cellStyle name="표준 36 6 9" xfId="24858" xr:uid="{00000000-0005-0000-0000-000040600000}"/>
    <cellStyle name="표준 36 6 9 2" xfId="24859" xr:uid="{00000000-0005-0000-0000-000041600000}"/>
    <cellStyle name="표준 36 7" xfId="24860" xr:uid="{00000000-0005-0000-0000-000042600000}"/>
    <cellStyle name="표준 36 7 10" xfId="24861" xr:uid="{00000000-0005-0000-0000-000043600000}"/>
    <cellStyle name="표준 36 7 10 2" xfId="24862" xr:uid="{00000000-0005-0000-0000-000044600000}"/>
    <cellStyle name="표준 36 7 11" xfId="24863" xr:uid="{00000000-0005-0000-0000-000045600000}"/>
    <cellStyle name="표준 36 7 11 2" xfId="24864" xr:uid="{00000000-0005-0000-0000-000046600000}"/>
    <cellStyle name="표준 36 7 12" xfId="24865" xr:uid="{00000000-0005-0000-0000-000047600000}"/>
    <cellStyle name="표준 36 7 12 2" xfId="24866" xr:uid="{00000000-0005-0000-0000-000048600000}"/>
    <cellStyle name="표준 36 7 13" xfId="24867" xr:uid="{00000000-0005-0000-0000-000049600000}"/>
    <cellStyle name="표준 36 7 13 2" xfId="24868" xr:uid="{00000000-0005-0000-0000-00004A600000}"/>
    <cellStyle name="표준 36 7 14" xfId="24869" xr:uid="{00000000-0005-0000-0000-00004B600000}"/>
    <cellStyle name="표준 36 7 14 2" xfId="24870" xr:uid="{00000000-0005-0000-0000-00004C600000}"/>
    <cellStyle name="표준 36 7 15" xfId="24871" xr:uid="{00000000-0005-0000-0000-00004D600000}"/>
    <cellStyle name="표준 36 7 2" xfId="24872" xr:uid="{00000000-0005-0000-0000-00004E600000}"/>
    <cellStyle name="표준 36 7 2 10" xfId="24873" xr:uid="{00000000-0005-0000-0000-00004F600000}"/>
    <cellStyle name="표준 36 7 2 10 2" xfId="24874" xr:uid="{00000000-0005-0000-0000-000050600000}"/>
    <cellStyle name="표준 36 7 2 11" xfId="24875" xr:uid="{00000000-0005-0000-0000-000051600000}"/>
    <cellStyle name="표준 36 7 2 11 2" xfId="24876" xr:uid="{00000000-0005-0000-0000-000052600000}"/>
    <cellStyle name="표준 36 7 2 12" xfId="24877" xr:uid="{00000000-0005-0000-0000-000053600000}"/>
    <cellStyle name="표준 36 7 2 12 2" xfId="24878" xr:uid="{00000000-0005-0000-0000-000054600000}"/>
    <cellStyle name="표준 36 7 2 13" xfId="24879" xr:uid="{00000000-0005-0000-0000-000055600000}"/>
    <cellStyle name="표준 36 7 2 13 2" xfId="24880" xr:uid="{00000000-0005-0000-0000-000056600000}"/>
    <cellStyle name="표준 36 7 2 14" xfId="24881" xr:uid="{00000000-0005-0000-0000-000057600000}"/>
    <cellStyle name="표준 36 7 2 2" xfId="24882" xr:uid="{00000000-0005-0000-0000-000058600000}"/>
    <cellStyle name="표준 36 7 2 2 2" xfId="24883" xr:uid="{00000000-0005-0000-0000-000059600000}"/>
    <cellStyle name="표준 36 7 2 3" xfId="24884" xr:uid="{00000000-0005-0000-0000-00005A600000}"/>
    <cellStyle name="표준 36 7 2 3 2" xfId="24885" xr:uid="{00000000-0005-0000-0000-00005B600000}"/>
    <cellStyle name="표준 36 7 2 4" xfId="24886" xr:uid="{00000000-0005-0000-0000-00005C600000}"/>
    <cellStyle name="표준 36 7 2 4 2" xfId="24887" xr:uid="{00000000-0005-0000-0000-00005D600000}"/>
    <cellStyle name="표준 36 7 2 5" xfId="24888" xr:uid="{00000000-0005-0000-0000-00005E600000}"/>
    <cellStyle name="표준 36 7 2 5 2" xfId="24889" xr:uid="{00000000-0005-0000-0000-00005F600000}"/>
    <cellStyle name="표준 36 7 2 6" xfId="24890" xr:uid="{00000000-0005-0000-0000-000060600000}"/>
    <cellStyle name="표준 36 7 2 6 2" xfId="24891" xr:uid="{00000000-0005-0000-0000-000061600000}"/>
    <cellStyle name="표준 36 7 2 7" xfId="24892" xr:uid="{00000000-0005-0000-0000-000062600000}"/>
    <cellStyle name="표준 36 7 2 7 2" xfId="24893" xr:uid="{00000000-0005-0000-0000-000063600000}"/>
    <cellStyle name="표준 36 7 2 8" xfId="24894" xr:uid="{00000000-0005-0000-0000-000064600000}"/>
    <cellStyle name="표준 36 7 2 8 2" xfId="24895" xr:uid="{00000000-0005-0000-0000-000065600000}"/>
    <cellStyle name="표준 36 7 2 9" xfId="24896" xr:uid="{00000000-0005-0000-0000-000066600000}"/>
    <cellStyle name="표준 36 7 2 9 2" xfId="24897" xr:uid="{00000000-0005-0000-0000-000067600000}"/>
    <cellStyle name="표준 36 7 3" xfId="24898" xr:uid="{00000000-0005-0000-0000-000068600000}"/>
    <cellStyle name="표준 36 7 3 2" xfId="24899" xr:uid="{00000000-0005-0000-0000-000069600000}"/>
    <cellStyle name="표준 36 7 4" xfId="24900" xr:uid="{00000000-0005-0000-0000-00006A600000}"/>
    <cellStyle name="표준 36 7 4 2" xfId="24901" xr:uid="{00000000-0005-0000-0000-00006B600000}"/>
    <cellStyle name="표준 36 7 5" xfId="24902" xr:uid="{00000000-0005-0000-0000-00006C600000}"/>
    <cellStyle name="표준 36 7 5 2" xfId="24903" xr:uid="{00000000-0005-0000-0000-00006D600000}"/>
    <cellStyle name="표준 36 7 6" xfId="24904" xr:uid="{00000000-0005-0000-0000-00006E600000}"/>
    <cellStyle name="표준 36 7 6 2" xfId="24905" xr:uid="{00000000-0005-0000-0000-00006F600000}"/>
    <cellStyle name="표준 36 7 7" xfId="24906" xr:uid="{00000000-0005-0000-0000-000070600000}"/>
    <cellStyle name="표준 36 7 7 2" xfId="24907" xr:uid="{00000000-0005-0000-0000-000071600000}"/>
    <cellStyle name="표준 36 7 8" xfId="24908" xr:uid="{00000000-0005-0000-0000-000072600000}"/>
    <cellStyle name="표준 36 7 8 2" xfId="24909" xr:uid="{00000000-0005-0000-0000-000073600000}"/>
    <cellStyle name="표준 36 7 9" xfId="24910" xr:uid="{00000000-0005-0000-0000-000074600000}"/>
    <cellStyle name="표준 36 7 9 2" xfId="24911" xr:uid="{00000000-0005-0000-0000-000075600000}"/>
    <cellStyle name="표준 36 8" xfId="24912" xr:uid="{00000000-0005-0000-0000-000076600000}"/>
    <cellStyle name="표준 36 8 10" xfId="24913" xr:uid="{00000000-0005-0000-0000-000077600000}"/>
    <cellStyle name="표준 36 8 10 2" xfId="24914" xr:uid="{00000000-0005-0000-0000-000078600000}"/>
    <cellStyle name="표준 36 8 11" xfId="24915" xr:uid="{00000000-0005-0000-0000-000079600000}"/>
    <cellStyle name="표준 36 8 11 2" xfId="24916" xr:uid="{00000000-0005-0000-0000-00007A600000}"/>
    <cellStyle name="표준 36 8 12" xfId="24917" xr:uid="{00000000-0005-0000-0000-00007B600000}"/>
    <cellStyle name="표준 36 8 12 2" xfId="24918" xr:uid="{00000000-0005-0000-0000-00007C600000}"/>
    <cellStyle name="표준 36 8 13" xfId="24919" xr:uid="{00000000-0005-0000-0000-00007D600000}"/>
    <cellStyle name="표준 36 8 13 2" xfId="24920" xr:uid="{00000000-0005-0000-0000-00007E600000}"/>
    <cellStyle name="표준 36 8 14" xfId="24921" xr:uid="{00000000-0005-0000-0000-00007F600000}"/>
    <cellStyle name="표준 36 8 14 2" xfId="24922" xr:uid="{00000000-0005-0000-0000-000080600000}"/>
    <cellStyle name="표준 36 8 15" xfId="24923" xr:uid="{00000000-0005-0000-0000-000081600000}"/>
    <cellStyle name="표준 36 8 2" xfId="24924" xr:uid="{00000000-0005-0000-0000-000082600000}"/>
    <cellStyle name="표준 36 8 2 10" xfId="24925" xr:uid="{00000000-0005-0000-0000-000083600000}"/>
    <cellStyle name="표준 36 8 2 10 2" xfId="24926" xr:uid="{00000000-0005-0000-0000-000084600000}"/>
    <cellStyle name="표준 36 8 2 11" xfId="24927" xr:uid="{00000000-0005-0000-0000-000085600000}"/>
    <cellStyle name="표준 36 8 2 11 2" xfId="24928" xr:uid="{00000000-0005-0000-0000-000086600000}"/>
    <cellStyle name="표준 36 8 2 12" xfId="24929" xr:uid="{00000000-0005-0000-0000-000087600000}"/>
    <cellStyle name="표준 36 8 2 12 2" xfId="24930" xr:uid="{00000000-0005-0000-0000-000088600000}"/>
    <cellStyle name="표준 36 8 2 13" xfId="24931" xr:uid="{00000000-0005-0000-0000-000089600000}"/>
    <cellStyle name="표준 36 8 2 13 2" xfId="24932" xr:uid="{00000000-0005-0000-0000-00008A600000}"/>
    <cellStyle name="표준 36 8 2 14" xfId="24933" xr:uid="{00000000-0005-0000-0000-00008B600000}"/>
    <cellStyle name="표준 36 8 2 2" xfId="24934" xr:uid="{00000000-0005-0000-0000-00008C600000}"/>
    <cellStyle name="표준 36 8 2 2 2" xfId="24935" xr:uid="{00000000-0005-0000-0000-00008D600000}"/>
    <cellStyle name="표준 36 8 2 3" xfId="24936" xr:uid="{00000000-0005-0000-0000-00008E600000}"/>
    <cellStyle name="표준 36 8 2 3 2" xfId="24937" xr:uid="{00000000-0005-0000-0000-00008F600000}"/>
    <cellStyle name="표준 36 8 2 4" xfId="24938" xr:uid="{00000000-0005-0000-0000-000090600000}"/>
    <cellStyle name="표준 36 8 2 4 2" xfId="24939" xr:uid="{00000000-0005-0000-0000-000091600000}"/>
    <cellStyle name="표준 36 8 2 5" xfId="24940" xr:uid="{00000000-0005-0000-0000-000092600000}"/>
    <cellStyle name="표준 36 8 2 5 2" xfId="24941" xr:uid="{00000000-0005-0000-0000-000093600000}"/>
    <cellStyle name="표준 36 8 2 6" xfId="24942" xr:uid="{00000000-0005-0000-0000-000094600000}"/>
    <cellStyle name="표준 36 8 2 6 2" xfId="24943" xr:uid="{00000000-0005-0000-0000-000095600000}"/>
    <cellStyle name="표준 36 8 2 7" xfId="24944" xr:uid="{00000000-0005-0000-0000-000096600000}"/>
    <cellStyle name="표준 36 8 2 7 2" xfId="24945" xr:uid="{00000000-0005-0000-0000-000097600000}"/>
    <cellStyle name="표준 36 8 2 8" xfId="24946" xr:uid="{00000000-0005-0000-0000-000098600000}"/>
    <cellStyle name="표준 36 8 2 8 2" xfId="24947" xr:uid="{00000000-0005-0000-0000-000099600000}"/>
    <cellStyle name="표준 36 8 2 9" xfId="24948" xr:uid="{00000000-0005-0000-0000-00009A600000}"/>
    <cellStyle name="표준 36 8 2 9 2" xfId="24949" xr:uid="{00000000-0005-0000-0000-00009B600000}"/>
    <cellStyle name="표준 36 8 3" xfId="24950" xr:uid="{00000000-0005-0000-0000-00009C600000}"/>
    <cellStyle name="표준 36 8 3 2" xfId="24951" xr:uid="{00000000-0005-0000-0000-00009D600000}"/>
    <cellStyle name="표준 36 8 4" xfId="24952" xr:uid="{00000000-0005-0000-0000-00009E600000}"/>
    <cellStyle name="표준 36 8 4 2" xfId="24953" xr:uid="{00000000-0005-0000-0000-00009F600000}"/>
    <cellStyle name="표준 36 8 5" xfId="24954" xr:uid="{00000000-0005-0000-0000-0000A0600000}"/>
    <cellStyle name="표준 36 8 5 2" xfId="24955" xr:uid="{00000000-0005-0000-0000-0000A1600000}"/>
    <cellStyle name="표준 36 8 6" xfId="24956" xr:uid="{00000000-0005-0000-0000-0000A2600000}"/>
    <cellStyle name="표준 36 8 6 2" xfId="24957" xr:uid="{00000000-0005-0000-0000-0000A3600000}"/>
    <cellStyle name="표준 36 8 7" xfId="24958" xr:uid="{00000000-0005-0000-0000-0000A4600000}"/>
    <cellStyle name="표준 36 8 7 2" xfId="24959" xr:uid="{00000000-0005-0000-0000-0000A5600000}"/>
    <cellStyle name="표준 36 8 8" xfId="24960" xr:uid="{00000000-0005-0000-0000-0000A6600000}"/>
    <cellStyle name="표준 36 8 8 2" xfId="24961" xr:uid="{00000000-0005-0000-0000-0000A7600000}"/>
    <cellStyle name="표준 36 8 9" xfId="24962" xr:uid="{00000000-0005-0000-0000-0000A8600000}"/>
    <cellStyle name="표준 36 8 9 2" xfId="24963" xr:uid="{00000000-0005-0000-0000-0000A9600000}"/>
    <cellStyle name="표준 36 9" xfId="24964" xr:uid="{00000000-0005-0000-0000-0000AA600000}"/>
    <cellStyle name="표준 36 9 10" xfId="24965" xr:uid="{00000000-0005-0000-0000-0000AB600000}"/>
    <cellStyle name="표준 36 9 10 2" xfId="24966" xr:uid="{00000000-0005-0000-0000-0000AC600000}"/>
    <cellStyle name="표준 36 9 11" xfId="24967" xr:uid="{00000000-0005-0000-0000-0000AD600000}"/>
    <cellStyle name="표준 36 9 11 2" xfId="24968" xr:uid="{00000000-0005-0000-0000-0000AE600000}"/>
    <cellStyle name="표준 36 9 12" xfId="24969" xr:uid="{00000000-0005-0000-0000-0000AF600000}"/>
    <cellStyle name="표준 36 9 12 2" xfId="24970" xr:uid="{00000000-0005-0000-0000-0000B0600000}"/>
    <cellStyle name="표준 36 9 13" xfId="24971" xr:uid="{00000000-0005-0000-0000-0000B1600000}"/>
    <cellStyle name="표준 36 9 13 2" xfId="24972" xr:uid="{00000000-0005-0000-0000-0000B2600000}"/>
    <cellStyle name="표준 36 9 14" xfId="24973" xr:uid="{00000000-0005-0000-0000-0000B3600000}"/>
    <cellStyle name="표준 36 9 14 2" xfId="24974" xr:uid="{00000000-0005-0000-0000-0000B4600000}"/>
    <cellStyle name="표준 36 9 15" xfId="24975" xr:uid="{00000000-0005-0000-0000-0000B5600000}"/>
    <cellStyle name="표준 36 9 2" xfId="24976" xr:uid="{00000000-0005-0000-0000-0000B6600000}"/>
    <cellStyle name="표준 36 9 2 10" xfId="24977" xr:uid="{00000000-0005-0000-0000-0000B7600000}"/>
    <cellStyle name="표준 36 9 2 10 2" xfId="24978" xr:uid="{00000000-0005-0000-0000-0000B8600000}"/>
    <cellStyle name="표준 36 9 2 11" xfId="24979" xr:uid="{00000000-0005-0000-0000-0000B9600000}"/>
    <cellStyle name="표준 36 9 2 11 2" xfId="24980" xr:uid="{00000000-0005-0000-0000-0000BA600000}"/>
    <cellStyle name="표준 36 9 2 12" xfId="24981" xr:uid="{00000000-0005-0000-0000-0000BB600000}"/>
    <cellStyle name="표준 36 9 2 12 2" xfId="24982" xr:uid="{00000000-0005-0000-0000-0000BC600000}"/>
    <cellStyle name="표준 36 9 2 13" xfId="24983" xr:uid="{00000000-0005-0000-0000-0000BD600000}"/>
    <cellStyle name="표준 36 9 2 13 2" xfId="24984" xr:uid="{00000000-0005-0000-0000-0000BE600000}"/>
    <cellStyle name="표준 36 9 2 14" xfId="24985" xr:uid="{00000000-0005-0000-0000-0000BF600000}"/>
    <cellStyle name="표준 36 9 2 2" xfId="24986" xr:uid="{00000000-0005-0000-0000-0000C0600000}"/>
    <cellStyle name="표준 36 9 2 2 2" xfId="24987" xr:uid="{00000000-0005-0000-0000-0000C1600000}"/>
    <cellStyle name="표준 36 9 2 3" xfId="24988" xr:uid="{00000000-0005-0000-0000-0000C2600000}"/>
    <cellStyle name="표준 36 9 2 3 2" xfId="24989" xr:uid="{00000000-0005-0000-0000-0000C3600000}"/>
    <cellStyle name="표준 36 9 2 4" xfId="24990" xr:uid="{00000000-0005-0000-0000-0000C4600000}"/>
    <cellStyle name="표준 36 9 2 4 2" xfId="24991" xr:uid="{00000000-0005-0000-0000-0000C5600000}"/>
    <cellStyle name="표준 36 9 2 5" xfId="24992" xr:uid="{00000000-0005-0000-0000-0000C6600000}"/>
    <cellStyle name="표준 36 9 2 5 2" xfId="24993" xr:uid="{00000000-0005-0000-0000-0000C7600000}"/>
    <cellStyle name="표준 36 9 2 6" xfId="24994" xr:uid="{00000000-0005-0000-0000-0000C8600000}"/>
    <cellStyle name="표준 36 9 2 6 2" xfId="24995" xr:uid="{00000000-0005-0000-0000-0000C9600000}"/>
    <cellStyle name="표준 36 9 2 7" xfId="24996" xr:uid="{00000000-0005-0000-0000-0000CA600000}"/>
    <cellStyle name="표준 36 9 2 7 2" xfId="24997" xr:uid="{00000000-0005-0000-0000-0000CB600000}"/>
    <cellStyle name="표준 36 9 2 8" xfId="24998" xr:uid="{00000000-0005-0000-0000-0000CC600000}"/>
    <cellStyle name="표준 36 9 2 8 2" xfId="24999" xr:uid="{00000000-0005-0000-0000-0000CD600000}"/>
    <cellStyle name="표준 36 9 2 9" xfId="25000" xr:uid="{00000000-0005-0000-0000-0000CE600000}"/>
    <cellStyle name="표준 36 9 2 9 2" xfId="25001" xr:uid="{00000000-0005-0000-0000-0000CF600000}"/>
    <cellStyle name="표준 36 9 3" xfId="25002" xr:uid="{00000000-0005-0000-0000-0000D0600000}"/>
    <cellStyle name="표준 36 9 3 2" xfId="25003" xr:uid="{00000000-0005-0000-0000-0000D1600000}"/>
    <cellStyle name="표준 36 9 4" xfId="25004" xr:uid="{00000000-0005-0000-0000-0000D2600000}"/>
    <cellStyle name="표준 36 9 4 2" xfId="25005" xr:uid="{00000000-0005-0000-0000-0000D3600000}"/>
    <cellStyle name="표준 36 9 5" xfId="25006" xr:uid="{00000000-0005-0000-0000-0000D4600000}"/>
    <cellStyle name="표준 36 9 5 2" xfId="25007" xr:uid="{00000000-0005-0000-0000-0000D5600000}"/>
    <cellStyle name="표준 36 9 6" xfId="25008" xr:uid="{00000000-0005-0000-0000-0000D6600000}"/>
    <cellStyle name="표준 36 9 6 2" xfId="25009" xr:uid="{00000000-0005-0000-0000-0000D7600000}"/>
    <cellStyle name="표준 36 9 7" xfId="25010" xr:uid="{00000000-0005-0000-0000-0000D8600000}"/>
    <cellStyle name="표준 36 9 7 2" xfId="25011" xr:uid="{00000000-0005-0000-0000-0000D9600000}"/>
    <cellStyle name="표준 36 9 8" xfId="25012" xr:uid="{00000000-0005-0000-0000-0000DA600000}"/>
    <cellStyle name="표준 36 9 8 2" xfId="25013" xr:uid="{00000000-0005-0000-0000-0000DB600000}"/>
    <cellStyle name="표준 36 9 9" xfId="25014" xr:uid="{00000000-0005-0000-0000-0000DC600000}"/>
    <cellStyle name="표준 36 9 9 2" xfId="25015" xr:uid="{00000000-0005-0000-0000-0000DD600000}"/>
    <cellStyle name="표준 37" xfId="10837" xr:uid="{00000000-0005-0000-0000-0000DE600000}"/>
    <cellStyle name="표준 37 10" xfId="25017" xr:uid="{00000000-0005-0000-0000-0000DF600000}"/>
    <cellStyle name="표준 37 10 10" xfId="25018" xr:uid="{00000000-0005-0000-0000-0000E0600000}"/>
    <cellStyle name="표준 37 10 10 2" xfId="25019" xr:uid="{00000000-0005-0000-0000-0000E1600000}"/>
    <cellStyle name="표준 37 10 11" xfId="25020" xr:uid="{00000000-0005-0000-0000-0000E2600000}"/>
    <cellStyle name="표준 37 10 11 2" xfId="25021" xr:uid="{00000000-0005-0000-0000-0000E3600000}"/>
    <cellStyle name="표준 37 10 12" xfId="25022" xr:uid="{00000000-0005-0000-0000-0000E4600000}"/>
    <cellStyle name="표준 37 10 12 2" xfId="25023" xr:uid="{00000000-0005-0000-0000-0000E5600000}"/>
    <cellStyle name="표준 37 10 13" xfId="25024" xr:uid="{00000000-0005-0000-0000-0000E6600000}"/>
    <cellStyle name="표준 37 10 13 2" xfId="25025" xr:uid="{00000000-0005-0000-0000-0000E7600000}"/>
    <cellStyle name="표준 37 10 14" xfId="25026" xr:uid="{00000000-0005-0000-0000-0000E8600000}"/>
    <cellStyle name="표준 37 10 14 2" xfId="25027" xr:uid="{00000000-0005-0000-0000-0000E9600000}"/>
    <cellStyle name="표준 37 10 15" xfId="25028" xr:uid="{00000000-0005-0000-0000-0000EA600000}"/>
    <cellStyle name="표준 37 10 2" xfId="25029" xr:uid="{00000000-0005-0000-0000-0000EB600000}"/>
    <cellStyle name="표준 37 10 2 10" xfId="25030" xr:uid="{00000000-0005-0000-0000-0000EC600000}"/>
    <cellStyle name="표준 37 10 2 10 2" xfId="25031" xr:uid="{00000000-0005-0000-0000-0000ED600000}"/>
    <cellStyle name="표준 37 10 2 11" xfId="25032" xr:uid="{00000000-0005-0000-0000-0000EE600000}"/>
    <cellStyle name="표준 37 10 2 11 2" xfId="25033" xr:uid="{00000000-0005-0000-0000-0000EF600000}"/>
    <cellStyle name="표준 37 10 2 12" xfId="25034" xr:uid="{00000000-0005-0000-0000-0000F0600000}"/>
    <cellStyle name="표준 37 10 2 12 2" xfId="25035" xr:uid="{00000000-0005-0000-0000-0000F1600000}"/>
    <cellStyle name="표준 37 10 2 13" xfId="25036" xr:uid="{00000000-0005-0000-0000-0000F2600000}"/>
    <cellStyle name="표준 37 10 2 13 2" xfId="25037" xr:uid="{00000000-0005-0000-0000-0000F3600000}"/>
    <cellStyle name="표준 37 10 2 14" xfId="25038" xr:uid="{00000000-0005-0000-0000-0000F4600000}"/>
    <cellStyle name="표준 37 10 2 2" xfId="25039" xr:uid="{00000000-0005-0000-0000-0000F5600000}"/>
    <cellStyle name="표준 37 10 2 2 2" xfId="25040" xr:uid="{00000000-0005-0000-0000-0000F6600000}"/>
    <cellStyle name="표준 37 10 2 3" xfId="25041" xr:uid="{00000000-0005-0000-0000-0000F7600000}"/>
    <cellStyle name="표준 37 10 2 3 2" xfId="25042" xr:uid="{00000000-0005-0000-0000-0000F8600000}"/>
    <cellStyle name="표준 37 10 2 4" xfId="25043" xr:uid="{00000000-0005-0000-0000-0000F9600000}"/>
    <cellStyle name="표준 37 10 2 4 2" xfId="25044" xr:uid="{00000000-0005-0000-0000-0000FA600000}"/>
    <cellStyle name="표준 37 10 2 5" xfId="25045" xr:uid="{00000000-0005-0000-0000-0000FB600000}"/>
    <cellStyle name="표준 37 10 2 5 2" xfId="25046" xr:uid="{00000000-0005-0000-0000-0000FC600000}"/>
    <cellStyle name="표준 37 10 2 6" xfId="25047" xr:uid="{00000000-0005-0000-0000-0000FD600000}"/>
    <cellStyle name="표준 37 10 2 6 2" xfId="25048" xr:uid="{00000000-0005-0000-0000-0000FE600000}"/>
    <cellStyle name="표준 37 10 2 7" xfId="25049" xr:uid="{00000000-0005-0000-0000-0000FF600000}"/>
    <cellStyle name="표준 37 10 2 7 2" xfId="25050" xr:uid="{00000000-0005-0000-0000-000000610000}"/>
    <cellStyle name="표준 37 10 2 8" xfId="25051" xr:uid="{00000000-0005-0000-0000-000001610000}"/>
    <cellStyle name="표준 37 10 2 8 2" xfId="25052" xr:uid="{00000000-0005-0000-0000-000002610000}"/>
    <cellStyle name="표준 37 10 2 9" xfId="25053" xr:uid="{00000000-0005-0000-0000-000003610000}"/>
    <cellStyle name="표준 37 10 2 9 2" xfId="25054" xr:uid="{00000000-0005-0000-0000-000004610000}"/>
    <cellStyle name="표준 37 10 3" xfId="25055" xr:uid="{00000000-0005-0000-0000-000005610000}"/>
    <cellStyle name="표준 37 10 3 2" xfId="25056" xr:uid="{00000000-0005-0000-0000-000006610000}"/>
    <cellStyle name="표준 37 10 4" xfId="25057" xr:uid="{00000000-0005-0000-0000-000007610000}"/>
    <cellStyle name="표준 37 10 4 2" xfId="25058" xr:uid="{00000000-0005-0000-0000-000008610000}"/>
    <cellStyle name="표준 37 10 5" xfId="25059" xr:uid="{00000000-0005-0000-0000-000009610000}"/>
    <cellStyle name="표준 37 10 5 2" xfId="25060" xr:uid="{00000000-0005-0000-0000-00000A610000}"/>
    <cellStyle name="표준 37 10 6" xfId="25061" xr:uid="{00000000-0005-0000-0000-00000B610000}"/>
    <cellStyle name="표준 37 10 6 2" xfId="25062" xr:uid="{00000000-0005-0000-0000-00000C610000}"/>
    <cellStyle name="표준 37 10 7" xfId="25063" xr:uid="{00000000-0005-0000-0000-00000D610000}"/>
    <cellStyle name="표준 37 10 7 2" xfId="25064" xr:uid="{00000000-0005-0000-0000-00000E610000}"/>
    <cellStyle name="표준 37 10 8" xfId="25065" xr:uid="{00000000-0005-0000-0000-00000F610000}"/>
    <cellStyle name="표준 37 10 8 2" xfId="25066" xr:uid="{00000000-0005-0000-0000-000010610000}"/>
    <cellStyle name="표준 37 10 9" xfId="25067" xr:uid="{00000000-0005-0000-0000-000011610000}"/>
    <cellStyle name="표준 37 10 9 2" xfId="25068" xr:uid="{00000000-0005-0000-0000-000012610000}"/>
    <cellStyle name="표준 37 11" xfId="25069" xr:uid="{00000000-0005-0000-0000-000013610000}"/>
    <cellStyle name="표준 37 11 10" xfId="25070" xr:uid="{00000000-0005-0000-0000-000014610000}"/>
    <cellStyle name="표준 37 11 10 2" xfId="25071" xr:uid="{00000000-0005-0000-0000-000015610000}"/>
    <cellStyle name="표준 37 11 11" xfId="25072" xr:uid="{00000000-0005-0000-0000-000016610000}"/>
    <cellStyle name="표준 37 11 11 2" xfId="25073" xr:uid="{00000000-0005-0000-0000-000017610000}"/>
    <cellStyle name="표준 37 11 12" xfId="25074" xr:uid="{00000000-0005-0000-0000-000018610000}"/>
    <cellStyle name="표준 37 11 12 2" xfId="25075" xr:uid="{00000000-0005-0000-0000-000019610000}"/>
    <cellStyle name="표준 37 11 13" xfId="25076" xr:uid="{00000000-0005-0000-0000-00001A610000}"/>
    <cellStyle name="표준 37 11 13 2" xfId="25077" xr:uid="{00000000-0005-0000-0000-00001B610000}"/>
    <cellStyle name="표준 37 11 14" xfId="25078" xr:uid="{00000000-0005-0000-0000-00001C610000}"/>
    <cellStyle name="표준 37 11 14 2" xfId="25079" xr:uid="{00000000-0005-0000-0000-00001D610000}"/>
    <cellStyle name="표준 37 11 15" xfId="25080" xr:uid="{00000000-0005-0000-0000-00001E610000}"/>
    <cellStyle name="표준 37 11 2" xfId="25081" xr:uid="{00000000-0005-0000-0000-00001F610000}"/>
    <cellStyle name="표준 37 11 2 10" xfId="25082" xr:uid="{00000000-0005-0000-0000-000020610000}"/>
    <cellStyle name="표준 37 11 2 10 2" xfId="25083" xr:uid="{00000000-0005-0000-0000-000021610000}"/>
    <cellStyle name="표준 37 11 2 11" xfId="25084" xr:uid="{00000000-0005-0000-0000-000022610000}"/>
    <cellStyle name="표준 37 11 2 11 2" xfId="25085" xr:uid="{00000000-0005-0000-0000-000023610000}"/>
    <cellStyle name="표준 37 11 2 12" xfId="25086" xr:uid="{00000000-0005-0000-0000-000024610000}"/>
    <cellStyle name="표준 37 11 2 12 2" xfId="25087" xr:uid="{00000000-0005-0000-0000-000025610000}"/>
    <cellStyle name="표준 37 11 2 13" xfId="25088" xr:uid="{00000000-0005-0000-0000-000026610000}"/>
    <cellStyle name="표준 37 11 2 13 2" xfId="25089" xr:uid="{00000000-0005-0000-0000-000027610000}"/>
    <cellStyle name="표준 37 11 2 14" xfId="25090" xr:uid="{00000000-0005-0000-0000-000028610000}"/>
    <cellStyle name="표준 37 11 2 2" xfId="25091" xr:uid="{00000000-0005-0000-0000-000029610000}"/>
    <cellStyle name="표준 37 11 2 2 2" xfId="25092" xr:uid="{00000000-0005-0000-0000-00002A610000}"/>
    <cellStyle name="표준 37 11 2 3" xfId="25093" xr:uid="{00000000-0005-0000-0000-00002B610000}"/>
    <cellStyle name="표준 37 11 2 3 2" xfId="25094" xr:uid="{00000000-0005-0000-0000-00002C610000}"/>
    <cellStyle name="표준 37 11 2 4" xfId="25095" xr:uid="{00000000-0005-0000-0000-00002D610000}"/>
    <cellStyle name="표준 37 11 2 4 2" xfId="25096" xr:uid="{00000000-0005-0000-0000-00002E610000}"/>
    <cellStyle name="표준 37 11 2 5" xfId="25097" xr:uid="{00000000-0005-0000-0000-00002F610000}"/>
    <cellStyle name="표준 37 11 2 5 2" xfId="25098" xr:uid="{00000000-0005-0000-0000-000030610000}"/>
    <cellStyle name="표준 37 11 2 6" xfId="25099" xr:uid="{00000000-0005-0000-0000-000031610000}"/>
    <cellStyle name="표준 37 11 2 6 2" xfId="25100" xr:uid="{00000000-0005-0000-0000-000032610000}"/>
    <cellStyle name="표준 37 11 2 7" xfId="25101" xr:uid="{00000000-0005-0000-0000-000033610000}"/>
    <cellStyle name="표준 37 11 2 7 2" xfId="25102" xr:uid="{00000000-0005-0000-0000-000034610000}"/>
    <cellStyle name="표준 37 11 2 8" xfId="25103" xr:uid="{00000000-0005-0000-0000-000035610000}"/>
    <cellStyle name="표준 37 11 2 8 2" xfId="25104" xr:uid="{00000000-0005-0000-0000-000036610000}"/>
    <cellStyle name="표준 37 11 2 9" xfId="25105" xr:uid="{00000000-0005-0000-0000-000037610000}"/>
    <cellStyle name="표준 37 11 2 9 2" xfId="25106" xr:uid="{00000000-0005-0000-0000-000038610000}"/>
    <cellStyle name="표준 37 11 3" xfId="25107" xr:uid="{00000000-0005-0000-0000-000039610000}"/>
    <cellStyle name="표준 37 11 3 2" xfId="25108" xr:uid="{00000000-0005-0000-0000-00003A610000}"/>
    <cellStyle name="표준 37 11 4" xfId="25109" xr:uid="{00000000-0005-0000-0000-00003B610000}"/>
    <cellStyle name="표준 37 11 4 2" xfId="25110" xr:uid="{00000000-0005-0000-0000-00003C610000}"/>
    <cellStyle name="표준 37 11 5" xfId="25111" xr:uid="{00000000-0005-0000-0000-00003D610000}"/>
    <cellStyle name="표준 37 11 5 2" xfId="25112" xr:uid="{00000000-0005-0000-0000-00003E610000}"/>
    <cellStyle name="표준 37 11 6" xfId="25113" xr:uid="{00000000-0005-0000-0000-00003F610000}"/>
    <cellStyle name="표준 37 11 6 2" xfId="25114" xr:uid="{00000000-0005-0000-0000-000040610000}"/>
    <cellStyle name="표준 37 11 7" xfId="25115" xr:uid="{00000000-0005-0000-0000-000041610000}"/>
    <cellStyle name="표준 37 11 7 2" xfId="25116" xr:uid="{00000000-0005-0000-0000-000042610000}"/>
    <cellStyle name="표준 37 11 8" xfId="25117" xr:uid="{00000000-0005-0000-0000-000043610000}"/>
    <cellStyle name="표준 37 11 8 2" xfId="25118" xr:uid="{00000000-0005-0000-0000-000044610000}"/>
    <cellStyle name="표준 37 11 9" xfId="25119" xr:uid="{00000000-0005-0000-0000-000045610000}"/>
    <cellStyle name="표준 37 11 9 2" xfId="25120" xr:uid="{00000000-0005-0000-0000-000046610000}"/>
    <cellStyle name="표준 37 12" xfId="25121" xr:uid="{00000000-0005-0000-0000-000047610000}"/>
    <cellStyle name="표준 37 12 10" xfId="25122" xr:uid="{00000000-0005-0000-0000-000048610000}"/>
    <cellStyle name="표준 37 12 10 2" xfId="25123" xr:uid="{00000000-0005-0000-0000-000049610000}"/>
    <cellStyle name="표준 37 12 11" xfId="25124" xr:uid="{00000000-0005-0000-0000-00004A610000}"/>
    <cellStyle name="표준 37 12 11 2" xfId="25125" xr:uid="{00000000-0005-0000-0000-00004B610000}"/>
    <cellStyle name="표준 37 12 12" xfId="25126" xr:uid="{00000000-0005-0000-0000-00004C610000}"/>
    <cellStyle name="표준 37 12 12 2" xfId="25127" xr:uid="{00000000-0005-0000-0000-00004D610000}"/>
    <cellStyle name="표준 37 12 13" xfId="25128" xr:uid="{00000000-0005-0000-0000-00004E610000}"/>
    <cellStyle name="표준 37 12 13 2" xfId="25129" xr:uid="{00000000-0005-0000-0000-00004F610000}"/>
    <cellStyle name="표준 37 12 14" xfId="25130" xr:uid="{00000000-0005-0000-0000-000050610000}"/>
    <cellStyle name="표준 37 12 14 2" xfId="25131" xr:uid="{00000000-0005-0000-0000-000051610000}"/>
    <cellStyle name="표준 37 12 15" xfId="25132" xr:uid="{00000000-0005-0000-0000-000052610000}"/>
    <cellStyle name="표준 37 12 2" xfId="25133" xr:uid="{00000000-0005-0000-0000-000053610000}"/>
    <cellStyle name="표준 37 12 2 10" xfId="25134" xr:uid="{00000000-0005-0000-0000-000054610000}"/>
    <cellStyle name="표준 37 12 2 10 2" xfId="25135" xr:uid="{00000000-0005-0000-0000-000055610000}"/>
    <cellStyle name="표준 37 12 2 11" xfId="25136" xr:uid="{00000000-0005-0000-0000-000056610000}"/>
    <cellStyle name="표준 37 12 2 11 2" xfId="25137" xr:uid="{00000000-0005-0000-0000-000057610000}"/>
    <cellStyle name="표준 37 12 2 12" xfId="25138" xr:uid="{00000000-0005-0000-0000-000058610000}"/>
    <cellStyle name="표준 37 12 2 12 2" xfId="25139" xr:uid="{00000000-0005-0000-0000-000059610000}"/>
    <cellStyle name="표준 37 12 2 13" xfId="25140" xr:uid="{00000000-0005-0000-0000-00005A610000}"/>
    <cellStyle name="표준 37 12 2 13 2" xfId="25141" xr:uid="{00000000-0005-0000-0000-00005B610000}"/>
    <cellStyle name="표준 37 12 2 14" xfId="25142" xr:uid="{00000000-0005-0000-0000-00005C610000}"/>
    <cellStyle name="표준 37 12 2 2" xfId="25143" xr:uid="{00000000-0005-0000-0000-00005D610000}"/>
    <cellStyle name="표준 37 12 2 2 2" xfId="25144" xr:uid="{00000000-0005-0000-0000-00005E610000}"/>
    <cellStyle name="표준 37 12 2 3" xfId="25145" xr:uid="{00000000-0005-0000-0000-00005F610000}"/>
    <cellStyle name="표준 37 12 2 3 2" xfId="25146" xr:uid="{00000000-0005-0000-0000-000060610000}"/>
    <cellStyle name="표준 37 12 2 4" xfId="25147" xr:uid="{00000000-0005-0000-0000-000061610000}"/>
    <cellStyle name="표준 37 12 2 4 2" xfId="25148" xr:uid="{00000000-0005-0000-0000-000062610000}"/>
    <cellStyle name="표준 37 12 2 5" xfId="25149" xr:uid="{00000000-0005-0000-0000-000063610000}"/>
    <cellStyle name="표준 37 12 2 5 2" xfId="25150" xr:uid="{00000000-0005-0000-0000-000064610000}"/>
    <cellStyle name="표준 37 12 2 6" xfId="25151" xr:uid="{00000000-0005-0000-0000-000065610000}"/>
    <cellStyle name="표준 37 12 2 6 2" xfId="25152" xr:uid="{00000000-0005-0000-0000-000066610000}"/>
    <cellStyle name="표준 37 12 2 7" xfId="25153" xr:uid="{00000000-0005-0000-0000-000067610000}"/>
    <cellStyle name="표준 37 12 2 7 2" xfId="25154" xr:uid="{00000000-0005-0000-0000-000068610000}"/>
    <cellStyle name="표준 37 12 2 8" xfId="25155" xr:uid="{00000000-0005-0000-0000-000069610000}"/>
    <cellStyle name="표준 37 12 2 8 2" xfId="25156" xr:uid="{00000000-0005-0000-0000-00006A610000}"/>
    <cellStyle name="표준 37 12 2 9" xfId="25157" xr:uid="{00000000-0005-0000-0000-00006B610000}"/>
    <cellStyle name="표준 37 12 2 9 2" xfId="25158" xr:uid="{00000000-0005-0000-0000-00006C610000}"/>
    <cellStyle name="표준 37 12 3" xfId="25159" xr:uid="{00000000-0005-0000-0000-00006D610000}"/>
    <cellStyle name="표준 37 12 3 2" xfId="25160" xr:uid="{00000000-0005-0000-0000-00006E610000}"/>
    <cellStyle name="표준 37 12 4" xfId="25161" xr:uid="{00000000-0005-0000-0000-00006F610000}"/>
    <cellStyle name="표준 37 12 4 2" xfId="25162" xr:uid="{00000000-0005-0000-0000-000070610000}"/>
    <cellStyle name="표준 37 12 5" xfId="25163" xr:uid="{00000000-0005-0000-0000-000071610000}"/>
    <cellStyle name="표준 37 12 5 2" xfId="25164" xr:uid="{00000000-0005-0000-0000-000072610000}"/>
    <cellStyle name="표준 37 12 6" xfId="25165" xr:uid="{00000000-0005-0000-0000-000073610000}"/>
    <cellStyle name="표준 37 12 6 2" xfId="25166" xr:uid="{00000000-0005-0000-0000-000074610000}"/>
    <cellStyle name="표준 37 12 7" xfId="25167" xr:uid="{00000000-0005-0000-0000-000075610000}"/>
    <cellStyle name="표준 37 12 7 2" xfId="25168" xr:uid="{00000000-0005-0000-0000-000076610000}"/>
    <cellStyle name="표준 37 12 8" xfId="25169" xr:uid="{00000000-0005-0000-0000-000077610000}"/>
    <cellStyle name="표준 37 12 8 2" xfId="25170" xr:uid="{00000000-0005-0000-0000-000078610000}"/>
    <cellStyle name="표준 37 12 9" xfId="25171" xr:uid="{00000000-0005-0000-0000-000079610000}"/>
    <cellStyle name="표준 37 12 9 2" xfId="25172" xr:uid="{00000000-0005-0000-0000-00007A610000}"/>
    <cellStyle name="표준 37 13" xfId="25173" xr:uid="{00000000-0005-0000-0000-00007B610000}"/>
    <cellStyle name="표준 37 13 10" xfId="25174" xr:uid="{00000000-0005-0000-0000-00007C610000}"/>
    <cellStyle name="표준 37 13 10 2" xfId="25175" xr:uid="{00000000-0005-0000-0000-00007D610000}"/>
    <cellStyle name="표준 37 13 11" xfId="25176" xr:uid="{00000000-0005-0000-0000-00007E610000}"/>
    <cellStyle name="표준 37 13 11 2" xfId="25177" xr:uid="{00000000-0005-0000-0000-00007F610000}"/>
    <cellStyle name="표준 37 13 12" xfId="25178" xr:uid="{00000000-0005-0000-0000-000080610000}"/>
    <cellStyle name="표준 37 13 12 2" xfId="25179" xr:uid="{00000000-0005-0000-0000-000081610000}"/>
    <cellStyle name="표준 37 13 13" xfId="25180" xr:uid="{00000000-0005-0000-0000-000082610000}"/>
    <cellStyle name="표준 37 13 13 2" xfId="25181" xr:uid="{00000000-0005-0000-0000-000083610000}"/>
    <cellStyle name="표준 37 13 14" xfId="25182" xr:uid="{00000000-0005-0000-0000-000084610000}"/>
    <cellStyle name="표준 37 13 14 2" xfId="25183" xr:uid="{00000000-0005-0000-0000-000085610000}"/>
    <cellStyle name="표준 37 13 15" xfId="25184" xr:uid="{00000000-0005-0000-0000-000086610000}"/>
    <cellStyle name="표준 37 13 2" xfId="25185" xr:uid="{00000000-0005-0000-0000-000087610000}"/>
    <cellStyle name="표준 37 13 2 10" xfId="25186" xr:uid="{00000000-0005-0000-0000-000088610000}"/>
    <cellStyle name="표준 37 13 2 10 2" xfId="25187" xr:uid="{00000000-0005-0000-0000-000089610000}"/>
    <cellStyle name="표준 37 13 2 11" xfId="25188" xr:uid="{00000000-0005-0000-0000-00008A610000}"/>
    <cellStyle name="표준 37 13 2 11 2" xfId="25189" xr:uid="{00000000-0005-0000-0000-00008B610000}"/>
    <cellStyle name="표준 37 13 2 12" xfId="25190" xr:uid="{00000000-0005-0000-0000-00008C610000}"/>
    <cellStyle name="표준 37 13 2 12 2" xfId="25191" xr:uid="{00000000-0005-0000-0000-00008D610000}"/>
    <cellStyle name="표준 37 13 2 13" xfId="25192" xr:uid="{00000000-0005-0000-0000-00008E610000}"/>
    <cellStyle name="표준 37 13 2 13 2" xfId="25193" xr:uid="{00000000-0005-0000-0000-00008F610000}"/>
    <cellStyle name="표준 37 13 2 14" xfId="25194" xr:uid="{00000000-0005-0000-0000-000090610000}"/>
    <cellStyle name="표준 37 13 2 2" xfId="25195" xr:uid="{00000000-0005-0000-0000-000091610000}"/>
    <cellStyle name="표준 37 13 2 2 2" xfId="25196" xr:uid="{00000000-0005-0000-0000-000092610000}"/>
    <cellStyle name="표준 37 13 2 3" xfId="25197" xr:uid="{00000000-0005-0000-0000-000093610000}"/>
    <cellStyle name="표준 37 13 2 3 2" xfId="25198" xr:uid="{00000000-0005-0000-0000-000094610000}"/>
    <cellStyle name="표준 37 13 2 4" xfId="25199" xr:uid="{00000000-0005-0000-0000-000095610000}"/>
    <cellStyle name="표준 37 13 2 4 2" xfId="25200" xr:uid="{00000000-0005-0000-0000-000096610000}"/>
    <cellStyle name="표준 37 13 2 5" xfId="25201" xr:uid="{00000000-0005-0000-0000-000097610000}"/>
    <cellStyle name="표준 37 13 2 5 2" xfId="25202" xr:uid="{00000000-0005-0000-0000-000098610000}"/>
    <cellStyle name="표준 37 13 2 6" xfId="25203" xr:uid="{00000000-0005-0000-0000-000099610000}"/>
    <cellStyle name="표준 37 13 2 6 2" xfId="25204" xr:uid="{00000000-0005-0000-0000-00009A610000}"/>
    <cellStyle name="표준 37 13 2 7" xfId="25205" xr:uid="{00000000-0005-0000-0000-00009B610000}"/>
    <cellStyle name="표준 37 13 2 7 2" xfId="25206" xr:uid="{00000000-0005-0000-0000-00009C610000}"/>
    <cellStyle name="표준 37 13 2 8" xfId="25207" xr:uid="{00000000-0005-0000-0000-00009D610000}"/>
    <cellStyle name="표준 37 13 2 8 2" xfId="25208" xr:uid="{00000000-0005-0000-0000-00009E610000}"/>
    <cellStyle name="표준 37 13 2 9" xfId="25209" xr:uid="{00000000-0005-0000-0000-00009F610000}"/>
    <cellStyle name="표준 37 13 2 9 2" xfId="25210" xr:uid="{00000000-0005-0000-0000-0000A0610000}"/>
    <cellStyle name="표준 37 13 3" xfId="25211" xr:uid="{00000000-0005-0000-0000-0000A1610000}"/>
    <cellStyle name="표준 37 13 3 2" xfId="25212" xr:uid="{00000000-0005-0000-0000-0000A2610000}"/>
    <cellStyle name="표준 37 13 4" xfId="25213" xr:uid="{00000000-0005-0000-0000-0000A3610000}"/>
    <cellStyle name="표준 37 13 4 2" xfId="25214" xr:uid="{00000000-0005-0000-0000-0000A4610000}"/>
    <cellStyle name="표준 37 13 5" xfId="25215" xr:uid="{00000000-0005-0000-0000-0000A5610000}"/>
    <cellStyle name="표준 37 13 5 2" xfId="25216" xr:uid="{00000000-0005-0000-0000-0000A6610000}"/>
    <cellStyle name="표준 37 13 6" xfId="25217" xr:uid="{00000000-0005-0000-0000-0000A7610000}"/>
    <cellStyle name="표준 37 13 6 2" xfId="25218" xr:uid="{00000000-0005-0000-0000-0000A8610000}"/>
    <cellStyle name="표준 37 13 7" xfId="25219" xr:uid="{00000000-0005-0000-0000-0000A9610000}"/>
    <cellStyle name="표준 37 13 7 2" xfId="25220" xr:uid="{00000000-0005-0000-0000-0000AA610000}"/>
    <cellStyle name="표준 37 13 8" xfId="25221" xr:uid="{00000000-0005-0000-0000-0000AB610000}"/>
    <cellStyle name="표준 37 13 8 2" xfId="25222" xr:uid="{00000000-0005-0000-0000-0000AC610000}"/>
    <cellStyle name="표준 37 13 9" xfId="25223" xr:uid="{00000000-0005-0000-0000-0000AD610000}"/>
    <cellStyle name="표준 37 13 9 2" xfId="25224" xr:uid="{00000000-0005-0000-0000-0000AE610000}"/>
    <cellStyle name="표준 37 14" xfId="25225" xr:uid="{00000000-0005-0000-0000-0000AF610000}"/>
    <cellStyle name="표준 37 14 10" xfId="25226" xr:uid="{00000000-0005-0000-0000-0000B0610000}"/>
    <cellStyle name="표준 37 14 10 2" xfId="25227" xr:uid="{00000000-0005-0000-0000-0000B1610000}"/>
    <cellStyle name="표준 37 14 11" xfId="25228" xr:uid="{00000000-0005-0000-0000-0000B2610000}"/>
    <cellStyle name="표준 37 14 11 2" xfId="25229" xr:uid="{00000000-0005-0000-0000-0000B3610000}"/>
    <cellStyle name="표준 37 14 12" xfId="25230" xr:uid="{00000000-0005-0000-0000-0000B4610000}"/>
    <cellStyle name="표준 37 14 12 2" xfId="25231" xr:uid="{00000000-0005-0000-0000-0000B5610000}"/>
    <cellStyle name="표준 37 14 13" xfId="25232" xr:uid="{00000000-0005-0000-0000-0000B6610000}"/>
    <cellStyle name="표준 37 14 13 2" xfId="25233" xr:uid="{00000000-0005-0000-0000-0000B7610000}"/>
    <cellStyle name="표준 37 14 14" xfId="25234" xr:uid="{00000000-0005-0000-0000-0000B8610000}"/>
    <cellStyle name="표준 37 14 14 2" xfId="25235" xr:uid="{00000000-0005-0000-0000-0000B9610000}"/>
    <cellStyle name="표준 37 14 15" xfId="25236" xr:uid="{00000000-0005-0000-0000-0000BA610000}"/>
    <cellStyle name="표준 37 14 2" xfId="25237" xr:uid="{00000000-0005-0000-0000-0000BB610000}"/>
    <cellStyle name="표준 37 14 2 10" xfId="25238" xr:uid="{00000000-0005-0000-0000-0000BC610000}"/>
    <cellStyle name="표준 37 14 2 10 2" xfId="25239" xr:uid="{00000000-0005-0000-0000-0000BD610000}"/>
    <cellStyle name="표준 37 14 2 11" xfId="25240" xr:uid="{00000000-0005-0000-0000-0000BE610000}"/>
    <cellStyle name="표준 37 14 2 11 2" xfId="25241" xr:uid="{00000000-0005-0000-0000-0000BF610000}"/>
    <cellStyle name="표준 37 14 2 12" xfId="25242" xr:uid="{00000000-0005-0000-0000-0000C0610000}"/>
    <cellStyle name="표준 37 14 2 12 2" xfId="25243" xr:uid="{00000000-0005-0000-0000-0000C1610000}"/>
    <cellStyle name="표준 37 14 2 13" xfId="25244" xr:uid="{00000000-0005-0000-0000-0000C2610000}"/>
    <cellStyle name="표준 37 14 2 13 2" xfId="25245" xr:uid="{00000000-0005-0000-0000-0000C3610000}"/>
    <cellStyle name="표준 37 14 2 14" xfId="25246" xr:uid="{00000000-0005-0000-0000-0000C4610000}"/>
    <cellStyle name="표준 37 14 2 2" xfId="25247" xr:uid="{00000000-0005-0000-0000-0000C5610000}"/>
    <cellStyle name="표준 37 14 2 2 2" xfId="25248" xr:uid="{00000000-0005-0000-0000-0000C6610000}"/>
    <cellStyle name="표준 37 14 2 3" xfId="25249" xr:uid="{00000000-0005-0000-0000-0000C7610000}"/>
    <cellStyle name="표준 37 14 2 3 2" xfId="25250" xr:uid="{00000000-0005-0000-0000-0000C8610000}"/>
    <cellStyle name="표준 37 14 2 4" xfId="25251" xr:uid="{00000000-0005-0000-0000-0000C9610000}"/>
    <cellStyle name="표준 37 14 2 4 2" xfId="25252" xr:uid="{00000000-0005-0000-0000-0000CA610000}"/>
    <cellStyle name="표준 37 14 2 5" xfId="25253" xr:uid="{00000000-0005-0000-0000-0000CB610000}"/>
    <cellStyle name="표준 37 14 2 5 2" xfId="25254" xr:uid="{00000000-0005-0000-0000-0000CC610000}"/>
    <cellStyle name="표준 37 14 2 6" xfId="25255" xr:uid="{00000000-0005-0000-0000-0000CD610000}"/>
    <cellStyle name="표준 37 14 2 6 2" xfId="25256" xr:uid="{00000000-0005-0000-0000-0000CE610000}"/>
    <cellStyle name="표준 37 14 2 7" xfId="25257" xr:uid="{00000000-0005-0000-0000-0000CF610000}"/>
    <cellStyle name="표준 37 14 2 7 2" xfId="25258" xr:uid="{00000000-0005-0000-0000-0000D0610000}"/>
    <cellStyle name="표준 37 14 2 8" xfId="25259" xr:uid="{00000000-0005-0000-0000-0000D1610000}"/>
    <cellStyle name="표준 37 14 2 8 2" xfId="25260" xr:uid="{00000000-0005-0000-0000-0000D2610000}"/>
    <cellStyle name="표준 37 14 2 9" xfId="25261" xr:uid="{00000000-0005-0000-0000-0000D3610000}"/>
    <cellStyle name="표준 37 14 2 9 2" xfId="25262" xr:uid="{00000000-0005-0000-0000-0000D4610000}"/>
    <cellStyle name="표준 37 14 3" xfId="25263" xr:uid="{00000000-0005-0000-0000-0000D5610000}"/>
    <cellStyle name="표준 37 14 3 2" xfId="25264" xr:uid="{00000000-0005-0000-0000-0000D6610000}"/>
    <cellStyle name="표준 37 14 4" xfId="25265" xr:uid="{00000000-0005-0000-0000-0000D7610000}"/>
    <cellStyle name="표준 37 14 4 2" xfId="25266" xr:uid="{00000000-0005-0000-0000-0000D8610000}"/>
    <cellStyle name="표준 37 14 5" xfId="25267" xr:uid="{00000000-0005-0000-0000-0000D9610000}"/>
    <cellStyle name="표준 37 14 5 2" xfId="25268" xr:uid="{00000000-0005-0000-0000-0000DA610000}"/>
    <cellStyle name="표준 37 14 6" xfId="25269" xr:uid="{00000000-0005-0000-0000-0000DB610000}"/>
    <cellStyle name="표준 37 14 6 2" xfId="25270" xr:uid="{00000000-0005-0000-0000-0000DC610000}"/>
    <cellStyle name="표준 37 14 7" xfId="25271" xr:uid="{00000000-0005-0000-0000-0000DD610000}"/>
    <cellStyle name="표준 37 14 7 2" xfId="25272" xr:uid="{00000000-0005-0000-0000-0000DE610000}"/>
    <cellStyle name="표준 37 14 8" xfId="25273" xr:uid="{00000000-0005-0000-0000-0000DF610000}"/>
    <cellStyle name="표준 37 14 8 2" xfId="25274" xr:uid="{00000000-0005-0000-0000-0000E0610000}"/>
    <cellStyle name="표준 37 14 9" xfId="25275" xr:uid="{00000000-0005-0000-0000-0000E1610000}"/>
    <cellStyle name="표준 37 14 9 2" xfId="25276" xr:uid="{00000000-0005-0000-0000-0000E2610000}"/>
    <cellStyle name="표준 37 15" xfId="25277" xr:uid="{00000000-0005-0000-0000-0000E3610000}"/>
    <cellStyle name="표준 37 15 10" xfId="25278" xr:uid="{00000000-0005-0000-0000-0000E4610000}"/>
    <cellStyle name="표준 37 15 10 2" xfId="25279" xr:uid="{00000000-0005-0000-0000-0000E5610000}"/>
    <cellStyle name="표준 37 15 11" xfId="25280" xr:uid="{00000000-0005-0000-0000-0000E6610000}"/>
    <cellStyle name="표준 37 15 11 2" xfId="25281" xr:uid="{00000000-0005-0000-0000-0000E7610000}"/>
    <cellStyle name="표준 37 15 12" xfId="25282" xr:uid="{00000000-0005-0000-0000-0000E8610000}"/>
    <cellStyle name="표준 37 15 12 2" xfId="25283" xr:uid="{00000000-0005-0000-0000-0000E9610000}"/>
    <cellStyle name="표준 37 15 13" xfId="25284" xr:uid="{00000000-0005-0000-0000-0000EA610000}"/>
    <cellStyle name="표준 37 15 13 2" xfId="25285" xr:uid="{00000000-0005-0000-0000-0000EB610000}"/>
    <cellStyle name="표준 37 15 14" xfId="25286" xr:uid="{00000000-0005-0000-0000-0000EC610000}"/>
    <cellStyle name="표준 37 15 14 2" xfId="25287" xr:uid="{00000000-0005-0000-0000-0000ED610000}"/>
    <cellStyle name="표준 37 15 15" xfId="25288" xr:uid="{00000000-0005-0000-0000-0000EE610000}"/>
    <cellStyle name="표준 37 15 2" xfId="25289" xr:uid="{00000000-0005-0000-0000-0000EF610000}"/>
    <cellStyle name="표준 37 15 2 10" xfId="25290" xr:uid="{00000000-0005-0000-0000-0000F0610000}"/>
    <cellStyle name="표준 37 15 2 10 2" xfId="25291" xr:uid="{00000000-0005-0000-0000-0000F1610000}"/>
    <cellStyle name="표준 37 15 2 11" xfId="25292" xr:uid="{00000000-0005-0000-0000-0000F2610000}"/>
    <cellStyle name="표준 37 15 2 11 2" xfId="25293" xr:uid="{00000000-0005-0000-0000-0000F3610000}"/>
    <cellStyle name="표준 37 15 2 12" xfId="25294" xr:uid="{00000000-0005-0000-0000-0000F4610000}"/>
    <cellStyle name="표준 37 15 2 12 2" xfId="25295" xr:uid="{00000000-0005-0000-0000-0000F5610000}"/>
    <cellStyle name="표준 37 15 2 13" xfId="25296" xr:uid="{00000000-0005-0000-0000-0000F6610000}"/>
    <cellStyle name="표준 37 15 2 13 2" xfId="25297" xr:uid="{00000000-0005-0000-0000-0000F7610000}"/>
    <cellStyle name="표준 37 15 2 14" xfId="25298" xr:uid="{00000000-0005-0000-0000-0000F8610000}"/>
    <cellStyle name="표준 37 15 2 2" xfId="25299" xr:uid="{00000000-0005-0000-0000-0000F9610000}"/>
    <cellStyle name="표준 37 15 2 2 2" xfId="25300" xr:uid="{00000000-0005-0000-0000-0000FA610000}"/>
    <cellStyle name="표준 37 15 2 3" xfId="25301" xr:uid="{00000000-0005-0000-0000-0000FB610000}"/>
    <cellStyle name="표준 37 15 2 3 2" xfId="25302" xr:uid="{00000000-0005-0000-0000-0000FC610000}"/>
    <cellStyle name="표준 37 15 2 4" xfId="25303" xr:uid="{00000000-0005-0000-0000-0000FD610000}"/>
    <cellStyle name="표준 37 15 2 4 2" xfId="25304" xr:uid="{00000000-0005-0000-0000-0000FE610000}"/>
    <cellStyle name="표준 37 15 2 5" xfId="25305" xr:uid="{00000000-0005-0000-0000-0000FF610000}"/>
    <cellStyle name="표준 37 15 2 5 2" xfId="25306" xr:uid="{00000000-0005-0000-0000-000000620000}"/>
    <cellStyle name="표준 37 15 2 6" xfId="25307" xr:uid="{00000000-0005-0000-0000-000001620000}"/>
    <cellStyle name="표준 37 15 2 6 2" xfId="25308" xr:uid="{00000000-0005-0000-0000-000002620000}"/>
    <cellStyle name="표준 37 15 2 7" xfId="25309" xr:uid="{00000000-0005-0000-0000-000003620000}"/>
    <cellStyle name="표준 37 15 2 7 2" xfId="25310" xr:uid="{00000000-0005-0000-0000-000004620000}"/>
    <cellStyle name="표준 37 15 2 8" xfId="25311" xr:uid="{00000000-0005-0000-0000-000005620000}"/>
    <cellStyle name="표준 37 15 2 8 2" xfId="25312" xr:uid="{00000000-0005-0000-0000-000006620000}"/>
    <cellStyle name="표준 37 15 2 9" xfId="25313" xr:uid="{00000000-0005-0000-0000-000007620000}"/>
    <cellStyle name="표준 37 15 2 9 2" xfId="25314" xr:uid="{00000000-0005-0000-0000-000008620000}"/>
    <cellStyle name="표준 37 15 3" xfId="25315" xr:uid="{00000000-0005-0000-0000-000009620000}"/>
    <cellStyle name="표준 37 15 3 2" xfId="25316" xr:uid="{00000000-0005-0000-0000-00000A620000}"/>
    <cellStyle name="표준 37 15 4" xfId="25317" xr:uid="{00000000-0005-0000-0000-00000B620000}"/>
    <cellStyle name="표준 37 15 4 2" xfId="25318" xr:uid="{00000000-0005-0000-0000-00000C620000}"/>
    <cellStyle name="표준 37 15 5" xfId="25319" xr:uid="{00000000-0005-0000-0000-00000D620000}"/>
    <cellStyle name="표준 37 15 5 2" xfId="25320" xr:uid="{00000000-0005-0000-0000-00000E620000}"/>
    <cellStyle name="표준 37 15 6" xfId="25321" xr:uid="{00000000-0005-0000-0000-00000F620000}"/>
    <cellStyle name="표준 37 15 6 2" xfId="25322" xr:uid="{00000000-0005-0000-0000-000010620000}"/>
    <cellStyle name="표준 37 15 7" xfId="25323" xr:uid="{00000000-0005-0000-0000-000011620000}"/>
    <cellStyle name="표준 37 15 7 2" xfId="25324" xr:uid="{00000000-0005-0000-0000-000012620000}"/>
    <cellStyle name="표준 37 15 8" xfId="25325" xr:uid="{00000000-0005-0000-0000-000013620000}"/>
    <cellStyle name="표준 37 15 8 2" xfId="25326" xr:uid="{00000000-0005-0000-0000-000014620000}"/>
    <cellStyle name="표준 37 15 9" xfId="25327" xr:uid="{00000000-0005-0000-0000-000015620000}"/>
    <cellStyle name="표준 37 15 9 2" xfId="25328" xr:uid="{00000000-0005-0000-0000-000016620000}"/>
    <cellStyle name="표준 37 16" xfId="25329" xr:uid="{00000000-0005-0000-0000-000017620000}"/>
    <cellStyle name="표준 37 16 10" xfId="25330" xr:uid="{00000000-0005-0000-0000-000018620000}"/>
    <cellStyle name="표준 37 16 10 2" xfId="25331" xr:uid="{00000000-0005-0000-0000-000019620000}"/>
    <cellStyle name="표준 37 16 11" xfId="25332" xr:uid="{00000000-0005-0000-0000-00001A620000}"/>
    <cellStyle name="표준 37 16 11 2" xfId="25333" xr:uid="{00000000-0005-0000-0000-00001B620000}"/>
    <cellStyle name="표준 37 16 12" xfId="25334" xr:uid="{00000000-0005-0000-0000-00001C620000}"/>
    <cellStyle name="표준 37 16 12 2" xfId="25335" xr:uid="{00000000-0005-0000-0000-00001D620000}"/>
    <cellStyle name="표준 37 16 13" xfId="25336" xr:uid="{00000000-0005-0000-0000-00001E620000}"/>
    <cellStyle name="표준 37 16 13 2" xfId="25337" xr:uid="{00000000-0005-0000-0000-00001F620000}"/>
    <cellStyle name="표준 37 16 14" xfId="25338" xr:uid="{00000000-0005-0000-0000-000020620000}"/>
    <cellStyle name="표준 37 16 14 2" xfId="25339" xr:uid="{00000000-0005-0000-0000-000021620000}"/>
    <cellStyle name="표준 37 16 15" xfId="25340" xr:uid="{00000000-0005-0000-0000-000022620000}"/>
    <cellStyle name="표준 37 16 2" xfId="25341" xr:uid="{00000000-0005-0000-0000-000023620000}"/>
    <cellStyle name="표준 37 16 2 10" xfId="25342" xr:uid="{00000000-0005-0000-0000-000024620000}"/>
    <cellStyle name="표준 37 16 2 10 2" xfId="25343" xr:uid="{00000000-0005-0000-0000-000025620000}"/>
    <cellStyle name="표준 37 16 2 11" xfId="25344" xr:uid="{00000000-0005-0000-0000-000026620000}"/>
    <cellStyle name="표준 37 16 2 11 2" xfId="25345" xr:uid="{00000000-0005-0000-0000-000027620000}"/>
    <cellStyle name="표준 37 16 2 12" xfId="25346" xr:uid="{00000000-0005-0000-0000-000028620000}"/>
    <cellStyle name="표준 37 16 2 12 2" xfId="25347" xr:uid="{00000000-0005-0000-0000-000029620000}"/>
    <cellStyle name="표준 37 16 2 13" xfId="25348" xr:uid="{00000000-0005-0000-0000-00002A620000}"/>
    <cellStyle name="표준 37 16 2 13 2" xfId="25349" xr:uid="{00000000-0005-0000-0000-00002B620000}"/>
    <cellStyle name="표준 37 16 2 14" xfId="25350" xr:uid="{00000000-0005-0000-0000-00002C620000}"/>
    <cellStyle name="표준 37 16 2 2" xfId="25351" xr:uid="{00000000-0005-0000-0000-00002D620000}"/>
    <cellStyle name="표준 37 16 2 2 2" xfId="25352" xr:uid="{00000000-0005-0000-0000-00002E620000}"/>
    <cellStyle name="표준 37 16 2 3" xfId="25353" xr:uid="{00000000-0005-0000-0000-00002F620000}"/>
    <cellStyle name="표준 37 16 2 3 2" xfId="25354" xr:uid="{00000000-0005-0000-0000-000030620000}"/>
    <cellStyle name="표준 37 16 2 4" xfId="25355" xr:uid="{00000000-0005-0000-0000-000031620000}"/>
    <cellStyle name="표준 37 16 2 4 2" xfId="25356" xr:uid="{00000000-0005-0000-0000-000032620000}"/>
    <cellStyle name="표준 37 16 2 5" xfId="25357" xr:uid="{00000000-0005-0000-0000-000033620000}"/>
    <cellStyle name="표준 37 16 2 5 2" xfId="25358" xr:uid="{00000000-0005-0000-0000-000034620000}"/>
    <cellStyle name="표준 37 16 2 6" xfId="25359" xr:uid="{00000000-0005-0000-0000-000035620000}"/>
    <cellStyle name="표준 37 16 2 6 2" xfId="25360" xr:uid="{00000000-0005-0000-0000-000036620000}"/>
    <cellStyle name="표준 37 16 2 7" xfId="25361" xr:uid="{00000000-0005-0000-0000-000037620000}"/>
    <cellStyle name="표준 37 16 2 7 2" xfId="25362" xr:uid="{00000000-0005-0000-0000-000038620000}"/>
    <cellStyle name="표준 37 16 2 8" xfId="25363" xr:uid="{00000000-0005-0000-0000-000039620000}"/>
    <cellStyle name="표준 37 16 2 8 2" xfId="25364" xr:uid="{00000000-0005-0000-0000-00003A620000}"/>
    <cellStyle name="표준 37 16 2 9" xfId="25365" xr:uid="{00000000-0005-0000-0000-00003B620000}"/>
    <cellStyle name="표준 37 16 2 9 2" xfId="25366" xr:uid="{00000000-0005-0000-0000-00003C620000}"/>
    <cellStyle name="표준 37 16 3" xfId="25367" xr:uid="{00000000-0005-0000-0000-00003D620000}"/>
    <cellStyle name="표준 37 16 3 2" xfId="25368" xr:uid="{00000000-0005-0000-0000-00003E620000}"/>
    <cellStyle name="표준 37 16 4" xfId="25369" xr:uid="{00000000-0005-0000-0000-00003F620000}"/>
    <cellStyle name="표준 37 16 4 2" xfId="25370" xr:uid="{00000000-0005-0000-0000-000040620000}"/>
    <cellStyle name="표준 37 16 5" xfId="25371" xr:uid="{00000000-0005-0000-0000-000041620000}"/>
    <cellStyle name="표준 37 16 5 2" xfId="25372" xr:uid="{00000000-0005-0000-0000-000042620000}"/>
    <cellStyle name="표준 37 16 6" xfId="25373" xr:uid="{00000000-0005-0000-0000-000043620000}"/>
    <cellStyle name="표준 37 16 6 2" xfId="25374" xr:uid="{00000000-0005-0000-0000-000044620000}"/>
    <cellStyle name="표준 37 16 7" xfId="25375" xr:uid="{00000000-0005-0000-0000-000045620000}"/>
    <cellStyle name="표준 37 16 7 2" xfId="25376" xr:uid="{00000000-0005-0000-0000-000046620000}"/>
    <cellStyle name="표준 37 16 8" xfId="25377" xr:uid="{00000000-0005-0000-0000-000047620000}"/>
    <cellStyle name="표준 37 16 8 2" xfId="25378" xr:uid="{00000000-0005-0000-0000-000048620000}"/>
    <cellStyle name="표준 37 16 9" xfId="25379" xr:uid="{00000000-0005-0000-0000-000049620000}"/>
    <cellStyle name="표준 37 16 9 2" xfId="25380" xr:uid="{00000000-0005-0000-0000-00004A620000}"/>
    <cellStyle name="표준 37 17" xfId="25381" xr:uid="{00000000-0005-0000-0000-00004B620000}"/>
    <cellStyle name="표준 37 17 10" xfId="25382" xr:uid="{00000000-0005-0000-0000-00004C620000}"/>
    <cellStyle name="표준 37 17 10 2" xfId="25383" xr:uid="{00000000-0005-0000-0000-00004D620000}"/>
    <cellStyle name="표준 37 17 11" xfId="25384" xr:uid="{00000000-0005-0000-0000-00004E620000}"/>
    <cellStyle name="표준 37 17 11 2" xfId="25385" xr:uid="{00000000-0005-0000-0000-00004F620000}"/>
    <cellStyle name="표준 37 17 12" xfId="25386" xr:uid="{00000000-0005-0000-0000-000050620000}"/>
    <cellStyle name="표준 37 17 12 2" xfId="25387" xr:uid="{00000000-0005-0000-0000-000051620000}"/>
    <cellStyle name="표준 37 17 13" xfId="25388" xr:uid="{00000000-0005-0000-0000-000052620000}"/>
    <cellStyle name="표준 37 17 13 2" xfId="25389" xr:uid="{00000000-0005-0000-0000-000053620000}"/>
    <cellStyle name="표준 37 17 14" xfId="25390" xr:uid="{00000000-0005-0000-0000-000054620000}"/>
    <cellStyle name="표준 37 17 14 2" xfId="25391" xr:uid="{00000000-0005-0000-0000-000055620000}"/>
    <cellStyle name="표준 37 17 15" xfId="25392" xr:uid="{00000000-0005-0000-0000-000056620000}"/>
    <cellStyle name="표준 37 17 2" xfId="25393" xr:uid="{00000000-0005-0000-0000-000057620000}"/>
    <cellStyle name="표준 37 17 2 10" xfId="25394" xr:uid="{00000000-0005-0000-0000-000058620000}"/>
    <cellStyle name="표준 37 17 2 10 2" xfId="25395" xr:uid="{00000000-0005-0000-0000-000059620000}"/>
    <cellStyle name="표준 37 17 2 11" xfId="25396" xr:uid="{00000000-0005-0000-0000-00005A620000}"/>
    <cellStyle name="표준 37 17 2 11 2" xfId="25397" xr:uid="{00000000-0005-0000-0000-00005B620000}"/>
    <cellStyle name="표준 37 17 2 12" xfId="25398" xr:uid="{00000000-0005-0000-0000-00005C620000}"/>
    <cellStyle name="표준 37 17 2 12 2" xfId="25399" xr:uid="{00000000-0005-0000-0000-00005D620000}"/>
    <cellStyle name="표준 37 17 2 13" xfId="25400" xr:uid="{00000000-0005-0000-0000-00005E620000}"/>
    <cellStyle name="표준 37 17 2 13 2" xfId="25401" xr:uid="{00000000-0005-0000-0000-00005F620000}"/>
    <cellStyle name="표준 37 17 2 14" xfId="25402" xr:uid="{00000000-0005-0000-0000-000060620000}"/>
    <cellStyle name="표준 37 17 2 2" xfId="25403" xr:uid="{00000000-0005-0000-0000-000061620000}"/>
    <cellStyle name="표준 37 17 2 2 2" xfId="25404" xr:uid="{00000000-0005-0000-0000-000062620000}"/>
    <cellStyle name="표준 37 17 2 3" xfId="25405" xr:uid="{00000000-0005-0000-0000-000063620000}"/>
    <cellStyle name="표준 37 17 2 3 2" xfId="25406" xr:uid="{00000000-0005-0000-0000-000064620000}"/>
    <cellStyle name="표준 37 17 2 4" xfId="25407" xr:uid="{00000000-0005-0000-0000-000065620000}"/>
    <cellStyle name="표준 37 17 2 4 2" xfId="25408" xr:uid="{00000000-0005-0000-0000-000066620000}"/>
    <cellStyle name="표준 37 17 2 5" xfId="25409" xr:uid="{00000000-0005-0000-0000-000067620000}"/>
    <cellStyle name="표준 37 17 2 5 2" xfId="25410" xr:uid="{00000000-0005-0000-0000-000068620000}"/>
    <cellStyle name="표준 37 17 2 6" xfId="25411" xr:uid="{00000000-0005-0000-0000-000069620000}"/>
    <cellStyle name="표준 37 17 2 6 2" xfId="25412" xr:uid="{00000000-0005-0000-0000-00006A620000}"/>
    <cellStyle name="표준 37 17 2 7" xfId="25413" xr:uid="{00000000-0005-0000-0000-00006B620000}"/>
    <cellStyle name="표준 37 17 2 7 2" xfId="25414" xr:uid="{00000000-0005-0000-0000-00006C620000}"/>
    <cellStyle name="표준 37 17 2 8" xfId="25415" xr:uid="{00000000-0005-0000-0000-00006D620000}"/>
    <cellStyle name="표준 37 17 2 8 2" xfId="25416" xr:uid="{00000000-0005-0000-0000-00006E620000}"/>
    <cellStyle name="표준 37 17 2 9" xfId="25417" xr:uid="{00000000-0005-0000-0000-00006F620000}"/>
    <cellStyle name="표준 37 17 2 9 2" xfId="25418" xr:uid="{00000000-0005-0000-0000-000070620000}"/>
    <cellStyle name="표준 37 17 3" xfId="25419" xr:uid="{00000000-0005-0000-0000-000071620000}"/>
    <cellStyle name="표준 37 17 3 2" xfId="25420" xr:uid="{00000000-0005-0000-0000-000072620000}"/>
    <cellStyle name="표준 37 17 4" xfId="25421" xr:uid="{00000000-0005-0000-0000-000073620000}"/>
    <cellStyle name="표준 37 17 4 2" xfId="25422" xr:uid="{00000000-0005-0000-0000-000074620000}"/>
    <cellStyle name="표준 37 17 5" xfId="25423" xr:uid="{00000000-0005-0000-0000-000075620000}"/>
    <cellStyle name="표준 37 17 5 2" xfId="25424" xr:uid="{00000000-0005-0000-0000-000076620000}"/>
    <cellStyle name="표준 37 17 6" xfId="25425" xr:uid="{00000000-0005-0000-0000-000077620000}"/>
    <cellStyle name="표준 37 17 6 2" xfId="25426" xr:uid="{00000000-0005-0000-0000-000078620000}"/>
    <cellStyle name="표준 37 17 7" xfId="25427" xr:uid="{00000000-0005-0000-0000-000079620000}"/>
    <cellStyle name="표준 37 17 7 2" xfId="25428" xr:uid="{00000000-0005-0000-0000-00007A620000}"/>
    <cellStyle name="표준 37 17 8" xfId="25429" xr:uid="{00000000-0005-0000-0000-00007B620000}"/>
    <cellStyle name="표준 37 17 8 2" xfId="25430" xr:uid="{00000000-0005-0000-0000-00007C620000}"/>
    <cellStyle name="표준 37 17 9" xfId="25431" xr:uid="{00000000-0005-0000-0000-00007D620000}"/>
    <cellStyle name="표준 37 17 9 2" xfId="25432" xr:uid="{00000000-0005-0000-0000-00007E620000}"/>
    <cellStyle name="표준 37 18" xfId="25433" xr:uid="{00000000-0005-0000-0000-00007F620000}"/>
    <cellStyle name="표준 37 18 10" xfId="25434" xr:uid="{00000000-0005-0000-0000-000080620000}"/>
    <cellStyle name="표준 37 18 10 2" xfId="25435" xr:uid="{00000000-0005-0000-0000-000081620000}"/>
    <cellStyle name="표준 37 18 11" xfId="25436" xr:uid="{00000000-0005-0000-0000-000082620000}"/>
    <cellStyle name="표준 37 18 11 2" xfId="25437" xr:uid="{00000000-0005-0000-0000-000083620000}"/>
    <cellStyle name="표준 37 18 12" xfId="25438" xr:uid="{00000000-0005-0000-0000-000084620000}"/>
    <cellStyle name="표준 37 18 12 2" xfId="25439" xr:uid="{00000000-0005-0000-0000-000085620000}"/>
    <cellStyle name="표준 37 18 13" xfId="25440" xr:uid="{00000000-0005-0000-0000-000086620000}"/>
    <cellStyle name="표준 37 18 13 2" xfId="25441" xr:uid="{00000000-0005-0000-0000-000087620000}"/>
    <cellStyle name="표준 37 18 14" xfId="25442" xr:uid="{00000000-0005-0000-0000-000088620000}"/>
    <cellStyle name="표준 37 18 14 2" xfId="25443" xr:uid="{00000000-0005-0000-0000-000089620000}"/>
    <cellStyle name="표준 37 18 15" xfId="25444" xr:uid="{00000000-0005-0000-0000-00008A620000}"/>
    <cellStyle name="표준 37 18 2" xfId="25445" xr:uid="{00000000-0005-0000-0000-00008B620000}"/>
    <cellStyle name="표준 37 18 2 10" xfId="25446" xr:uid="{00000000-0005-0000-0000-00008C620000}"/>
    <cellStyle name="표준 37 18 2 10 2" xfId="25447" xr:uid="{00000000-0005-0000-0000-00008D620000}"/>
    <cellStyle name="표준 37 18 2 11" xfId="25448" xr:uid="{00000000-0005-0000-0000-00008E620000}"/>
    <cellStyle name="표준 37 18 2 11 2" xfId="25449" xr:uid="{00000000-0005-0000-0000-00008F620000}"/>
    <cellStyle name="표준 37 18 2 12" xfId="25450" xr:uid="{00000000-0005-0000-0000-000090620000}"/>
    <cellStyle name="표준 37 18 2 12 2" xfId="25451" xr:uid="{00000000-0005-0000-0000-000091620000}"/>
    <cellStyle name="표준 37 18 2 13" xfId="25452" xr:uid="{00000000-0005-0000-0000-000092620000}"/>
    <cellStyle name="표준 37 18 2 13 2" xfId="25453" xr:uid="{00000000-0005-0000-0000-000093620000}"/>
    <cellStyle name="표준 37 18 2 14" xfId="25454" xr:uid="{00000000-0005-0000-0000-000094620000}"/>
    <cellStyle name="표준 37 18 2 2" xfId="25455" xr:uid="{00000000-0005-0000-0000-000095620000}"/>
    <cellStyle name="표준 37 18 2 2 2" xfId="25456" xr:uid="{00000000-0005-0000-0000-000096620000}"/>
    <cellStyle name="표준 37 18 2 3" xfId="25457" xr:uid="{00000000-0005-0000-0000-000097620000}"/>
    <cellStyle name="표준 37 18 2 3 2" xfId="25458" xr:uid="{00000000-0005-0000-0000-000098620000}"/>
    <cellStyle name="표준 37 18 2 4" xfId="25459" xr:uid="{00000000-0005-0000-0000-000099620000}"/>
    <cellStyle name="표준 37 18 2 4 2" xfId="25460" xr:uid="{00000000-0005-0000-0000-00009A620000}"/>
    <cellStyle name="표준 37 18 2 5" xfId="25461" xr:uid="{00000000-0005-0000-0000-00009B620000}"/>
    <cellStyle name="표준 37 18 2 5 2" xfId="25462" xr:uid="{00000000-0005-0000-0000-00009C620000}"/>
    <cellStyle name="표준 37 18 2 6" xfId="25463" xr:uid="{00000000-0005-0000-0000-00009D620000}"/>
    <cellStyle name="표준 37 18 2 6 2" xfId="25464" xr:uid="{00000000-0005-0000-0000-00009E620000}"/>
    <cellStyle name="표준 37 18 2 7" xfId="25465" xr:uid="{00000000-0005-0000-0000-00009F620000}"/>
    <cellStyle name="표준 37 18 2 7 2" xfId="25466" xr:uid="{00000000-0005-0000-0000-0000A0620000}"/>
    <cellStyle name="표준 37 18 2 8" xfId="25467" xr:uid="{00000000-0005-0000-0000-0000A1620000}"/>
    <cellStyle name="표준 37 18 2 8 2" xfId="25468" xr:uid="{00000000-0005-0000-0000-0000A2620000}"/>
    <cellStyle name="표준 37 18 2 9" xfId="25469" xr:uid="{00000000-0005-0000-0000-0000A3620000}"/>
    <cellStyle name="표준 37 18 2 9 2" xfId="25470" xr:uid="{00000000-0005-0000-0000-0000A4620000}"/>
    <cellStyle name="표준 37 18 3" xfId="25471" xr:uid="{00000000-0005-0000-0000-0000A5620000}"/>
    <cellStyle name="표준 37 18 3 2" xfId="25472" xr:uid="{00000000-0005-0000-0000-0000A6620000}"/>
    <cellStyle name="표준 37 18 4" xfId="25473" xr:uid="{00000000-0005-0000-0000-0000A7620000}"/>
    <cellStyle name="표준 37 18 4 2" xfId="25474" xr:uid="{00000000-0005-0000-0000-0000A8620000}"/>
    <cellStyle name="표준 37 18 5" xfId="25475" xr:uid="{00000000-0005-0000-0000-0000A9620000}"/>
    <cellStyle name="표준 37 18 5 2" xfId="25476" xr:uid="{00000000-0005-0000-0000-0000AA620000}"/>
    <cellStyle name="표준 37 18 6" xfId="25477" xr:uid="{00000000-0005-0000-0000-0000AB620000}"/>
    <cellStyle name="표준 37 18 6 2" xfId="25478" xr:uid="{00000000-0005-0000-0000-0000AC620000}"/>
    <cellStyle name="표준 37 18 7" xfId="25479" xr:uid="{00000000-0005-0000-0000-0000AD620000}"/>
    <cellStyle name="표준 37 18 7 2" xfId="25480" xr:uid="{00000000-0005-0000-0000-0000AE620000}"/>
    <cellStyle name="표준 37 18 8" xfId="25481" xr:uid="{00000000-0005-0000-0000-0000AF620000}"/>
    <cellStyle name="표준 37 18 8 2" xfId="25482" xr:uid="{00000000-0005-0000-0000-0000B0620000}"/>
    <cellStyle name="표준 37 18 9" xfId="25483" xr:uid="{00000000-0005-0000-0000-0000B1620000}"/>
    <cellStyle name="표준 37 18 9 2" xfId="25484" xr:uid="{00000000-0005-0000-0000-0000B2620000}"/>
    <cellStyle name="표준 37 19" xfId="25485" xr:uid="{00000000-0005-0000-0000-0000B3620000}"/>
    <cellStyle name="표준 37 19 10" xfId="25486" xr:uid="{00000000-0005-0000-0000-0000B4620000}"/>
    <cellStyle name="표준 37 19 10 2" xfId="25487" xr:uid="{00000000-0005-0000-0000-0000B5620000}"/>
    <cellStyle name="표준 37 19 11" xfId="25488" xr:uid="{00000000-0005-0000-0000-0000B6620000}"/>
    <cellStyle name="표준 37 19 11 2" xfId="25489" xr:uid="{00000000-0005-0000-0000-0000B7620000}"/>
    <cellStyle name="표준 37 19 12" xfId="25490" xr:uid="{00000000-0005-0000-0000-0000B8620000}"/>
    <cellStyle name="표준 37 19 12 2" xfId="25491" xr:uid="{00000000-0005-0000-0000-0000B9620000}"/>
    <cellStyle name="표준 37 19 13" xfId="25492" xr:uid="{00000000-0005-0000-0000-0000BA620000}"/>
    <cellStyle name="표준 37 19 13 2" xfId="25493" xr:uid="{00000000-0005-0000-0000-0000BB620000}"/>
    <cellStyle name="표준 37 19 14" xfId="25494" xr:uid="{00000000-0005-0000-0000-0000BC620000}"/>
    <cellStyle name="표준 37 19 14 2" xfId="25495" xr:uid="{00000000-0005-0000-0000-0000BD620000}"/>
    <cellStyle name="표준 37 19 15" xfId="25496" xr:uid="{00000000-0005-0000-0000-0000BE620000}"/>
    <cellStyle name="표준 37 19 2" xfId="25497" xr:uid="{00000000-0005-0000-0000-0000BF620000}"/>
    <cellStyle name="표준 37 19 2 10" xfId="25498" xr:uid="{00000000-0005-0000-0000-0000C0620000}"/>
    <cellStyle name="표준 37 19 2 10 2" xfId="25499" xr:uid="{00000000-0005-0000-0000-0000C1620000}"/>
    <cellStyle name="표준 37 19 2 11" xfId="25500" xr:uid="{00000000-0005-0000-0000-0000C2620000}"/>
    <cellStyle name="표준 37 19 2 11 2" xfId="25501" xr:uid="{00000000-0005-0000-0000-0000C3620000}"/>
    <cellStyle name="표준 37 19 2 12" xfId="25502" xr:uid="{00000000-0005-0000-0000-0000C4620000}"/>
    <cellStyle name="표준 37 19 2 12 2" xfId="25503" xr:uid="{00000000-0005-0000-0000-0000C5620000}"/>
    <cellStyle name="표준 37 19 2 13" xfId="25504" xr:uid="{00000000-0005-0000-0000-0000C6620000}"/>
    <cellStyle name="표준 37 19 2 13 2" xfId="25505" xr:uid="{00000000-0005-0000-0000-0000C7620000}"/>
    <cellStyle name="표준 37 19 2 14" xfId="25506" xr:uid="{00000000-0005-0000-0000-0000C8620000}"/>
    <cellStyle name="표준 37 19 2 2" xfId="25507" xr:uid="{00000000-0005-0000-0000-0000C9620000}"/>
    <cellStyle name="표준 37 19 2 2 2" xfId="25508" xr:uid="{00000000-0005-0000-0000-0000CA620000}"/>
    <cellStyle name="표준 37 19 2 3" xfId="25509" xr:uid="{00000000-0005-0000-0000-0000CB620000}"/>
    <cellStyle name="표준 37 19 2 3 2" xfId="25510" xr:uid="{00000000-0005-0000-0000-0000CC620000}"/>
    <cellStyle name="표준 37 19 2 4" xfId="25511" xr:uid="{00000000-0005-0000-0000-0000CD620000}"/>
    <cellStyle name="표준 37 19 2 4 2" xfId="25512" xr:uid="{00000000-0005-0000-0000-0000CE620000}"/>
    <cellStyle name="표준 37 19 2 5" xfId="25513" xr:uid="{00000000-0005-0000-0000-0000CF620000}"/>
    <cellStyle name="표준 37 19 2 5 2" xfId="25514" xr:uid="{00000000-0005-0000-0000-0000D0620000}"/>
    <cellStyle name="표준 37 19 2 6" xfId="25515" xr:uid="{00000000-0005-0000-0000-0000D1620000}"/>
    <cellStyle name="표준 37 19 2 6 2" xfId="25516" xr:uid="{00000000-0005-0000-0000-0000D2620000}"/>
    <cellStyle name="표준 37 19 2 7" xfId="25517" xr:uid="{00000000-0005-0000-0000-0000D3620000}"/>
    <cellStyle name="표준 37 19 2 7 2" xfId="25518" xr:uid="{00000000-0005-0000-0000-0000D4620000}"/>
    <cellStyle name="표준 37 19 2 8" xfId="25519" xr:uid="{00000000-0005-0000-0000-0000D5620000}"/>
    <cellStyle name="표준 37 19 2 8 2" xfId="25520" xr:uid="{00000000-0005-0000-0000-0000D6620000}"/>
    <cellStyle name="표준 37 19 2 9" xfId="25521" xr:uid="{00000000-0005-0000-0000-0000D7620000}"/>
    <cellStyle name="표준 37 19 2 9 2" xfId="25522" xr:uid="{00000000-0005-0000-0000-0000D8620000}"/>
    <cellStyle name="표준 37 19 3" xfId="25523" xr:uid="{00000000-0005-0000-0000-0000D9620000}"/>
    <cellStyle name="표준 37 19 3 2" xfId="25524" xr:uid="{00000000-0005-0000-0000-0000DA620000}"/>
    <cellStyle name="표준 37 19 4" xfId="25525" xr:uid="{00000000-0005-0000-0000-0000DB620000}"/>
    <cellStyle name="표준 37 19 4 2" xfId="25526" xr:uid="{00000000-0005-0000-0000-0000DC620000}"/>
    <cellStyle name="표준 37 19 5" xfId="25527" xr:uid="{00000000-0005-0000-0000-0000DD620000}"/>
    <cellStyle name="표준 37 19 5 2" xfId="25528" xr:uid="{00000000-0005-0000-0000-0000DE620000}"/>
    <cellStyle name="표준 37 19 6" xfId="25529" xr:uid="{00000000-0005-0000-0000-0000DF620000}"/>
    <cellStyle name="표준 37 19 6 2" xfId="25530" xr:uid="{00000000-0005-0000-0000-0000E0620000}"/>
    <cellStyle name="표준 37 19 7" xfId="25531" xr:uid="{00000000-0005-0000-0000-0000E1620000}"/>
    <cellStyle name="표준 37 19 7 2" xfId="25532" xr:uid="{00000000-0005-0000-0000-0000E2620000}"/>
    <cellStyle name="표준 37 19 8" xfId="25533" xr:uid="{00000000-0005-0000-0000-0000E3620000}"/>
    <cellStyle name="표준 37 19 8 2" xfId="25534" xr:uid="{00000000-0005-0000-0000-0000E4620000}"/>
    <cellStyle name="표준 37 19 9" xfId="25535" xr:uid="{00000000-0005-0000-0000-0000E5620000}"/>
    <cellStyle name="표준 37 19 9 2" xfId="25536" xr:uid="{00000000-0005-0000-0000-0000E6620000}"/>
    <cellStyle name="표준 37 2" xfId="25016" xr:uid="{00000000-0005-0000-0000-0000E7620000}"/>
    <cellStyle name="표준 37 2 10" xfId="25537" xr:uid="{00000000-0005-0000-0000-0000E8620000}"/>
    <cellStyle name="표준 37 2 10 10" xfId="25538" xr:uid="{00000000-0005-0000-0000-0000E9620000}"/>
    <cellStyle name="표준 37 2 10 10 2" xfId="25539" xr:uid="{00000000-0005-0000-0000-0000EA620000}"/>
    <cellStyle name="표준 37 2 10 11" xfId="25540" xr:uid="{00000000-0005-0000-0000-0000EB620000}"/>
    <cellStyle name="표준 37 2 10 11 2" xfId="25541" xr:uid="{00000000-0005-0000-0000-0000EC620000}"/>
    <cellStyle name="표준 37 2 10 12" xfId="25542" xr:uid="{00000000-0005-0000-0000-0000ED620000}"/>
    <cellStyle name="표준 37 2 10 12 2" xfId="25543" xr:uid="{00000000-0005-0000-0000-0000EE620000}"/>
    <cellStyle name="표준 37 2 10 13" xfId="25544" xr:uid="{00000000-0005-0000-0000-0000EF620000}"/>
    <cellStyle name="표준 37 2 10 13 2" xfId="25545" xr:uid="{00000000-0005-0000-0000-0000F0620000}"/>
    <cellStyle name="표준 37 2 10 14" xfId="25546" xr:uid="{00000000-0005-0000-0000-0000F1620000}"/>
    <cellStyle name="표준 37 2 10 14 2" xfId="25547" xr:uid="{00000000-0005-0000-0000-0000F2620000}"/>
    <cellStyle name="표준 37 2 10 15" xfId="25548" xr:uid="{00000000-0005-0000-0000-0000F3620000}"/>
    <cellStyle name="표준 37 2 10 2" xfId="25549" xr:uid="{00000000-0005-0000-0000-0000F4620000}"/>
    <cellStyle name="표준 37 2 10 2 10" xfId="25550" xr:uid="{00000000-0005-0000-0000-0000F5620000}"/>
    <cellStyle name="표준 37 2 10 2 10 2" xfId="25551" xr:uid="{00000000-0005-0000-0000-0000F6620000}"/>
    <cellStyle name="표준 37 2 10 2 11" xfId="25552" xr:uid="{00000000-0005-0000-0000-0000F7620000}"/>
    <cellStyle name="표준 37 2 10 2 11 2" xfId="25553" xr:uid="{00000000-0005-0000-0000-0000F8620000}"/>
    <cellStyle name="표준 37 2 10 2 12" xfId="25554" xr:uid="{00000000-0005-0000-0000-0000F9620000}"/>
    <cellStyle name="표준 37 2 10 2 12 2" xfId="25555" xr:uid="{00000000-0005-0000-0000-0000FA620000}"/>
    <cellStyle name="표준 37 2 10 2 13" xfId="25556" xr:uid="{00000000-0005-0000-0000-0000FB620000}"/>
    <cellStyle name="표준 37 2 10 2 13 2" xfId="25557" xr:uid="{00000000-0005-0000-0000-0000FC620000}"/>
    <cellStyle name="표준 37 2 10 2 14" xfId="25558" xr:uid="{00000000-0005-0000-0000-0000FD620000}"/>
    <cellStyle name="표준 37 2 10 2 2" xfId="25559" xr:uid="{00000000-0005-0000-0000-0000FE620000}"/>
    <cellStyle name="표준 37 2 10 2 2 2" xfId="25560" xr:uid="{00000000-0005-0000-0000-0000FF620000}"/>
    <cellStyle name="표준 37 2 10 2 3" xfId="25561" xr:uid="{00000000-0005-0000-0000-000000630000}"/>
    <cellStyle name="표준 37 2 10 2 3 2" xfId="25562" xr:uid="{00000000-0005-0000-0000-000001630000}"/>
    <cellStyle name="표준 37 2 10 2 4" xfId="25563" xr:uid="{00000000-0005-0000-0000-000002630000}"/>
    <cellStyle name="표준 37 2 10 2 4 2" xfId="25564" xr:uid="{00000000-0005-0000-0000-000003630000}"/>
    <cellStyle name="표준 37 2 10 2 5" xfId="25565" xr:uid="{00000000-0005-0000-0000-000004630000}"/>
    <cellStyle name="표준 37 2 10 2 5 2" xfId="25566" xr:uid="{00000000-0005-0000-0000-000005630000}"/>
    <cellStyle name="표준 37 2 10 2 6" xfId="25567" xr:uid="{00000000-0005-0000-0000-000006630000}"/>
    <cellStyle name="표준 37 2 10 2 6 2" xfId="25568" xr:uid="{00000000-0005-0000-0000-000007630000}"/>
    <cellStyle name="표준 37 2 10 2 7" xfId="25569" xr:uid="{00000000-0005-0000-0000-000008630000}"/>
    <cellStyle name="표준 37 2 10 2 7 2" xfId="25570" xr:uid="{00000000-0005-0000-0000-000009630000}"/>
    <cellStyle name="표준 37 2 10 2 8" xfId="25571" xr:uid="{00000000-0005-0000-0000-00000A630000}"/>
    <cellStyle name="표준 37 2 10 2 8 2" xfId="25572" xr:uid="{00000000-0005-0000-0000-00000B630000}"/>
    <cellStyle name="표준 37 2 10 2 9" xfId="25573" xr:uid="{00000000-0005-0000-0000-00000C630000}"/>
    <cellStyle name="표준 37 2 10 2 9 2" xfId="25574" xr:uid="{00000000-0005-0000-0000-00000D630000}"/>
    <cellStyle name="표준 37 2 10 3" xfId="25575" xr:uid="{00000000-0005-0000-0000-00000E630000}"/>
    <cellStyle name="표준 37 2 10 3 2" xfId="25576" xr:uid="{00000000-0005-0000-0000-00000F630000}"/>
    <cellStyle name="표준 37 2 10 4" xfId="25577" xr:uid="{00000000-0005-0000-0000-000010630000}"/>
    <cellStyle name="표준 37 2 10 4 2" xfId="25578" xr:uid="{00000000-0005-0000-0000-000011630000}"/>
    <cellStyle name="표준 37 2 10 5" xfId="25579" xr:uid="{00000000-0005-0000-0000-000012630000}"/>
    <cellStyle name="표준 37 2 10 5 2" xfId="25580" xr:uid="{00000000-0005-0000-0000-000013630000}"/>
    <cellStyle name="표준 37 2 10 6" xfId="25581" xr:uid="{00000000-0005-0000-0000-000014630000}"/>
    <cellStyle name="표준 37 2 10 6 2" xfId="25582" xr:uid="{00000000-0005-0000-0000-000015630000}"/>
    <cellStyle name="표준 37 2 10 7" xfId="25583" xr:uid="{00000000-0005-0000-0000-000016630000}"/>
    <cellStyle name="표준 37 2 10 7 2" xfId="25584" xr:uid="{00000000-0005-0000-0000-000017630000}"/>
    <cellStyle name="표준 37 2 10 8" xfId="25585" xr:uid="{00000000-0005-0000-0000-000018630000}"/>
    <cellStyle name="표준 37 2 10 8 2" xfId="25586" xr:uid="{00000000-0005-0000-0000-000019630000}"/>
    <cellStyle name="표준 37 2 10 9" xfId="25587" xr:uid="{00000000-0005-0000-0000-00001A630000}"/>
    <cellStyle name="표준 37 2 10 9 2" xfId="25588" xr:uid="{00000000-0005-0000-0000-00001B630000}"/>
    <cellStyle name="표준 37 2 11" xfId="25589" xr:uid="{00000000-0005-0000-0000-00001C630000}"/>
    <cellStyle name="표준 37 2 11 10" xfId="25590" xr:uid="{00000000-0005-0000-0000-00001D630000}"/>
    <cellStyle name="표준 37 2 11 10 2" xfId="25591" xr:uid="{00000000-0005-0000-0000-00001E630000}"/>
    <cellStyle name="표준 37 2 11 11" xfId="25592" xr:uid="{00000000-0005-0000-0000-00001F630000}"/>
    <cellStyle name="표준 37 2 11 11 2" xfId="25593" xr:uid="{00000000-0005-0000-0000-000020630000}"/>
    <cellStyle name="표준 37 2 11 12" xfId="25594" xr:uid="{00000000-0005-0000-0000-000021630000}"/>
    <cellStyle name="표준 37 2 11 12 2" xfId="25595" xr:uid="{00000000-0005-0000-0000-000022630000}"/>
    <cellStyle name="표준 37 2 11 13" xfId="25596" xr:uid="{00000000-0005-0000-0000-000023630000}"/>
    <cellStyle name="표준 37 2 11 13 2" xfId="25597" xr:uid="{00000000-0005-0000-0000-000024630000}"/>
    <cellStyle name="표준 37 2 11 14" xfId="25598" xr:uid="{00000000-0005-0000-0000-000025630000}"/>
    <cellStyle name="표준 37 2 11 14 2" xfId="25599" xr:uid="{00000000-0005-0000-0000-000026630000}"/>
    <cellStyle name="표준 37 2 11 15" xfId="25600" xr:uid="{00000000-0005-0000-0000-000027630000}"/>
    <cellStyle name="표준 37 2 11 2" xfId="25601" xr:uid="{00000000-0005-0000-0000-000028630000}"/>
    <cellStyle name="표준 37 2 11 2 10" xfId="25602" xr:uid="{00000000-0005-0000-0000-000029630000}"/>
    <cellStyle name="표준 37 2 11 2 10 2" xfId="25603" xr:uid="{00000000-0005-0000-0000-00002A630000}"/>
    <cellStyle name="표준 37 2 11 2 11" xfId="25604" xr:uid="{00000000-0005-0000-0000-00002B630000}"/>
    <cellStyle name="표준 37 2 11 2 11 2" xfId="25605" xr:uid="{00000000-0005-0000-0000-00002C630000}"/>
    <cellStyle name="표준 37 2 11 2 12" xfId="25606" xr:uid="{00000000-0005-0000-0000-00002D630000}"/>
    <cellStyle name="표준 37 2 11 2 12 2" xfId="25607" xr:uid="{00000000-0005-0000-0000-00002E630000}"/>
    <cellStyle name="표준 37 2 11 2 13" xfId="25608" xr:uid="{00000000-0005-0000-0000-00002F630000}"/>
    <cellStyle name="표준 37 2 11 2 13 2" xfId="25609" xr:uid="{00000000-0005-0000-0000-000030630000}"/>
    <cellStyle name="표준 37 2 11 2 14" xfId="25610" xr:uid="{00000000-0005-0000-0000-000031630000}"/>
    <cellStyle name="표준 37 2 11 2 2" xfId="25611" xr:uid="{00000000-0005-0000-0000-000032630000}"/>
    <cellStyle name="표준 37 2 11 2 2 2" xfId="25612" xr:uid="{00000000-0005-0000-0000-000033630000}"/>
    <cellStyle name="표준 37 2 11 2 3" xfId="25613" xr:uid="{00000000-0005-0000-0000-000034630000}"/>
    <cellStyle name="표준 37 2 11 2 3 2" xfId="25614" xr:uid="{00000000-0005-0000-0000-000035630000}"/>
    <cellStyle name="표준 37 2 11 2 4" xfId="25615" xr:uid="{00000000-0005-0000-0000-000036630000}"/>
    <cellStyle name="표준 37 2 11 2 4 2" xfId="25616" xr:uid="{00000000-0005-0000-0000-000037630000}"/>
    <cellStyle name="표준 37 2 11 2 5" xfId="25617" xr:uid="{00000000-0005-0000-0000-000038630000}"/>
    <cellStyle name="표준 37 2 11 2 5 2" xfId="25618" xr:uid="{00000000-0005-0000-0000-000039630000}"/>
    <cellStyle name="표준 37 2 11 2 6" xfId="25619" xr:uid="{00000000-0005-0000-0000-00003A630000}"/>
    <cellStyle name="표준 37 2 11 2 6 2" xfId="25620" xr:uid="{00000000-0005-0000-0000-00003B630000}"/>
    <cellStyle name="표준 37 2 11 2 7" xfId="25621" xr:uid="{00000000-0005-0000-0000-00003C630000}"/>
    <cellStyle name="표준 37 2 11 2 7 2" xfId="25622" xr:uid="{00000000-0005-0000-0000-00003D630000}"/>
    <cellStyle name="표준 37 2 11 2 8" xfId="25623" xr:uid="{00000000-0005-0000-0000-00003E630000}"/>
    <cellStyle name="표준 37 2 11 2 8 2" xfId="25624" xr:uid="{00000000-0005-0000-0000-00003F630000}"/>
    <cellStyle name="표준 37 2 11 2 9" xfId="25625" xr:uid="{00000000-0005-0000-0000-000040630000}"/>
    <cellStyle name="표준 37 2 11 2 9 2" xfId="25626" xr:uid="{00000000-0005-0000-0000-000041630000}"/>
    <cellStyle name="표준 37 2 11 3" xfId="25627" xr:uid="{00000000-0005-0000-0000-000042630000}"/>
    <cellStyle name="표준 37 2 11 3 2" xfId="25628" xr:uid="{00000000-0005-0000-0000-000043630000}"/>
    <cellStyle name="표준 37 2 11 4" xfId="25629" xr:uid="{00000000-0005-0000-0000-000044630000}"/>
    <cellStyle name="표준 37 2 11 4 2" xfId="25630" xr:uid="{00000000-0005-0000-0000-000045630000}"/>
    <cellStyle name="표준 37 2 11 5" xfId="25631" xr:uid="{00000000-0005-0000-0000-000046630000}"/>
    <cellStyle name="표준 37 2 11 5 2" xfId="25632" xr:uid="{00000000-0005-0000-0000-000047630000}"/>
    <cellStyle name="표준 37 2 11 6" xfId="25633" xr:uid="{00000000-0005-0000-0000-000048630000}"/>
    <cellStyle name="표준 37 2 11 6 2" xfId="25634" xr:uid="{00000000-0005-0000-0000-000049630000}"/>
    <cellStyle name="표준 37 2 11 7" xfId="25635" xr:uid="{00000000-0005-0000-0000-00004A630000}"/>
    <cellStyle name="표준 37 2 11 7 2" xfId="25636" xr:uid="{00000000-0005-0000-0000-00004B630000}"/>
    <cellStyle name="표준 37 2 11 8" xfId="25637" xr:uid="{00000000-0005-0000-0000-00004C630000}"/>
    <cellStyle name="표준 37 2 11 8 2" xfId="25638" xr:uid="{00000000-0005-0000-0000-00004D630000}"/>
    <cellStyle name="표준 37 2 11 9" xfId="25639" xr:uid="{00000000-0005-0000-0000-00004E630000}"/>
    <cellStyle name="표준 37 2 11 9 2" xfId="25640" xr:uid="{00000000-0005-0000-0000-00004F630000}"/>
    <cellStyle name="표준 37 2 12" xfId="25641" xr:uid="{00000000-0005-0000-0000-000050630000}"/>
    <cellStyle name="표준 37 2 12 10" xfId="25642" xr:uid="{00000000-0005-0000-0000-000051630000}"/>
    <cellStyle name="표준 37 2 12 10 2" xfId="25643" xr:uid="{00000000-0005-0000-0000-000052630000}"/>
    <cellStyle name="표준 37 2 12 11" xfId="25644" xr:uid="{00000000-0005-0000-0000-000053630000}"/>
    <cellStyle name="표준 37 2 12 11 2" xfId="25645" xr:uid="{00000000-0005-0000-0000-000054630000}"/>
    <cellStyle name="표준 37 2 12 12" xfId="25646" xr:uid="{00000000-0005-0000-0000-000055630000}"/>
    <cellStyle name="표준 37 2 12 12 2" xfId="25647" xr:uid="{00000000-0005-0000-0000-000056630000}"/>
    <cellStyle name="표준 37 2 12 13" xfId="25648" xr:uid="{00000000-0005-0000-0000-000057630000}"/>
    <cellStyle name="표준 37 2 12 13 2" xfId="25649" xr:uid="{00000000-0005-0000-0000-000058630000}"/>
    <cellStyle name="표준 37 2 12 14" xfId="25650" xr:uid="{00000000-0005-0000-0000-000059630000}"/>
    <cellStyle name="표준 37 2 12 14 2" xfId="25651" xr:uid="{00000000-0005-0000-0000-00005A630000}"/>
    <cellStyle name="표준 37 2 12 15" xfId="25652" xr:uid="{00000000-0005-0000-0000-00005B630000}"/>
    <cellStyle name="표준 37 2 12 2" xfId="25653" xr:uid="{00000000-0005-0000-0000-00005C630000}"/>
    <cellStyle name="표준 37 2 12 2 10" xfId="25654" xr:uid="{00000000-0005-0000-0000-00005D630000}"/>
    <cellStyle name="표준 37 2 12 2 10 2" xfId="25655" xr:uid="{00000000-0005-0000-0000-00005E630000}"/>
    <cellStyle name="표준 37 2 12 2 11" xfId="25656" xr:uid="{00000000-0005-0000-0000-00005F630000}"/>
    <cellStyle name="표준 37 2 12 2 11 2" xfId="25657" xr:uid="{00000000-0005-0000-0000-000060630000}"/>
    <cellStyle name="표준 37 2 12 2 12" xfId="25658" xr:uid="{00000000-0005-0000-0000-000061630000}"/>
    <cellStyle name="표준 37 2 12 2 12 2" xfId="25659" xr:uid="{00000000-0005-0000-0000-000062630000}"/>
    <cellStyle name="표준 37 2 12 2 13" xfId="25660" xr:uid="{00000000-0005-0000-0000-000063630000}"/>
    <cellStyle name="표준 37 2 12 2 13 2" xfId="25661" xr:uid="{00000000-0005-0000-0000-000064630000}"/>
    <cellStyle name="표준 37 2 12 2 14" xfId="25662" xr:uid="{00000000-0005-0000-0000-000065630000}"/>
    <cellStyle name="표준 37 2 12 2 2" xfId="25663" xr:uid="{00000000-0005-0000-0000-000066630000}"/>
    <cellStyle name="표준 37 2 12 2 2 2" xfId="25664" xr:uid="{00000000-0005-0000-0000-000067630000}"/>
    <cellStyle name="표준 37 2 12 2 3" xfId="25665" xr:uid="{00000000-0005-0000-0000-000068630000}"/>
    <cellStyle name="표준 37 2 12 2 3 2" xfId="25666" xr:uid="{00000000-0005-0000-0000-000069630000}"/>
    <cellStyle name="표준 37 2 12 2 4" xfId="25667" xr:uid="{00000000-0005-0000-0000-00006A630000}"/>
    <cellStyle name="표준 37 2 12 2 4 2" xfId="25668" xr:uid="{00000000-0005-0000-0000-00006B630000}"/>
    <cellStyle name="표준 37 2 12 2 5" xfId="25669" xr:uid="{00000000-0005-0000-0000-00006C630000}"/>
    <cellStyle name="표준 37 2 12 2 5 2" xfId="25670" xr:uid="{00000000-0005-0000-0000-00006D630000}"/>
    <cellStyle name="표준 37 2 12 2 6" xfId="25671" xr:uid="{00000000-0005-0000-0000-00006E630000}"/>
    <cellStyle name="표준 37 2 12 2 6 2" xfId="25672" xr:uid="{00000000-0005-0000-0000-00006F630000}"/>
    <cellStyle name="표준 37 2 12 2 7" xfId="25673" xr:uid="{00000000-0005-0000-0000-000070630000}"/>
    <cellStyle name="표준 37 2 12 2 7 2" xfId="25674" xr:uid="{00000000-0005-0000-0000-000071630000}"/>
    <cellStyle name="표준 37 2 12 2 8" xfId="25675" xr:uid="{00000000-0005-0000-0000-000072630000}"/>
    <cellStyle name="표준 37 2 12 2 8 2" xfId="25676" xr:uid="{00000000-0005-0000-0000-000073630000}"/>
    <cellStyle name="표준 37 2 12 2 9" xfId="25677" xr:uid="{00000000-0005-0000-0000-000074630000}"/>
    <cellStyle name="표준 37 2 12 2 9 2" xfId="25678" xr:uid="{00000000-0005-0000-0000-000075630000}"/>
    <cellStyle name="표준 37 2 12 3" xfId="25679" xr:uid="{00000000-0005-0000-0000-000076630000}"/>
    <cellStyle name="표준 37 2 12 3 2" xfId="25680" xr:uid="{00000000-0005-0000-0000-000077630000}"/>
    <cellStyle name="표준 37 2 12 4" xfId="25681" xr:uid="{00000000-0005-0000-0000-000078630000}"/>
    <cellStyle name="표준 37 2 12 4 2" xfId="25682" xr:uid="{00000000-0005-0000-0000-000079630000}"/>
    <cellStyle name="표준 37 2 12 5" xfId="25683" xr:uid="{00000000-0005-0000-0000-00007A630000}"/>
    <cellStyle name="표준 37 2 12 5 2" xfId="25684" xr:uid="{00000000-0005-0000-0000-00007B630000}"/>
    <cellStyle name="표준 37 2 12 6" xfId="25685" xr:uid="{00000000-0005-0000-0000-00007C630000}"/>
    <cellStyle name="표준 37 2 12 6 2" xfId="25686" xr:uid="{00000000-0005-0000-0000-00007D630000}"/>
    <cellStyle name="표준 37 2 12 7" xfId="25687" xr:uid="{00000000-0005-0000-0000-00007E630000}"/>
    <cellStyle name="표준 37 2 12 7 2" xfId="25688" xr:uid="{00000000-0005-0000-0000-00007F630000}"/>
    <cellStyle name="표준 37 2 12 8" xfId="25689" xr:uid="{00000000-0005-0000-0000-000080630000}"/>
    <cellStyle name="표준 37 2 12 8 2" xfId="25690" xr:uid="{00000000-0005-0000-0000-000081630000}"/>
    <cellStyle name="표준 37 2 12 9" xfId="25691" xr:uid="{00000000-0005-0000-0000-000082630000}"/>
    <cellStyle name="표준 37 2 12 9 2" xfId="25692" xr:uid="{00000000-0005-0000-0000-000083630000}"/>
    <cellStyle name="표준 37 2 13" xfId="25693" xr:uid="{00000000-0005-0000-0000-000084630000}"/>
    <cellStyle name="표준 37 2 13 10" xfId="25694" xr:uid="{00000000-0005-0000-0000-000085630000}"/>
    <cellStyle name="표준 37 2 13 10 2" xfId="25695" xr:uid="{00000000-0005-0000-0000-000086630000}"/>
    <cellStyle name="표준 37 2 13 11" xfId="25696" xr:uid="{00000000-0005-0000-0000-000087630000}"/>
    <cellStyle name="표준 37 2 13 11 2" xfId="25697" xr:uid="{00000000-0005-0000-0000-000088630000}"/>
    <cellStyle name="표준 37 2 13 12" xfId="25698" xr:uid="{00000000-0005-0000-0000-000089630000}"/>
    <cellStyle name="표준 37 2 13 12 2" xfId="25699" xr:uid="{00000000-0005-0000-0000-00008A630000}"/>
    <cellStyle name="표준 37 2 13 13" xfId="25700" xr:uid="{00000000-0005-0000-0000-00008B630000}"/>
    <cellStyle name="표준 37 2 13 13 2" xfId="25701" xr:uid="{00000000-0005-0000-0000-00008C630000}"/>
    <cellStyle name="표준 37 2 13 14" xfId="25702" xr:uid="{00000000-0005-0000-0000-00008D630000}"/>
    <cellStyle name="표준 37 2 13 14 2" xfId="25703" xr:uid="{00000000-0005-0000-0000-00008E630000}"/>
    <cellStyle name="표준 37 2 13 15" xfId="25704" xr:uid="{00000000-0005-0000-0000-00008F630000}"/>
    <cellStyle name="표준 37 2 13 2" xfId="25705" xr:uid="{00000000-0005-0000-0000-000090630000}"/>
    <cellStyle name="표준 37 2 13 2 10" xfId="25706" xr:uid="{00000000-0005-0000-0000-000091630000}"/>
    <cellStyle name="표준 37 2 13 2 10 2" xfId="25707" xr:uid="{00000000-0005-0000-0000-000092630000}"/>
    <cellStyle name="표준 37 2 13 2 11" xfId="25708" xr:uid="{00000000-0005-0000-0000-000093630000}"/>
    <cellStyle name="표준 37 2 13 2 11 2" xfId="25709" xr:uid="{00000000-0005-0000-0000-000094630000}"/>
    <cellStyle name="표준 37 2 13 2 12" xfId="25710" xr:uid="{00000000-0005-0000-0000-000095630000}"/>
    <cellStyle name="표준 37 2 13 2 12 2" xfId="25711" xr:uid="{00000000-0005-0000-0000-000096630000}"/>
    <cellStyle name="표준 37 2 13 2 13" xfId="25712" xr:uid="{00000000-0005-0000-0000-000097630000}"/>
    <cellStyle name="표준 37 2 13 2 13 2" xfId="25713" xr:uid="{00000000-0005-0000-0000-000098630000}"/>
    <cellStyle name="표준 37 2 13 2 14" xfId="25714" xr:uid="{00000000-0005-0000-0000-000099630000}"/>
    <cellStyle name="표준 37 2 13 2 2" xfId="25715" xr:uid="{00000000-0005-0000-0000-00009A630000}"/>
    <cellStyle name="표준 37 2 13 2 2 2" xfId="25716" xr:uid="{00000000-0005-0000-0000-00009B630000}"/>
    <cellStyle name="표준 37 2 13 2 3" xfId="25717" xr:uid="{00000000-0005-0000-0000-00009C630000}"/>
    <cellStyle name="표준 37 2 13 2 3 2" xfId="25718" xr:uid="{00000000-0005-0000-0000-00009D630000}"/>
    <cellStyle name="표준 37 2 13 2 4" xfId="25719" xr:uid="{00000000-0005-0000-0000-00009E630000}"/>
    <cellStyle name="표준 37 2 13 2 4 2" xfId="25720" xr:uid="{00000000-0005-0000-0000-00009F630000}"/>
    <cellStyle name="표준 37 2 13 2 5" xfId="25721" xr:uid="{00000000-0005-0000-0000-0000A0630000}"/>
    <cellStyle name="표준 37 2 13 2 5 2" xfId="25722" xr:uid="{00000000-0005-0000-0000-0000A1630000}"/>
    <cellStyle name="표준 37 2 13 2 6" xfId="25723" xr:uid="{00000000-0005-0000-0000-0000A2630000}"/>
    <cellStyle name="표준 37 2 13 2 6 2" xfId="25724" xr:uid="{00000000-0005-0000-0000-0000A3630000}"/>
    <cellStyle name="표준 37 2 13 2 7" xfId="25725" xr:uid="{00000000-0005-0000-0000-0000A4630000}"/>
    <cellStyle name="표준 37 2 13 2 7 2" xfId="25726" xr:uid="{00000000-0005-0000-0000-0000A5630000}"/>
    <cellStyle name="표준 37 2 13 2 8" xfId="25727" xr:uid="{00000000-0005-0000-0000-0000A6630000}"/>
    <cellStyle name="표준 37 2 13 2 8 2" xfId="25728" xr:uid="{00000000-0005-0000-0000-0000A7630000}"/>
    <cellStyle name="표준 37 2 13 2 9" xfId="25729" xr:uid="{00000000-0005-0000-0000-0000A8630000}"/>
    <cellStyle name="표준 37 2 13 2 9 2" xfId="25730" xr:uid="{00000000-0005-0000-0000-0000A9630000}"/>
    <cellStyle name="표준 37 2 13 3" xfId="25731" xr:uid="{00000000-0005-0000-0000-0000AA630000}"/>
    <cellStyle name="표준 37 2 13 3 2" xfId="25732" xr:uid="{00000000-0005-0000-0000-0000AB630000}"/>
    <cellStyle name="표준 37 2 13 4" xfId="25733" xr:uid="{00000000-0005-0000-0000-0000AC630000}"/>
    <cellStyle name="표준 37 2 13 4 2" xfId="25734" xr:uid="{00000000-0005-0000-0000-0000AD630000}"/>
    <cellStyle name="표준 37 2 13 5" xfId="25735" xr:uid="{00000000-0005-0000-0000-0000AE630000}"/>
    <cellStyle name="표준 37 2 13 5 2" xfId="25736" xr:uid="{00000000-0005-0000-0000-0000AF630000}"/>
    <cellStyle name="표준 37 2 13 6" xfId="25737" xr:uid="{00000000-0005-0000-0000-0000B0630000}"/>
    <cellStyle name="표준 37 2 13 6 2" xfId="25738" xr:uid="{00000000-0005-0000-0000-0000B1630000}"/>
    <cellStyle name="표준 37 2 13 7" xfId="25739" xr:uid="{00000000-0005-0000-0000-0000B2630000}"/>
    <cellStyle name="표준 37 2 13 7 2" xfId="25740" xr:uid="{00000000-0005-0000-0000-0000B3630000}"/>
    <cellStyle name="표준 37 2 13 8" xfId="25741" xr:uid="{00000000-0005-0000-0000-0000B4630000}"/>
    <cellStyle name="표준 37 2 13 8 2" xfId="25742" xr:uid="{00000000-0005-0000-0000-0000B5630000}"/>
    <cellStyle name="표준 37 2 13 9" xfId="25743" xr:uid="{00000000-0005-0000-0000-0000B6630000}"/>
    <cellStyle name="표준 37 2 13 9 2" xfId="25744" xr:uid="{00000000-0005-0000-0000-0000B7630000}"/>
    <cellStyle name="표준 37 2 14" xfId="25745" xr:uid="{00000000-0005-0000-0000-0000B8630000}"/>
    <cellStyle name="표준 37 2 14 10" xfId="25746" xr:uid="{00000000-0005-0000-0000-0000B9630000}"/>
    <cellStyle name="표준 37 2 14 10 2" xfId="25747" xr:uid="{00000000-0005-0000-0000-0000BA630000}"/>
    <cellStyle name="표준 37 2 14 11" xfId="25748" xr:uid="{00000000-0005-0000-0000-0000BB630000}"/>
    <cellStyle name="표준 37 2 14 11 2" xfId="25749" xr:uid="{00000000-0005-0000-0000-0000BC630000}"/>
    <cellStyle name="표준 37 2 14 12" xfId="25750" xr:uid="{00000000-0005-0000-0000-0000BD630000}"/>
    <cellStyle name="표준 37 2 14 12 2" xfId="25751" xr:uid="{00000000-0005-0000-0000-0000BE630000}"/>
    <cellStyle name="표준 37 2 14 13" xfId="25752" xr:uid="{00000000-0005-0000-0000-0000BF630000}"/>
    <cellStyle name="표준 37 2 14 13 2" xfId="25753" xr:uid="{00000000-0005-0000-0000-0000C0630000}"/>
    <cellStyle name="표준 37 2 14 14" xfId="25754" xr:uid="{00000000-0005-0000-0000-0000C1630000}"/>
    <cellStyle name="표준 37 2 14 14 2" xfId="25755" xr:uid="{00000000-0005-0000-0000-0000C2630000}"/>
    <cellStyle name="표준 37 2 14 15" xfId="25756" xr:uid="{00000000-0005-0000-0000-0000C3630000}"/>
    <cellStyle name="표준 37 2 14 2" xfId="25757" xr:uid="{00000000-0005-0000-0000-0000C4630000}"/>
    <cellStyle name="표준 37 2 14 2 10" xfId="25758" xr:uid="{00000000-0005-0000-0000-0000C5630000}"/>
    <cellStyle name="표준 37 2 14 2 10 2" xfId="25759" xr:uid="{00000000-0005-0000-0000-0000C6630000}"/>
    <cellStyle name="표준 37 2 14 2 11" xfId="25760" xr:uid="{00000000-0005-0000-0000-0000C7630000}"/>
    <cellStyle name="표준 37 2 14 2 11 2" xfId="25761" xr:uid="{00000000-0005-0000-0000-0000C8630000}"/>
    <cellStyle name="표준 37 2 14 2 12" xfId="25762" xr:uid="{00000000-0005-0000-0000-0000C9630000}"/>
    <cellStyle name="표준 37 2 14 2 12 2" xfId="25763" xr:uid="{00000000-0005-0000-0000-0000CA630000}"/>
    <cellStyle name="표준 37 2 14 2 13" xfId="25764" xr:uid="{00000000-0005-0000-0000-0000CB630000}"/>
    <cellStyle name="표준 37 2 14 2 13 2" xfId="25765" xr:uid="{00000000-0005-0000-0000-0000CC630000}"/>
    <cellStyle name="표준 37 2 14 2 14" xfId="25766" xr:uid="{00000000-0005-0000-0000-0000CD630000}"/>
    <cellStyle name="표준 37 2 14 2 2" xfId="25767" xr:uid="{00000000-0005-0000-0000-0000CE630000}"/>
    <cellStyle name="표준 37 2 14 2 2 2" xfId="25768" xr:uid="{00000000-0005-0000-0000-0000CF630000}"/>
    <cellStyle name="표준 37 2 14 2 3" xfId="25769" xr:uid="{00000000-0005-0000-0000-0000D0630000}"/>
    <cellStyle name="표준 37 2 14 2 3 2" xfId="25770" xr:uid="{00000000-0005-0000-0000-0000D1630000}"/>
    <cellStyle name="표준 37 2 14 2 4" xfId="25771" xr:uid="{00000000-0005-0000-0000-0000D2630000}"/>
    <cellStyle name="표준 37 2 14 2 4 2" xfId="25772" xr:uid="{00000000-0005-0000-0000-0000D3630000}"/>
    <cellStyle name="표준 37 2 14 2 5" xfId="25773" xr:uid="{00000000-0005-0000-0000-0000D4630000}"/>
    <cellStyle name="표준 37 2 14 2 5 2" xfId="25774" xr:uid="{00000000-0005-0000-0000-0000D5630000}"/>
    <cellStyle name="표준 37 2 14 2 6" xfId="25775" xr:uid="{00000000-0005-0000-0000-0000D6630000}"/>
    <cellStyle name="표준 37 2 14 2 6 2" xfId="25776" xr:uid="{00000000-0005-0000-0000-0000D7630000}"/>
    <cellStyle name="표준 37 2 14 2 7" xfId="25777" xr:uid="{00000000-0005-0000-0000-0000D8630000}"/>
    <cellStyle name="표준 37 2 14 2 7 2" xfId="25778" xr:uid="{00000000-0005-0000-0000-0000D9630000}"/>
    <cellStyle name="표준 37 2 14 2 8" xfId="25779" xr:uid="{00000000-0005-0000-0000-0000DA630000}"/>
    <cellStyle name="표준 37 2 14 2 8 2" xfId="25780" xr:uid="{00000000-0005-0000-0000-0000DB630000}"/>
    <cellStyle name="표준 37 2 14 2 9" xfId="25781" xr:uid="{00000000-0005-0000-0000-0000DC630000}"/>
    <cellStyle name="표준 37 2 14 2 9 2" xfId="25782" xr:uid="{00000000-0005-0000-0000-0000DD630000}"/>
    <cellStyle name="표준 37 2 14 3" xfId="25783" xr:uid="{00000000-0005-0000-0000-0000DE630000}"/>
    <cellStyle name="표준 37 2 14 3 2" xfId="25784" xr:uid="{00000000-0005-0000-0000-0000DF630000}"/>
    <cellStyle name="표준 37 2 14 4" xfId="25785" xr:uid="{00000000-0005-0000-0000-0000E0630000}"/>
    <cellStyle name="표준 37 2 14 4 2" xfId="25786" xr:uid="{00000000-0005-0000-0000-0000E1630000}"/>
    <cellStyle name="표준 37 2 14 5" xfId="25787" xr:uid="{00000000-0005-0000-0000-0000E2630000}"/>
    <cellStyle name="표준 37 2 14 5 2" xfId="25788" xr:uid="{00000000-0005-0000-0000-0000E3630000}"/>
    <cellStyle name="표준 37 2 14 6" xfId="25789" xr:uid="{00000000-0005-0000-0000-0000E4630000}"/>
    <cellStyle name="표준 37 2 14 6 2" xfId="25790" xr:uid="{00000000-0005-0000-0000-0000E5630000}"/>
    <cellStyle name="표준 37 2 14 7" xfId="25791" xr:uid="{00000000-0005-0000-0000-0000E6630000}"/>
    <cellStyle name="표준 37 2 14 7 2" xfId="25792" xr:uid="{00000000-0005-0000-0000-0000E7630000}"/>
    <cellStyle name="표준 37 2 14 8" xfId="25793" xr:uid="{00000000-0005-0000-0000-0000E8630000}"/>
    <cellStyle name="표준 37 2 14 8 2" xfId="25794" xr:uid="{00000000-0005-0000-0000-0000E9630000}"/>
    <cellStyle name="표준 37 2 14 9" xfId="25795" xr:uid="{00000000-0005-0000-0000-0000EA630000}"/>
    <cellStyle name="표준 37 2 14 9 2" xfId="25796" xr:uid="{00000000-0005-0000-0000-0000EB630000}"/>
    <cellStyle name="표준 37 2 15" xfId="25797" xr:uid="{00000000-0005-0000-0000-0000EC630000}"/>
    <cellStyle name="표준 37 2 15 10" xfId="25798" xr:uid="{00000000-0005-0000-0000-0000ED630000}"/>
    <cellStyle name="표준 37 2 15 10 2" xfId="25799" xr:uid="{00000000-0005-0000-0000-0000EE630000}"/>
    <cellStyle name="표준 37 2 15 11" xfId="25800" xr:uid="{00000000-0005-0000-0000-0000EF630000}"/>
    <cellStyle name="표준 37 2 15 11 2" xfId="25801" xr:uid="{00000000-0005-0000-0000-0000F0630000}"/>
    <cellStyle name="표준 37 2 15 12" xfId="25802" xr:uid="{00000000-0005-0000-0000-0000F1630000}"/>
    <cellStyle name="표준 37 2 15 12 2" xfId="25803" xr:uid="{00000000-0005-0000-0000-0000F2630000}"/>
    <cellStyle name="표준 37 2 15 13" xfId="25804" xr:uid="{00000000-0005-0000-0000-0000F3630000}"/>
    <cellStyle name="표준 37 2 15 13 2" xfId="25805" xr:uid="{00000000-0005-0000-0000-0000F4630000}"/>
    <cellStyle name="표준 37 2 15 14" xfId="25806" xr:uid="{00000000-0005-0000-0000-0000F5630000}"/>
    <cellStyle name="표준 37 2 15 14 2" xfId="25807" xr:uid="{00000000-0005-0000-0000-0000F6630000}"/>
    <cellStyle name="표준 37 2 15 15" xfId="25808" xr:uid="{00000000-0005-0000-0000-0000F7630000}"/>
    <cellStyle name="표준 37 2 15 2" xfId="25809" xr:uid="{00000000-0005-0000-0000-0000F8630000}"/>
    <cellStyle name="표준 37 2 15 2 10" xfId="25810" xr:uid="{00000000-0005-0000-0000-0000F9630000}"/>
    <cellStyle name="표준 37 2 15 2 10 2" xfId="25811" xr:uid="{00000000-0005-0000-0000-0000FA630000}"/>
    <cellStyle name="표준 37 2 15 2 11" xfId="25812" xr:uid="{00000000-0005-0000-0000-0000FB630000}"/>
    <cellStyle name="표준 37 2 15 2 11 2" xfId="25813" xr:uid="{00000000-0005-0000-0000-0000FC630000}"/>
    <cellStyle name="표준 37 2 15 2 12" xfId="25814" xr:uid="{00000000-0005-0000-0000-0000FD630000}"/>
    <cellStyle name="표준 37 2 15 2 12 2" xfId="25815" xr:uid="{00000000-0005-0000-0000-0000FE630000}"/>
    <cellStyle name="표준 37 2 15 2 13" xfId="25816" xr:uid="{00000000-0005-0000-0000-0000FF630000}"/>
    <cellStyle name="표준 37 2 15 2 13 2" xfId="25817" xr:uid="{00000000-0005-0000-0000-000000640000}"/>
    <cellStyle name="표준 37 2 15 2 14" xfId="25818" xr:uid="{00000000-0005-0000-0000-000001640000}"/>
    <cellStyle name="표준 37 2 15 2 2" xfId="25819" xr:uid="{00000000-0005-0000-0000-000002640000}"/>
    <cellStyle name="표준 37 2 15 2 2 2" xfId="25820" xr:uid="{00000000-0005-0000-0000-000003640000}"/>
    <cellStyle name="표준 37 2 15 2 3" xfId="25821" xr:uid="{00000000-0005-0000-0000-000004640000}"/>
    <cellStyle name="표준 37 2 15 2 3 2" xfId="25822" xr:uid="{00000000-0005-0000-0000-000005640000}"/>
    <cellStyle name="표준 37 2 15 2 4" xfId="25823" xr:uid="{00000000-0005-0000-0000-000006640000}"/>
    <cellStyle name="표준 37 2 15 2 4 2" xfId="25824" xr:uid="{00000000-0005-0000-0000-000007640000}"/>
    <cellStyle name="표준 37 2 15 2 5" xfId="25825" xr:uid="{00000000-0005-0000-0000-000008640000}"/>
    <cellStyle name="표준 37 2 15 2 5 2" xfId="25826" xr:uid="{00000000-0005-0000-0000-000009640000}"/>
    <cellStyle name="표준 37 2 15 2 6" xfId="25827" xr:uid="{00000000-0005-0000-0000-00000A640000}"/>
    <cellStyle name="표준 37 2 15 2 6 2" xfId="25828" xr:uid="{00000000-0005-0000-0000-00000B640000}"/>
    <cellStyle name="표준 37 2 15 2 7" xfId="25829" xr:uid="{00000000-0005-0000-0000-00000C640000}"/>
    <cellStyle name="표준 37 2 15 2 7 2" xfId="25830" xr:uid="{00000000-0005-0000-0000-00000D640000}"/>
    <cellStyle name="표준 37 2 15 2 8" xfId="25831" xr:uid="{00000000-0005-0000-0000-00000E640000}"/>
    <cellStyle name="표준 37 2 15 2 8 2" xfId="25832" xr:uid="{00000000-0005-0000-0000-00000F640000}"/>
    <cellStyle name="표준 37 2 15 2 9" xfId="25833" xr:uid="{00000000-0005-0000-0000-000010640000}"/>
    <cellStyle name="표준 37 2 15 2 9 2" xfId="25834" xr:uid="{00000000-0005-0000-0000-000011640000}"/>
    <cellStyle name="표준 37 2 15 3" xfId="25835" xr:uid="{00000000-0005-0000-0000-000012640000}"/>
    <cellStyle name="표준 37 2 15 3 2" xfId="25836" xr:uid="{00000000-0005-0000-0000-000013640000}"/>
    <cellStyle name="표준 37 2 15 4" xfId="25837" xr:uid="{00000000-0005-0000-0000-000014640000}"/>
    <cellStyle name="표준 37 2 15 4 2" xfId="25838" xr:uid="{00000000-0005-0000-0000-000015640000}"/>
    <cellStyle name="표준 37 2 15 5" xfId="25839" xr:uid="{00000000-0005-0000-0000-000016640000}"/>
    <cellStyle name="표준 37 2 15 5 2" xfId="25840" xr:uid="{00000000-0005-0000-0000-000017640000}"/>
    <cellStyle name="표준 37 2 15 6" xfId="25841" xr:uid="{00000000-0005-0000-0000-000018640000}"/>
    <cellStyle name="표준 37 2 15 6 2" xfId="25842" xr:uid="{00000000-0005-0000-0000-000019640000}"/>
    <cellStyle name="표준 37 2 15 7" xfId="25843" xr:uid="{00000000-0005-0000-0000-00001A640000}"/>
    <cellStyle name="표준 37 2 15 7 2" xfId="25844" xr:uid="{00000000-0005-0000-0000-00001B640000}"/>
    <cellStyle name="표준 37 2 15 8" xfId="25845" xr:uid="{00000000-0005-0000-0000-00001C640000}"/>
    <cellStyle name="표준 37 2 15 8 2" xfId="25846" xr:uid="{00000000-0005-0000-0000-00001D640000}"/>
    <cellStyle name="표준 37 2 15 9" xfId="25847" xr:uid="{00000000-0005-0000-0000-00001E640000}"/>
    <cellStyle name="표준 37 2 15 9 2" xfId="25848" xr:uid="{00000000-0005-0000-0000-00001F640000}"/>
    <cellStyle name="표준 37 2 16" xfId="25849" xr:uid="{00000000-0005-0000-0000-000020640000}"/>
    <cellStyle name="표준 37 2 16 10" xfId="25850" xr:uid="{00000000-0005-0000-0000-000021640000}"/>
    <cellStyle name="표준 37 2 16 10 2" xfId="25851" xr:uid="{00000000-0005-0000-0000-000022640000}"/>
    <cellStyle name="표준 37 2 16 11" xfId="25852" xr:uid="{00000000-0005-0000-0000-000023640000}"/>
    <cellStyle name="표준 37 2 16 11 2" xfId="25853" xr:uid="{00000000-0005-0000-0000-000024640000}"/>
    <cellStyle name="표준 37 2 16 12" xfId="25854" xr:uid="{00000000-0005-0000-0000-000025640000}"/>
    <cellStyle name="표준 37 2 16 12 2" xfId="25855" xr:uid="{00000000-0005-0000-0000-000026640000}"/>
    <cellStyle name="표준 37 2 16 13" xfId="25856" xr:uid="{00000000-0005-0000-0000-000027640000}"/>
    <cellStyle name="표준 37 2 16 13 2" xfId="25857" xr:uid="{00000000-0005-0000-0000-000028640000}"/>
    <cellStyle name="표준 37 2 16 14" xfId="25858" xr:uid="{00000000-0005-0000-0000-000029640000}"/>
    <cellStyle name="표준 37 2 16 14 2" xfId="25859" xr:uid="{00000000-0005-0000-0000-00002A640000}"/>
    <cellStyle name="표준 37 2 16 15" xfId="25860" xr:uid="{00000000-0005-0000-0000-00002B640000}"/>
    <cellStyle name="표준 37 2 16 2" xfId="25861" xr:uid="{00000000-0005-0000-0000-00002C640000}"/>
    <cellStyle name="표준 37 2 16 2 10" xfId="25862" xr:uid="{00000000-0005-0000-0000-00002D640000}"/>
    <cellStyle name="표준 37 2 16 2 10 2" xfId="25863" xr:uid="{00000000-0005-0000-0000-00002E640000}"/>
    <cellStyle name="표준 37 2 16 2 11" xfId="25864" xr:uid="{00000000-0005-0000-0000-00002F640000}"/>
    <cellStyle name="표준 37 2 16 2 11 2" xfId="25865" xr:uid="{00000000-0005-0000-0000-000030640000}"/>
    <cellStyle name="표준 37 2 16 2 12" xfId="25866" xr:uid="{00000000-0005-0000-0000-000031640000}"/>
    <cellStyle name="표준 37 2 16 2 12 2" xfId="25867" xr:uid="{00000000-0005-0000-0000-000032640000}"/>
    <cellStyle name="표준 37 2 16 2 13" xfId="25868" xr:uid="{00000000-0005-0000-0000-000033640000}"/>
    <cellStyle name="표준 37 2 16 2 13 2" xfId="25869" xr:uid="{00000000-0005-0000-0000-000034640000}"/>
    <cellStyle name="표준 37 2 16 2 14" xfId="25870" xr:uid="{00000000-0005-0000-0000-000035640000}"/>
    <cellStyle name="표준 37 2 16 2 2" xfId="25871" xr:uid="{00000000-0005-0000-0000-000036640000}"/>
    <cellStyle name="표준 37 2 16 2 2 2" xfId="25872" xr:uid="{00000000-0005-0000-0000-000037640000}"/>
    <cellStyle name="표준 37 2 16 2 3" xfId="25873" xr:uid="{00000000-0005-0000-0000-000038640000}"/>
    <cellStyle name="표준 37 2 16 2 3 2" xfId="25874" xr:uid="{00000000-0005-0000-0000-000039640000}"/>
    <cellStyle name="표준 37 2 16 2 4" xfId="25875" xr:uid="{00000000-0005-0000-0000-00003A640000}"/>
    <cellStyle name="표준 37 2 16 2 4 2" xfId="25876" xr:uid="{00000000-0005-0000-0000-00003B640000}"/>
    <cellStyle name="표준 37 2 16 2 5" xfId="25877" xr:uid="{00000000-0005-0000-0000-00003C640000}"/>
    <cellStyle name="표준 37 2 16 2 5 2" xfId="25878" xr:uid="{00000000-0005-0000-0000-00003D640000}"/>
    <cellStyle name="표준 37 2 16 2 6" xfId="25879" xr:uid="{00000000-0005-0000-0000-00003E640000}"/>
    <cellStyle name="표준 37 2 16 2 6 2" xfId="25880" xr:uid="{00000000-0005-0000-0000-00003F640000}"/>
    <cellStyle name="표준 37 2 16 2 7" xfId="25881" xr:uid="{00000000-0005-0000-0000-000040640000}"/>
    <cellStyle name="표준 37 2 16 2 7 2" xfId="25882" xr:uid="{00000000-0005-0000-0000-000041640000}"/>
    <cellStyle name="표준 37 2 16 2 8" xfId="25883" xr:uid="{00000000-0005-0000-0000-000042640000}"/>
    <cellStyle name="표준 37 2 16 2 8 2" xfId="25884" xr:uid="{00000000-0005-0000-0000-000043640000}"/>
    <cellStyle name="표준 37 2 16 2 9" xfId="25885" xr:uid="{00000000-0005-0000-0000-000044640000}"/>
    <cellStyle name="표준 37 2 16 2 9 2" xfId="25886" xr:uid="{00000000-0005-0000-0000-000045640000}"/>
    <cellStyle name="표준 37 2 16 3" xfId="25887" xr:uid="{00000000-0005-0000-0000-000046640000}"/>
    <cellStyle name="표준 37 2 16 3 2" xfId="25888" xr:uid="{00000000-0005-0000-0000-000047640000}"/>
    <cellStyle name="표준 37 2 16 4" xfId="25889" xr:uid="{00000000-0005-0000-0000-000048640000}"/>
    <cellStyle name="표준 37 2 16 4 2" xfId="25890" xr:uid="{00000000-0005-0000-0000-000049640000}"/>
    <cellStyle name="표준 37 2 16 5" xfId="25891" xr:uid="{00000000-0005-0000-0000-00004A640000}"/>
    <cellStyle name="표준 37 2 16 5 2" xfId="25892" xr:uid="{00000000-0005-0000-0000-00004B640000}"/>
    <cellStyle name="표준 37 2 16 6" xfId="25893" xr:uid="{00000000-0005-0000-0000-00004C640000}"/>
    <cellStyle name="표준 37 2 16 6 2" xfId="25894" xr:uid="{00000000-0005-0000-0000-00004D640000}"/>
    <cellStyle name="표준 37 2 16 7" xfId="25895" xr:uid="{00000000-0005-0000-0000-00004E640000}"/>
    <cellStyle name="표준 37 2 16 7 2" xfId="25896" xr:uid="{00000000-0005-0000-0000-00004F640000}"/>
    <cellStyle name="표준 37 2 16 8" xfId="25897" xr:uid="{00000000-0005-0000-0000-000050640000}"/>
    <cellStyle name="표준 37 2 16 8 2" xfId="25898" xr:uid="{00000000-0005-0000-0000-000051640000}"/>
    <cellStyle name="표준 37 2 16 9" xfId="25899" xr:uid="{00000000-0005-0000-0000-000052640000}"/>
    <cellStyle name="표준 37 2 16 9 2" xfId="25900" xr:uid="{00000000-0005-0000-0000-000053640000}"/>
    <cellStyle name="표준 37 2 17" xfId="25901" xr:uid="{00000000-0005-0000-0000-000054640000}"/>
    <cellStyle name="표준 37 2 17 10" xfId="25902" xr:uid="{00000000-0005-0000-0000-000055640000}"/>
    <cellStyle name="표준 37 2 17 10 2" xfId="25903" xr:uid="{00000000-0005-0000-0000-000056640000}"/>
    <cellStyle name="표준 37 2 17 11" xfId="25904" xr:uid="{00000000-0005-0000-0000-000057640000}"/>
    <cellStyle name="표준 37 2 17 11 2" xfId="25905" xr:uid="{00000000-0005-0000-0000-000058640000}"/>
    <cellStyle name="표준 37 2 17 12" xfId="25906" xr:uid="{00000000-0005-0000-0000-000059640000}"/>
    <cellStyle name="표준 37 2 17 12 2" xfId="25907" xr:uid="{00000000-0005-0000-0000-00005A640000}"/>
    <cellStyle name="표준 37 2 17 13" xfId="25908" xr:uid="{00000000-0005-0000-0000-00005B640000}"/>
    <cellStyle name="표준 37 2 17 13 2" xfId="25909" xr:uid="{00000000-0005-0000-0000-00005C640000}"/>
    <cellStyle name="표준 37 2 17 14" xfId="25910" xr:uid="{00000000-0005-0000-0000-00005D640000}"/>
    <cellStyle name="표준 37 2 17 14 2" xfId="25911" xr:uid="{00000000-0005-0000-0000-00005E640000}"/>
    <cellStyle name="표준 37 2 17 15" xfId="25912" xr:uid="{00000000-0005-0000-0000-00005F640000}"/>
    <cellStyle name="표준 37 2 17 2" xfId="25913" xr:uid="{00000000-0005-0000-0000-000060640000}"/>
    <cellStyle name="표준 37 2 17 2 10" xfId="25914" xr:uid="{00000000-0005-0000-0000-000061640000}"/>
    <cellStyle name="표준 37 2 17 2 10 2" xfId="25915" xr:uid="{00000000-0005-0000-0000-000062640000}"/>
    <cellStyle name="표준 37 2 17 2 11" xfId="25916" xr:uid="{00000000-0005-0000-0000-000063640000}"/>
    <cellStyle name="표준 37 2 17 2 11 2" xfId="25917" xr:uid="{00000000-0005-0000-0000-000064640000}"/>
    <cellStyle name="표준 37 2 17 2 12" xfId="25918" xr:uid="{00000000-0005-0000-0000-000065640000}"/>
    <cellStyle name="표준 37 2 17 2 12 2" xfId="25919" xr:uid="{00000000-0005-0000-0000-000066640000}"/>
    <cellStyle name="표준 37 2 17 2 13" xfId="25920" xr:uid="{00000000-0005-0000-0000-000067640000}"/>
    <cellStyle name="표준 37 2 17 2 13 2" xfId="25921" xr:uid="{00000000-0005-0000-0000-000068640000}"/>
    <cellStyle name="표준 37 2 17 2 14" xfId="25922" xr:uid="{00000000-0005-0000-0000-000069640000}"/>
    <cellStyle name="표준 37 2 17 2 2" xfId="25923" xr:uid="{00000000-0005-0000-0000-00006A640000}"/>
    <cellStyle name="표준 37 2 17 2 2 2" xfId="25924" xr:uid="{00000000-0005-0000-0000-00006B640000}"/>
    <cellStyle name="표준 37 2 17 2 3" xfId="25925" xr:uid="{00000000-0005-0000-0000-00006C640000}"/>
    <cellStyle name="표준 37 2 17 2 3 2" xfId="25926" xr:uid="{00000000-0005-0000-0000-00006D640000}"/>
    <cellStyle name="표준 37 2 17 2 4" xfId="25927" xr:uid="{00000000-0005-0000-0000-00006E640000}"/>
    <cellStyle name="표준 37 2 17 2 4 2" xfId="25928" xr:uid="{00000000-0005-0000-0000-00006F640000}"/>
    <cellStyle name="표준 37 2 17 2 5" xfId="25929" xr:uid="{00000000-0005-0000-0000-000070640000}"/>
    <cellStyle name="표준 37 2 17 2 5 2" xfId="25930" xr:uid="{00000000-0005-0000-0000-000071640000}"/>
    <cellStyle name="표준 37 2 17 2 6" xfId="25931" xr:uid="{00000000-0005-0000-0000-000072640000}"/>
    <cellStyle name="표준 37 2 17 2 6 2" xfId="25932" xr:uid="{00000000-0005-0000-0000-000073640000}"/>
    <cellStyle name="표준 37 2 17 2 7" xfId="25933" xr:uid="{00000000-0005-0000-0000-000074640000}"/>
    <cellStyle name="표준 37 2 17 2 7 2" xfId="25934" xr:uid="{00000000-0005-0000-0000-000075640000}"/>
    <cellStyle name="표준 37 2 17 2 8" xfId="25935" xr:uid="{00000000-0005-0000-0000-000076640000}"/>
    <cellStyle name="표준 37 2 17 2 8 2" xfId="25936" xr:uid="{00000000-0005-0000-0000-000077640000}"/>
    <cellStyle name="표준 37 2 17 2 9" xfId="25937" xr:uid="{00000000-0005-0000-0000-000078640000}"/>
    <cellStyle name="표준 37 2 17 2 9 2" xfId="25938" xr:uid="{00000000-0005-0000-0000-000079640000}"/>
    <cellStyle name="표준 37 2 17 3" xfId="25939" xr:uid="{00000000-0005-0000-0000-00007A640000}"/>
    <cellStyle name="표준 37 2 17 3 2" xfId="25940" xr:uid="{00000000-0005-0000-0000-00007B640000}"/>
    <cellStyle name="표준 37 2 17 4" xfId="25941" xr:uid="{00000000-0005-0000-0000-00007C640000}"/>
    <cellStyle name="표준 37 2 17 4 2" xfId="25942" xr:uid="{00000000-0005-0000-0000-00007D640000}"/>
    <cellStyle name="표준 37 2 17 5" xfId="25943" xr:uid="{00000000-0005-0000-0000-00007E640000}"/>
    <cellStyle name="표준 37 2 17 5 2" xfId="25944" xr:uid="{00000000-0005-0000-0000-00007F640000}"/>
    <cellStyle name="표준 37 2 17 6" xfId="25945" xr:uid="{00000000-0005-0000-0000-000080640000}"/>
    <cellStyle name="표준 37 2 17 6 2" xfId="25946" xr:uid="{00000000-0005-0000-0000-000081640000}"/>
    <cellStyle name="표준 37 2 17 7" xfId="25947" xr:uid="{00000000-0005-0000-0000-000082640000}"/>
    <cellStyle name="표준 37 2 17 7 2" xfId="25948" xr:uid="{00000000-0005-0000-0000-000083640000}"/>
    <cellStyle name="표준 37 2 17 8" xfId="25949" xr:uid="{00000000-0005-0000-0000-000084640000}"/>
    <cellStyle name="표준 37 2 17 8 2" xfId="25950" xr:uid="{00000000-0005-0000-0000-000085640000}"/>
    <cellStyle name="표준 37 2 17 9" xfId="25951" xr:uid="{00000000-0005-0000-0000-000086640000}"/>
    <cellStyle name="표준 37 2 17 9 2" xfId="25952" xr:uid="{00000000-0005-0000-0000-000087640000}"/>
    <cellStyle name="표준 37 2 18" xfId="25953" xr:uid="{00000000-0005-0000-0000-000088640000}"/>
    <cellStyle name="표준 37 2 18 10" xfId="25954" xr:uid="{00000000-0005-0000-0000-000089640000}"/>
    <cellStyle name="표준 37 2 18 10 2" xfId="25955" xr:uid="{00000000-0005-0000-0000-00008A640000}"/>
    <cellStyle name="표준 37 2 18 11" xfId="25956" xr:uid="{00000000-0005-0000-0000-00008B640000}"/>
    <cellStyle name="표준 37 2 18 11 2" xfId="25957" xr:uid="{00000000-0005-0000-0000-00008C640000}"/>
    <cellStyle name="표준 37 2 18 12" xfId="25958" xr:uid="{00000000-0005-0000-0000-00008D640000}"/>
    <cellStyle name="표준 37 2 18 12 2" xfId="25959" xr:uid="{00000000-0005-0000-0000-00008E640000}"/>
    <cellStyle name="표준 37 2 18 13" xfId="25960" xr:uid="{00000000-0005-0000-0000-00008F640000}"/>
    <cellStyle name="표준 37 2 18 13 2" xfId="25961" xr:uid="{00000000-0005-0000-0000-000090640000}"/>
    <cellStyle name="표준 37 2 18 14" xfId="25962" xr:uid="{00000000-0005-0000-0000-000091640000}"/>
    <cellStyle name="표준 37 2 18 14 2" xfId="25963" xr:uid="{00000000-0005-0000-0000-000092640000}"/>
    <cellStyle name="표준 37 2 18 15" xfId="25964" xr:uid="{00000000-0005-0000-0000-000093640000}"/>
    <cellStyle name="표준 37 2 18 2" xfId="25965" xr:uid="{00000000-0005-0000-0000-000094640000}"/>
    <cellStyle name="표준 37 2 18 2 10" xfId="25966" xr:uid="{00000000-0005-0000-0000-000095640000}"/>
    <cellStyle name="표준 37 2 18 2 10 2" xfId="25967" xr:uid="{00000000-0005-0000-0000-000096640000}"/>
    <cellStyle name="표준 37 2 18 2 11" xfId="25968" xr:uid="{00000000-0005-0000-0000-000097640000}"/>
    <cellStyle name="표준 37 2 18 2 11 2" xfId="25969" xr:uid="{00000000-0005-0000-0000-000098640000}"/>
    <cellStyle name="표준 37 2 18 2 12" xfId="25970" xr:uid="{00000000-0005-0000-0000-000099640000}"/>
    <cellStyle name="표준 37 2 18 2 12 2" xfId="25971" xr:uid="{00000000-0005-0000-0000-00009A640000}"/>
    <cellStyle name="표준 37 2 18 2 13" xfId="25972" xr:uid="{00000000-0005-0000-0000-00009B640000}"/>
    <cellStyle name="표준 37 2 18 2 13 2" xfId="25973" xr:uid="{00000000-0005-0000-0000-00009C640000}"/>
    <cellStyle name="표준 37 2 18 2 14" xfId="25974" xr:uid="{00000000-0005-0000-0000-00009D640000}"/>
    <cellStyle name="표준 37 2 18 2 2" xfId="25975" xr:uid="{00000000-0005-0000-0000-00009E640000}"/>
    <cellStyle name="표준 37 2 18 2 2 2" xfId="25976" xr:uid="{00000000-0005-0000-0000-00009F640000}"/>
    <cellStyle name="표준 37 2 18 2 3" xfId="25977" xr:uid="{00000000-0005-0000-0000-0000A0640000}"/>
    <cellStyle name="표준 37 2 18 2 3 2" xfId="25978" xr:uid="{00000000-0005-0000-0000-0000A1640000}"/>
    <cellStyle name="표준 37 2 18 2 4" xfId="25979" xr:uid="{00000000-0005-0000-0000-0000A2640000}"/>
    <cellStyle name="표준 37 2 18 2 4 2" xfId="25980" xr:uid="{00000000-0005-0000-0000-0000A3640000}"/>
    <cellStyle name="표준 37 2 18 2 5" xfId="25981" xr:uid="{00000000-0005-0000-0000-0000A4640000}"/>
    <cellStyle name="표준 37 2 18 2 5 2" xfId="25982" xr:uid="{00000000-0005-0000-0000-0000A5640000}"/>
    <cellStyle name="표준 37 2 18 2 6" xfId="25983" xr:uid="{00000000-0005-0000-0000-0000A6640000}"/>
    <cellStyle name="표준 37 2 18 2 6 2" xfId="25984" xr:uid="{00000000-0005-0000-0000-0000A7640000}"/>
    <cellStyle name="표준 37 2 18 2 7" xfId="25985" xr:uid="{00000000-0005-0000-0000-0000A8640000}"/>
    <cellStyle name="표준 37 2 18 2 7 2" xfId="25986" xr:uid="{00000000-0005-0000-0000-0000A9640000}"/>
    <cellStyle name="표준 37 2 18 2 8" xfId="25987" xr:uid="{00000000-0005-0000-0000-0000AA640000}"/>
    <cellStyle name="표준 37 2 18 2 8 2" xfId="25988" xr:uid="{00000000-0005-0000-0000-0000AB640000}"/>
    <cellStyle name="표준 37 2 18 2 9" xfId="25989" xr:uid="{00000000-0005-0000-0000-0000AC640000}"/>
    <cellStyle name="표준 37 2 18 2 9 2" xfId="25990" xr:uid="{00000000-0005-0000-0000-0000AD640000}"/>
    <cellStyle name="표준 37 2 18 3" xfId="25991" xr:uid="{00000000-0005-0000-0000-0000AE640000}"/>
    <cellStyle name="표준 37 2 18 3 2" xfId="25992" xr:uid="{00000000-0005-0000-0000-0000AF640000}"/>
    <cellStyle name="표준 37 2 18 4" xfId="25993" xr:uid="{00000000-0005-0000-0000-0000B0640000}"/>
    <cellStyle name="표준 37 2 18 4 2" xfId="25994" xr:uid="{00000000-0005-0000-0000-0000B1640000}"/>
    <cellStyle name="표준 37 2 18 5" xfId="25995" xr:uid="{00000000-0005-0000-0000-0000B2640000}"/>
    <cellStyle name="표준 37 2 18 5 2" xfId="25996" xr:uid="{00000000-0005-0000-0000-0000B3640000}"/>
    <cellStyle name="표준 37 2 18 6" xfId="25997" xr:uid="{00000000-0005-0000-0000-0000B4640000}"/>
    <cellStyle name="표준 37 2 18 6 2" xfId="25998" xr:uid="{00000000-0005-0000-0000-0000B5640000}"/>
    <cellStyle name="표준 37 2 18 7" xfId="25999" xr:uid="{00000000-0005-0000-0000-0000B6640000}"/>
    <cellStyle name="표준 37 2 18 7 2" xfId="26000" xr:uid="{00000000-0005-0000-0000-0000B7640000}"/>
    <cellStyle name="표준 37 2 18 8" xfId="26001" xr:uid="{00000000-0005-0000-0000-0000B8640000}"/>
    <cellStyle name="표준 37 2 18 8 2" xfId="26002" xr:uid="{00000000-0005-0000-0000-0000B9640000}"/>
    <cellStyle name="표준 37 2 18 9" xfId="26003" xr:uid="{00000000-0005-0000-0000-0000BA640000}"/>
    <cellStyle name="표준 37 2 18 9 2" xfId="26004" xr:uid="{00000000-0005-0000-0000-0000BB640000}"/>
    <cellStyle name="표준 37 2 19" xfId="26005" xr:uid="{00000000-0005-0000-0000-0000BC640000}"/>
    <cellStyle name="표준 37 2 19 10" xfId="26006" xr:uid="{00000000-0005-0000-0000-0000BD640000}"/>
    <cellStyle name="표준 37 2 19 10 2" xfId="26007" xr:uid="{00000000-0005-0000-0000-0000BE640000}"/>
    <cellStyle name="표준 37 2 19 11" xfId="26008" xr:uid="{00000000-0005-0000-0000-0000BF640000}"/>
    <cellStyle name="표준 37 2 19 11 2" xfId="26009" xr:uid="{00000000-0005-0000-0000-0000C0640000}"/>
    <cellStyle name="표준 37 2 19 12" xfId="26010" xr:uid="{00000000-0005-0000-0000-0000C1640000}"/>
    <cellStyle name="표준 37 2 19 12 2" xfId="26011" xr:uid="{00000000-0005-0000-0000-0000C2640000}"/>
    <cellStyle name="표준 37 2 19 13" xfId="26012" xr:uid="{00000000-0005-0000-0000-0000C3640000}"/>
    <cellStyle name="표준 37 2 19 13 2" xfId="26013" xr:uid="{00000000-0005-0000-0000-0000C4640000}"/>
    <cellStyle name="표준 37 2 19 14" xfId="26014" xr:uid="{00000000-0005-0000-0000-0000C5640000}"/>
    <cellStyle name="표준 37 2 19 14 2" xfId="26015" xr:uid="{00000000-0005-0000-0000-0000C6640000}"/>
    <cellStyle name="표준 37 2 19 15" xfId="26016" xr:uid="{00000000-0005-0000-0000-0000C7640000}"/>
    <cellStyle name="표준 37 2 19 2" xfId="26017" xr:uid="{00000000-0005-0000-0000-0000C8640000}"/>
    <cellStyle name="표준 37 2 19 2 10" xfId="26018" xr:uid="{00000000-0005-0000-0000-0000C9640000}"/>
    <cellStyle name="표준 37 2 19 2 10 2" xfId="26019" xr:uid="{00000000-0005-0000-0000-0000CA640000}"/>
    <cellStyle name="표준 37 2 19 2 11" xfId="26020" xr:uid="{00000000-0005-0000-0000-0000CB640000}"/>
    <cellStyle name="표준 37 2 19 2 11 2" xfId="26021" xr:uid="{00000000-0005-0000-0000-0000CC640000}"/>
    <cellStyle name="표준 37 2 19 2 12" xfId="26022" xr:uid="{00000000-0005-0000-0000-0000CD640000}"/>
    <cellStyle name="표준 37 2 19 2 12 2" xfId="26023" xr:uid="{00000000-0005-0000-0000-0000CE640000}"/>
    <cellStyle name="표준 37 2 19 2 13" xfId="26024" xr:uid="{00000000-0005-0000-0000-0000CF640000}"/>
    <cellStyle name="표준 37 2 19 2 13 2" xfId="26025" xr:uid="{00000000-0005-0000-0000-0000D0640000}"/>
    <cellStyle name="표준 37 2 19 2 14" xfId="26026" xr:uid="{00000000-0005-0000-0000-0000D1640000}"/>
    <cellStyle name="표준 37 2 19 2 2" xfId="26027" xr:uid="{00000000-0005-0000-0000-0000D2640000}"/>
    <cellStyle name="표준 37 2 19 2 2 2" xfId="26028" xr:uid="{00000000-0005-0000-0000-0000D3640000}"/>
    <cellStyle name="표준 37 2 19 2 3" xfId="26029" xr:uid="{00000000-0005-0000-0000-0000D4640000}"/>
    <cellStyle name="표준 37 2 19 2 3 2" xfId="26030" xr:uid="{00000000-0005-0000-0000-0000D5640000}"/>
    <cellStyle name="표준 37 2 19 2 4" xfId="26031" xr:uid="{00000000-0005-0000-0000-0000D6640000}"/>
    <cellStyle name="표준 37 2 19 2 4 2" xfId="26032" xr:uid="{00000000-0005-0000-0000-0000D7640000}"/>
    <cellStyle name="표준 37 2 19 2 5" xfId="26033" xr:uid="{00000000-0005-0000-0000-0000D8640000}"/>
    <cellStyle name="표준 37 2 19 2 5 2" xfId="26034" xr:uid="{00000000-0005-0000-0000-0000D9640000}"/>
    <cellStyle name="표준 37 2 19 2 6" xfId="26035" xr:uid="{00000000-0005-0000-0000-0000DA640000}"/>
    <cellStyle name="표준 37 2 19 2 6 2" xfId="26036" xr:uid="{00000000-0005-0000-0000-0000DB640000}"/>
    <cellStyle name="표준 37 2 19 2 7" xfId="26037" xr:uid="{00000000-0005-0000-0000-0000DC640000}"/>
    <cellStyle name="표준 37 2 19 2 7 2" xfId="26038" xr:uid="{00000000-0005-0000-0000-0000DD640000}"/>
    <cellStyle name="표준 37 2 19 2 8" xfId="26039" xr:uid="{00000000-0005-0000-0000-0000DE640000}"/>
    <cellStyle name="표준 37 2 19 2 8 2" xfId="26040" xr:uid="{00000000-0005-0000-0000-0000DF640000}"/>
    <cellStyle name="표준 37 2 19 2 9" xfId="26041" xr:uid="{00000000-0005-0000-0000-0000E0640000}"/>
    <cellStyle name="표준 37 2 19 2 9 2" xfId="26042" xr:uid="{00000000-0005-0000-0000-0000E1640000}"/>
    <cellStyle name="표준 37 2 19 3" xfId="26043" xr:uid="{00000000-0005-0000-0000-0000E2640000}"/>
    <cellStyle name="표준 37 2 19 3 2" xfId="26044" xr:uid="{00000000-0005-0000-0000-0000E3640000}"/>
    <cellStyle name="표준 37 2 19 4" xfId="26045" xr:uid="{00000000-0005-0000-0000-0000E4640000}"/>
    <cellStyle name="표준 37 2 19 4 2" xfId="26046" xr:uid="{00000000-0005-0000-0000-0000E5640000}"/>
    <cellStyle name="표준 37 2 19 5" xfId="26047" xr:uid="{00000000-0005-0000-0000-0000E6640000}"/>
    <cellStyle name="표준 37 2 19 5 2" xfId="26048" xr:uid="{00000000-0005-0000-0000-0000E7640000}"/>
    <cellStyle name="표준 37 2 19 6" xfId="26049" xr:uid="{00000000-0005-0000-0000-0000E8640000}"/>
    <cellStyle name="표준 37 2 19 6 2" xfId="26050" xr:uid="{00000000-0005-0000-0000-0000E9640000}"/>
    <cellStyle name="표준 37 2 19 7" xfId="26051" xr:uid="{00000000-0005-0000-0000-0000EA640000}"/>
    <cellStyle name="표준 37 2 19 7 2" xfId="26052" xr:uid="{00000000-0005-0000-0000-0000EB640000}"/>
    <cellStyle name="표준 37 2 19 8" xfId="26053" xr:uid="{00000000-0005-0000-0000-0000EC640000}"/>
    <cellStyle name="표준 37 2 19 8 2" xfId="26054" xr:uid="{00000000-0005-0000-0000-0000ED640000}"/>
    <cellStyle name="표준 37 2 19 9" xfId="26055" xr:uid="{00000000-0005-0000-0000-0000EE640000}"/>
    <cellStyle name="표준 37 2 19 9 2" xfId="26056" xr:uid="{00000000-0005-0000-0000-0000EF640000}"/>
    <cellStyle name="표준 37 2 2" xfId="26057" xr:uid="{00000000-0005-0000-0000-0000F0640000}"/>
    <cellStyle name="표준 37 2 2 10" xfId="26058" xr:uid="{00000000-0005-0000-0000-0000F1640000}"/>
    <cellStyle name="표준 37 2 2 10 2" xfId="26059" xr:uid="{00000000-0005-0000-0000-0000F2640000}"/>
    <cellStyle name="표준 37 2 2 11" xfId="26060" xr:uid="{00000000-0005-0000-0000-0000F3640000}"/>
    <cellStyle name="표준 37 2 2 11 2" xfId="26061" xr:uid="{00000000-0005-0000-0000-0000F4640000}"/>
    <cellStyle name="표준 37 2 2 12" xfId="26062" xr:uid="{00000000-0005-0000-0000-0000F5640000}"/>
    <cellStyle name="표준 37 2 2 12 2" xfId="26063" xr:uid="{00000000-0005-0000-0000-0000F6640000}"/>
    <cellStyle name="표준 37 2 2 13" xfId="26064" xr:uid="{00000000-0005-0000-0000-0000F7640000}"/>
    <cellStyle name="표준 37 2 2 13 2" xfId="26065" xr:uid="{00000000-0005-0000-0000-0000F8640000}"/>
    <cellStyle name="표준 37 2 2 14" xfId="26066" xr:uid="{00000000-0005-0000-0000-0000F9640000}"/>
    <cellStyle name="표준 37 2 2 14 2" xfId="26067" xr:uid="{00000000-0005-0000-0000-0000FA640000}"/>
    <cellStyle name="표준 37 2 2 15" xfId="26068" xr:uid="{00000000-0005-0000-0000-0000FB640000}"/>
    <cellStyle name="표준 37 2 2 2" xfId="26069" xr:uid="{00000000-0005-0000-0000-0000FC640000}"/>
    <cellStyle name="표준 37 2 2 2 10" xfId="26070" xr:uid="{00000000-0005-0000-0000-0000FD640000}"/>
    <cellStyle name="표준 37 2 2 2 10 2" xfId="26071" xr:uid="{00000000-0005-0000-0000-0000FE640000}"/>
    <cellStyle name="표준 37 2 2 2 11" xfId="26072" xr:uid="{00000000-0005-0000-0000-0000FF640000}"/>
    <cellStyle name="표준 37 2 2 2 11 2" xfId="26073" xr:uid="{00000000-0005-0000-0000-000000650000}"/>
    <cellStyle name="표준 37 2 2 2 12" xfId="26074" xr:uid="{00000000-0005-0000-0000-000001650000}"/>
    <cellStyle name="표준 37 2 2 2 12 2" xfId="26075" xr:uid="{00000000-0005-0000-0000-000002650000}"/>
    <cellStyle name="표준 37 2 2 2 13" xfId="26076" xr:uid="{00000000-0005-0000-0000-000003650000}"/>
    <cellStyle name="표준 37 2 2 2 13 2" xfId="26077" xr:uid="{00000000-0005-0000-0000-000004650000}"/>
    <cellStyle name="표준 37 2 2 2 14" xfId="26078" xr:uid="{00000000-0005-0000-0000-000005650000}"/>
    <cellStyle name="표준 37 2 2 2 2" xfId="26079" xr:uid="{00000000-0005-0000-0000-000006650000}"/>
    <cellStyle name="표준 37 2 2 2 2 2" xfId="26080" xr:uid="{00000000-0005-0000-0000-000007650000}"/>
    <cellStyle name="표준 37 2 2 2 3" xfId="26081" xr:uid="{00000000-0005-0000-0000-000008650000}"/>
    <cellStyle name="표준 37 2 2 2 3 2" xfId="26082" xr:uid="{00000000-0005-0000-0000-000009650000}"/>
    <cellStyle name="표준 37 2 2 2 4" xfId="26083" xr:uid="{00000000-0005-0000-0000-00000A650000}"/>
    <cellStyle name="표준 37 2 2 2 4 2" xfId="26084" xr:uid="{00000000-0005-0000-0000-00000B650000}"/>
    <cellStyle name="표준 37 2 2 2 5" xfId="26085" xr:uid="{00000000-0005-0000-0000-00000C650000}"/>
    <cellStyle name="표준 37 2 2 2 5 2" xfId="26086" xr:uid="{00000000-0005-0000-0000-00000D650000}"/>
    <cellStyle name="표준 37 2 2 2 6" xfId="26087" xr:uid="{00000000-0005-0000-0000-00000E650000}"/>
    <cellStyle name="표준 37 2 2 2 6 2" xfId="26088" xr:uid="{00000000-0005-0000-0000-00000F650000}"/>
    <cellStyle name="표준 37 2 2 2 7" xfId="26089" xr:uid="{00000000-0005-0000-0000-000010650000}"/>
    <cellStyle name="표준 37 2 2 2 7 2" xfId="26090" xr:uid="{00000000-0005-0000-0000-000011650000}"/>
    <cellStyle name="표준 37 2 2 2 8" xfId="26091" xr:uid="{00000000-0005-0000-0000-000012650000}"/>
    <cellStyle name="표준 37 2 2 2 8 2" xfId="26092" xr:uid="{00000000-0005-0000-0000-000013650000}"/>
    <cellStyle name="표준 37 2 2 2 9" xfId="26093" xr:uid="{00000000-0005-0000-0000-000014650000}"/>
    <cellStyle name="표준 37 2 2 2 9 2" xfId="26094" xr:uid="{00000000-0005-0000-0000-000015650000}"/>
    <cellStyle name="표준 37 2 2 3" xfId="26095" xr:uid="{00000000-0005-0000-0000-000016650000}"/>
    <cellStyle name="표준 37 2 2 3 2" xfId="26096" xr:uid="{00000000-0005-0000-0000-000017650000}"/>
    <cellStyle name="표준 37 2 2 4" xfId="26097" xr:uid="{00000000-0005-0000-0000-000018650000}"/>
    <cellStyle name="표준 37 2 2 4 2" xfId="26098" xr:uid="{00000000-0005-0000-0000-000019650000}"/>
    <cellStyle name="표준 37 2 2 5" xfId="26099" xr:uid="{00000000-0005-0000-0000-00001A650000}"/>
    <cellStyle name="표준 37 2 2 5 2" xfId="26100" xr:uid="{00000000-0005-0000-0000-00001B650000}"/>
    <cellStyle name="표준 37 2 2 6" xfId="26101" xr:uid="{00000000-0005-0000-0000-00001C650000}"/>
    <cellStyle name="표준 37 2 2 6 2" xfId="26102" xr:uid="{00000000-0005-0000-0000-00001D650000}"/>
    <cellStyle name="표준 37 2 2 7" xfId="26103" xr:uid="{00000000-0005-0000-0000-00001E650000}"/>
    <cellStyle name="표준 37 2 2 7 2" xfId="26104" xr:uid="{00000000-0005-0000-0000-00001F650000}"/>
    <cellStyle name="표준 37 2 2 8" xfId="26105" xr:uid="{00000000-0005-0000-0000-000020650000}"/>
    <cellStyle name="표준 37 2 2 8 2" xfId="26106" xr:uid="{00000000-0005-0000-0000-000021650000}"/>
    <cellStyle name="표준 37 2 2 9" xfId="26107" xr:uid="{00000000-0005-0000-0000-000022650000}"/>
    <cellStyle name="표준 37 2 2 9 2" xfId="26108" xr:uid="{00000000-0005-0000-0000-000023650000}"/>
    <cellStyle name="표준 37 2 20" xfId="26109" xr:uid="{00000000-0005-0000-0000-000024650000}"/>
    <cellStyle name="표준 37 2 20 10" xfId="26110" xr:uid="{00000000-0005-0000-0000-000025650000}"/>
    <cellStyle name="표준 37 2 20 10 2" xfId="26111" xr:uid="{00000000-0005-0000-0000-000026650000}"/>
    <cellStyle name="표준 37 2 20 11" xfId="26112" xr:uid="{00000000-0005-0000-0000-000027650000}"/>
    <cellStyle name="표준 37 2 20 11 2" xfId="26113" xr:uid="{00000000-0005-0000-0000-000028650000}"/>
    <cellStyle name="표준 37 2 20 12" xfId="26114" xr:uid="{00000000-0005-0000-0000-000029650000}"/>
    <cellStyle name="표준 37 2 20 12 2" xfId="26115" xr:uid="{00000000-0005-0000-0000-00002A650000}"/>
    <cellStyle name="표준 37 2 20 13" xfId="26116" xr:uid="{00000000-0005-0000-0000-00002B650000}"/>
    <cellStyle name="표준 37 2 20 13 2" xfId="26117" xr:uid="{00000000-0005-0000-0000-00002C650000}"/>
    <cellStyle name="표준 37 2 20 14" xfId="26118" xr:uid="{00000000-0005-0000-0000-00002D650000}"/>
    <cellStyle name="표준 37 2 20 14 2" xfId="26119" xr:uid="{00000000-0005-0000-0000-00002E650000}"/>
    <cellStyle name="표준 37 2 20 15" xfId="26120" xr:uid="{00000000-0005-0000-0000-00002F650000}"/>
    <cellStyle name="표준 37 2 20 2" xfId="26121" xr:uid="{00000000-0005-0000-0000-000030650000}"/>
    <cellStyle name="표준 37 2 20 2 10" xfId="26122" xr:uid="{00000000-0005-0000-0000-000031650000}"/>
    <cellStyle name="표준 37 2 20 2 10 2" xfId="26123" xr:uid="{00000000-0005-0000-0000-000032650000}"/>
    <cellStyle name="표준 37 2 20 2 11" xfId="26124" xr:uid="{00000000-0005-0000-0000-000033650000}"/>
    <cellStyle name="표준 37 2 20 2 11 2" xfId="26125" xr:uid="{00000000-0005-0000-0000-000034650000}"/>
    <cellStyle name="표준 37 2 20 2 12" xfId="26126" xr:uid="{00000000-0005-0000-0000-000035650000}"/>
    <cellStyle name="표준 37 2 20 2 12 2" xfId="26127" xr:uid="{00000000-0005-0000-0000-000036650000}"/>
    <cellStyle name="표준 37 2 20 2 13" xfId="26128" xr:uid="{00000000-0005-0000-0000-000037650000}"/>
    <cellStyle name="표준 37 2 20 2 13 2" xfId="26129" xr:uid="{00000000-0005-0000-0000-000038650000}"/>
    <cellStyle name="표준 37 2 20 2 14" xfId="26130" xr:uid="{00000000-0005-0000-0000-000039650000}"/>
    <cellStyle name="표준 37 2 20 2 2" xfId="26131" xr:uid="{00000000-0005-0000-0000-00003A650000}"/>
    <cellStyle name="표준 37 2 20 2 2 2" xfId="26132" xr:uid="{00000000-0005-0000-0000-00003B650000}"/>
    <cellStyle name="표준 37 2 20 2 3" xfId="26133" xr:uid="{00000000-0005-0000-0000-00003C650000}"/>
    <cellStyle name="표준 37 2 20 2 3 2" xfId="26134" xr:uid="{00000000-0005-0000-0000-00003D650000}"/>
    <cellStyle name="표준 37 2 20 2 4" xfId="26135" xr:uid="{00000000-0005-0000-0000-00003E650000}"/>
    <cellStyle name="표준 37 2 20 2 4 2" xfId="26136" xr:uid="{00000000-0005-0000-0000-00003F650000}"/>
    <cellStyle name="표준 37 2 20 2 5" xfId="26137" xr:uid="{00000000-0005-0000-0000-000040650000}"/>
    <cellStyle name="표준 37 2 20 2 5 2" xfId="26138" xr:uid="{00000000-0005-0000-0000-000041650000}"/>
    <cellStyle name="표준 37 2 20 2 6" xfId="26139" xr:uid="{00000000-0005-0000-0000-000042650000}"/>
    <cellStyle name="표준 37 2 20 2 6 2" xfId="26140" xr:uid="{00000000-0005-0000-0000-000043650000}"/>
    <cellStyle name="표준 37 2 20 2 7" xfId="26141" xr:uid="{00000000-0005-0000-0000-000044650000}"/>
    <cellStyle name="표준 37 2 20 2 7 2" xfId="26142" xr:uid="{00000000-0005-0000-0000-000045650000}"/>
    <cellStyle name="표준 37 2 20 2 8" xfId="26143" xr:uid="{00000000-0005-0000-0000-000046650000}"/>
    <cellStyle name="표준 37 2 20 2 8 2" xfId="26144" xr:uid="{00000000-0005-0000-0000-000047650000}"/>
    <cellStyle name="표준 37 2 20 2 9" xfId="26145" xr:uid="{00000000-0005-0000-0000-000048650000}"/>
    <cellStyle name="표준 37 2 20 2 9 2" xfId="26146" xr:uid="{00000000-0005-0000-0000-000049650000}"/>
    <cellStyle name="표준 37 2 20 3" xfId="26147" xr:uid="{00000000-0005-0000-0000-00004A650000}"/>
    <cellStyle name="표준 37 2 20 3 2" xfId="26148" xr:uid="{00000000-0005-0000-0000-00004B650000}"/>
    <cellStyle name="표준 37 2 20 4" xfId="26149" xr:uid="{00000000-0005-0000-0000-00004C650000}"/>
    <cellStyle name="표준 37 2 20 4 2" xfId="26150" xr:uid="{00000000-0005-0000-0000-00004D650000}"/>
    <cellStyle name="표준 37 2 20 5" xfId="26151" xr:uid="{00000000-0005-0000-0000-00004E650000}"/>
    <cellStyle name="표준 37 2 20 5 2" xfId="26152" xr:uid="{00000000-0005-0000-0000-00004F650000}"/>
    <cellStyle name="표준 37 2 20 6" xfId="26153" xr:uid="{00000000-0005-0000-0000-000050650000}"/>
    <cellStyle name="표준 37 2 20 6 2" xfId="26154" xr:uid="{00000000-0005-0000-0000-000051650000}"/>
    <cellStyle name="표준 37 2 20 7" xfId="26155" xr:uid="{00000000-0005-0000-0000-000052650000}"/>
    <cellStyle name="표준 37 2 20 7 2" xfId="26156" xr:uid="{00000000-0005-0000-0000-000053650000}"/>
    <cellStyle name="표준 37 2 20 8" xfId="26157" xr:uid="{00000000-0005-0000-0000-000054650000}"/>
    <cellStyle name="표준 37 2 20 8 2" xfId="26158" xr:uid="{00000000-0005-0000-0000-000055650000}"/>
    <cellStyle name="표준 37 2 20 9" xfId="26159" xr:uid="{00000000-0005-0000-0000-000056650000}"/>
    <cellStyle name="표준 37 2 20 9 2" xfId="26160" xr:uid="{00000000-0005-0000-0000-000057650000}"/>
    <cellStyle name="표준 37 2 21" xfId="26161" xr:uid="{00000000-0005-0000-0000-000058650000}"/>
    <cellStyle name="표준 37 2 21 10" xfId="26162" xr:uid="{00000000-0005-0000-0000-000059650000}"/>
    <cellStyle name="표준 37 2 21 10 2" xfId="26163" xr:uid="{00000000-0005-0000-0000-00005A650000}"/>
    <cellStyle name="표준 37 2 21 11" xfId="26164" xr:uid="{00000000-0005-0000-0000-00005B650000}"/>
    <cellStyle name="표준 37 2 21 11 2" xfId="26165" xr:uid="{00000000-0005-0000-0000-00005C650000}"/>
    <cellStyle name="표준 37 2 21 12" xfId="26166" xr:uid="{00000000-0005-0000-0000-00005D650000}"/>
    <cellStyle name="표준 37 2 21 12 2" xfId="26167" xr:uid="{00000000-0005-0000-0000-00005E650000}"/>
    <cellStyle name="표준 37 2 21 13" xfId="26168" xr:uid="{00000000-0005-0000-0000-00005F650000}"/>
    <cellStyle name="표준 37 2 21 13 2" xfId="26169" xr:uid="{00000000-0005-0000-0000-000060650000}"/>
    <cellStyle name="표준 37 2 21 14" xfId="26170" xr:uid="{00000000-0005-0000-0000-000061650000}"/>
    <cellStyle name="표준 37 2 21 14 2" xfId="26171" xr:uid="{00000000-0005-0000-0000-000062650000}"/>
    <cellStyle name="표준 37 2 21 15" xfId="26172" xr:uid="{00000000-0005-0000-0000-000063650000}"/>
    <cellStyle name="표준 37 2 21 2" xfId="26173" xr:uid="{00000000-0005-0000-0000-000064650000}"/>
    <cellStyle name="표준 37 2 21 2 10" xfId="26174" xr:uid="{00000000-0005-0000-0000-000065650000}"/>
    <cellStyle name="표준 37 2 21 2 10 2" xfId="26175" xr:uid="{00000000-0005-0000-0000-000066650000}"/>
    <cellStyle name="표준 37 2 21 2 11" xfId="26176" xr:uid="{00000000-0005-0000-0000-000067650000}"/>
    <cellStyle name="표준 37 2 21 2 11 2" xfId="26177" xr:uid="{00000000-0005-0000-0000-000068650000}"/>
    <cellStyle name="표준 37 2 21 2 12" xfId="26178" xr:uid="{00000000-0005-0000-0000-000069650000}"/>
    <cellStyle name="표준 37 2 21 2 12 2" xfId="26179" xr:uid="{00000000-0005-0000-0000-00006A650000}"/>
    <cellStyle name="표준 37 2 21 2 13" xfId="26180" xr:uid="{00000000-0005-0000-0000-00006B650000}"/>
    <cellStyle name="표준 37 2 21 2 13 2" xfId="26181" xr:uid="{00000000-0005-0000-0000-00006C650000}"/>
    <cellStyle name="표준 37 2 21 2 14" xfId="26182" xr:uid="{00000000-0005-0000-0000-00006D650000}"/>
    <cellStyle name="표준 37 2 21 2 2" xfId="26183" xr:uid="{00000000-0005-0000-0000-00006E650000}"/>
    <cellStyle name="표준 37 2 21 2 2 2" xfId="26184" xr:uid="{00000000-0005-0000-0000-00006F650000}"/>
    <cellStyle name="표준 37 2 21 2 3" xfId="26185" xr:uid="{00000000-0005-0000-0000-000070650000}"/>
    <cellStyle name="표준 37 2 21 2 3 2" xfId="26186" xr:uid="{00000000-0005-0000-0000-000071650000}"/>
    <cellStyle name="표준 37 2 21 2 4" xfId="26187" xr:uid="{00000000-0005-0000-0000-000072650000}"/>
    <cellStyle name="표준 37 2 21 2 4 2" xfId="26188" xr:uid="{00000000-0005-0000-0000-000073650000}"/>
    <cellStyle name="표준 37 2 21 2 5" xfId="26189" xr:uid="{00000000-0005-0000-0000-000074650000}"/>
    <cellStyle name="표준 37 2 21 2 5 2" xfId="26190" xr:uid="{00000000-0005-0000-0000-000075650000}"/>
    <cellStyle name="표준 37 2 21 2 6" xfId="26191" xr:uid="{00000000-0005-0000-0000-000076650000}"/>
    <cellStyle name="표준 37 2 21 2 6 2" xfId="26192" xr:uid="{00000000-0005-0000-0000-000077650000}"/>
    <cellStyle name="표준 37 2 21 2 7" xfId="26193" xr:uid="{00000000-0005-0000-0000-000078650000}"/>
    <cellStyle name="표준 37 2 21 2 7 2" xfId="26194" xr:uid="{00000000-0005-0000-0000-000079650000}"/>
    <cellStyle name="표준 37 2 21 2 8" xfId="26195" xr:uid="{00000000-0005-0000-0000-00007A650000}"/>
    <cellStyle name="표준 37 2 21 2 8 2" xfId="26196" xr:uid="{00000000-0005-0000-0000-00007B650000}"/>
    <cellStyle name="표준 37 2 21 2 9" xfId="26197" xr:uid="{00000000-0005-0000-0000-00007C650000}"/>
    <cellStyle name="표준 37 2 21 2 9 2" xfId="26198" xr:uid="{00000000-0005-0000-0000-00007D650000}"/>
    <cellStyle name="표준 37 2 21 3" xfId="26199" xr:uid="{00000000-0005-0000-0000-00007E650000}"/>
    <cellStyle name="표준 37 2 21 3 2" xfId="26200" xr:uid="{00000000-0005-0000-0000-00007F650000}"/>
    <cellStyle name="표준 37 2 21 4" xfId="26201" xr:uid="{00000000-0005-0000-0000-000080650000}"/>
    <cellStyle name="표준 37 2 21 4 2" xfId="26202" xr:uid="{00000000-0005-0000-0000-000081650000}"/>
    <cellStyle name="표준 37 2 21 5" xfId="26203" xr:uid="{00000000-0005-0000-0000-000082650000}"/>
    <cellStyle name="표준 37 2 21 5 2" xfId="26204" xr:uid="{00000000-0005-0000-0000-000083650000}"/>
    <cellStyle name="표준 37 2 21 6" xfId="26205" xr:uid="{00000000-0005-0000-0000-000084650000}"/>
    <cellStyle name="표준 37 2 21 6 2" xfId="26206" xr:uid="{00000000-0005-0000-0000-000085650000}"/>
    <cellStyle name="표준 37 2 21 7" xfId="26207" xr:uid="{00000000-0005-0000-0000-000086650000}"/>
    <cellStyle name="표준 37 2 21 7 2" xfId="26208" xr:uid="{00000000-0005-0000-0000-000087650000}"/>
    <cellStyle name="표준 37 2 21 8" xfId="26209" xr:uid="{00000000-0005-0000-0000-000088650000}"/>
    <cellStyle name="표준 37 2 21 8 2" xfId="26210" xr:uid="{00000000-0005-0000-0000-000089650000}"/>
    <cellStyle name="표준 37 2 21 9" xfId="26211" xr:uid="{00000000-0005-0000-0000-00008A650000}"/>
    <cellStyle name="표준 37 2 21 9 2" xfId="26212" xr:uid="{00000000-0005-0000-0000-00008B650000}"/>
    <cellStyle name="표준 37 2 22" xfId="26213" xr:uid="{00000000-0005-0000-0000-00008C650000}"/>
    <cellStyle name="표준 37 2 22 10" xfId="26214" xr:uid="{00000000-0005-0000-0000-00008D650000}"/>
    <cellStyle name="표준 37 2 22 10 2" xfId="26215" xr:uid="{00000000-0005-0000-0000-00008E650000}"/>
    <cellStyle name="표준 37 2 22 11" xfId="26216" xr:uid="{00000000-0005-0000-0000-00008F650000}"/>
    <cellStyle name="표준 37 2 22 11 2" xfId="26217" xr:uid="{00000000-0005-0000-0000-000090650000}"/>
    <cellStyle name="표준 37 2 22 12" xfId="26218" xr:uid="{00000000-0005-0000-0000-000091650000}"/>
    <cellStyle name="표준 37 2 22 12 2" xfId="26219" xr:uid="{00000000-0005-0000-0000-000092650000}"/>
    <cellStyle name="표준 37 2 22 13" xfId="26220" xr:uid="{00000000-0005-0000-0000-000093650000}"/>
    <cellStyle name="표준 37 2 22 13 2" xfId="26221" xr:uid="{00000000-0005-0000-0000-000094650000}"/>
    <cellStyle name="표준 37 2 22 14" xfId="26222" xr:uid="{00000000-0005-0000-0000-000095650000}"/>
    <cellStyle name="표준 37 2 22 14 2" xfId="26223" xr:uid="{00000000-0005-0000-0000-000096650000}"/>
    <cellStyle name="표준 37 2 22 15" xfId="26224" xr:uid="{00000000-0005-0000-0000-000097650000}"/>
    <cellStyle name="표준 37 2 22 2" xfId="26225" xr:uid="{00000000-0005-0000-0000-000098650000}"/>
    <cellStyle name="표준 37 2 22 2 10" xfId="26226" xr:uid="{00000000-0005-0000-0000-000099650000}"/>
    <cellStyle name="표준 37 2 22 2 10 2" xfId="26227" xr:uid="{00000000-0005-0000-0000-00009A650000}"/>
    <cellStyle name="표준 37 2 22 2 11" xfId="26228" xr:uid="{00000000-0005-0000-0000-00009B650000}"/>
    <cellStyle name="표준 37 2 22 2 11 2" xfId="26229" xr:uid="{00000000-0005-0000-0000-00009C650000}"/>
    <cellStyle name="표준 37 2 22 2 12" xfId="26230" xr:uid="{00000000-0005-0000-0000-00009D650000}"/>
    <cellStyle name="표준 37 2 22 2 12 2" xfId="26231" xr:uid="{00000000-0005-0000-0000-00009E650000}"/>
    <cellStyle name="표준 37 2 22 2 13" xfId="26232" xr:uid="{00000000-0005-0000-0000-00009F650000}"/>
    <cellStyle name="표준 37 2 22 2 13 2" xfId="26233" xr:uid="{00000000-0005-0000-0000-0000A0650000}"/>
    <cellStyle name="표준 37 2 22 2 14" xfId="26234" xr:uid="{00000000-0005-0000-0000-0000A1650000}"/>
    <cellStyle name="표준 37 2 22 2 2" xfId="26235" xr:uid="{00000000-0005-0000-0000-0000A2650000}"/>
    <cellStyle name="표준 37 2 22 2 2 2" xfId="26236" xr:uid="{00000000-0005-0000-0000-0000A3650000}"/>
    <cellStyle name="표준 37 2 22 2 3" xfId="26237" xr:uid="{00000000-0005-0000-0000-0000A4650000}"/>
    <cellStyle name="표준 37 2 22 2 3 2" xfId="26238" xr:uid="{00000000-0005-0000-0000-0000A5650000}"/>
    <cellStyle name="표준 37 2 22 2 4" xfId="26239" xr:uid="{00000000-0005-0000-0000-0000A6650000}"/>
    <cellStyle name="표준 37 2 22 2 4 2" xfId="26240" xr:uid="{00000000-0005-0000-0000-0000A7650000}"/>
    <cellStyle name="표준 37 2 22 2 5" xfId="26241" xr:uid="{00000000-0005-0000-0000-0000A8650000}"/>
    <cellStyle name="표준 37 2 22 2 5 2" xfId="26242" xr:uid="{00000000-0005-0000-0000-0000A9650000}"/>
    <cellStyle name="표준 37 2 22 2 6" xfId="26243" xr:uid="{00000000-0005-0000-0000-0000AA650000}"/>
    <cellStyle name="표준 37 2 22 2 6 2" xfId="26244" xr:uid="{00000000-0005-0000-0000-0000AB650000}"/>
    <cellStyle name="표준 37 2 22 2 7" xfId="26245" xr:uid="{00000000-0005-0000-0000-0000AC650000}"/>
    <cellStyle name="표준 37 2 22 2 7 2" xfId="26246" xr:uid="{00000000-0005-0000-0000-0000AD650000}"/>
    <cellStyle name="표준 37 2 22 2 8" xfId="26247" xr:uid="{00000000-0005-0000-0000-0000AE650000}"/>
    <cellStyle name="표준 37 2 22 2 8 2" xfId="26248" xr:uid="{00000000-0005-0000-0000-0000AF650000}"/>
    <cellStyle name="표준 37 2 22 2 9" xfId="26249" xr:uid="{00000000-0005-0000-0000-0000B0650000}"/>
    <cellStyle name="표준 37 2 22 2 9 2" xfId="26250" xr:uid="{00000000-0005-0000-0000-0000B1650000}"/>
    <cellStyle name="표준 37 2 22 3" xfId="26251" xr:uid="{00000000-0005-0000-0000-0000B2650000}"/>
    <cellStyle name="표준 37 2 22 3 2" xfId="26252" xr:uid="{00000000-0005-0000-0000-0000B3650000}"/>
    <cellStyle name="표준 37 2 22 4" xfId="26253" xr:uid="{00000000-0005-0000-0000-0000B4650000}"/>
    <cellStyle name="표준 37 2 22 4 2" xfId="26254" xr:uid="{00000000-0005-0000-0000-0000B5650000}"/>
    <cellStyle name="표준 37 2 22 5" xfId="26255" xr:uid="{00000000-0005-0000-0000-0000B6650000}"/>
    <cellStyle name="표준 37 2 22 5 2" xfId="26256" xr:uid="{00000000-0005-0000-0000-0000B7650000}"/>
    <cellStyle name="표준 37 2 22 6" xfId="26257" xr:uid="{00000000-0005-0000-0000-0000B8650000}"/>
    <cellStyle name="표준 37 2 22 6 2" xfId="26258" xr:uid="{00000000-0005-0000-0000-0000B9650000}"/>
    <cellStyle name="표준 37 2 22 7" xfId="26259" xr:uid="{00000000-0005-0000-0000-0000BA650000}"/>
    <cellStyle name="표준 37 2 22 7 2" xfId="26260" xr:uid="{00000000-0005-0000-0000-0000BB650000}"/>
    <cellStyle name="표준 37 2 22 8" xfId="26261" xr:uid="{00000000-0005-0000-0000-0000BC650000}"/>
    <cellStyle name="표준 37 2 22 8 2" xfId="26262" xr:uid="{00000000-0005-0000-0000-0000BD650000}"/>
    <cellStyle name="표준 37 2 22 9" xfId="26263" xr:uid="{00000000-0005-0000-0000-0000BE650000}"/>
    <cellStyle name="표준 37 2 22 9 2" xfId="26264" xr:uid="{00000000-0005-0000-0000-0000BF650000}"/>
    <cellStyle name="표준 37 2 23" xfId="26265" xr:uid="{00000000-0005-0000-0000-0000C0650000}"/>
    <cellStyle name="표준 37 2 23 10" xfId="26266" xr:uid="{00000000-0005-0000-0000-0000C1650000}"/>
    <cellStyle name="표준 37 2 23 10 2" xfId="26267" xr:uid="{00000000-0005-0000-0000-0000C2650000}"/>
    <cellStyle name="표준 37 2 23 11" xfId="26268" xr:uid="{00000000-0005-0000-0000-0000C3650000}"/>
    <cellStyle name="표준 37 2 23 11 2" xfId="26269" xr:uid="{00000000-0005-0000-0000-0000C4650000}"/>
    <cellStyle name="표준 37 2 23 12" xfId="26270" xr:uid="{00000000-0005-0000-0000-0000C5650000}"/>
    <cellStyle name="표준 37 2 23 12 2" xfId="26271" xr:uid="{00000000-0005-0000-0000-0000C6650000}"/>
    <cellStyle name="표준 37 2 23 13" xfId="26272" xr:uid="{00000000-0005-0000-0000-0000C7650000}"/>
    <cellStyle name="표준 37 2 23 13 2" xfId="26273" xr:uid="{00000000-0005-0000-0000-0000C8650000}"/>
    <cellStyle name="표준 37 2 23 14" xfId="26274" xr:uid="{00000000-0005-0000-0000-0000C9650000}"/>
    <cellStyle name="표준 37 2 23 14 2" xfId="26275" xr:uid="{00000000-0005-0000-0000-0000CA650000}"/>
    <cellStyle name="표준 37 2 23 15" xfId="26276" xr:uid="{00000000-0005-0000-0000-0000CB650000}"/>
    <cellStyle name="표준 37 2 23 2" xfId="26277" xr:uid="{00000000-0005-0000-0000-0000CC650000}"/>
    <cellStyle name="표준 37 2 23 2 10" xfId="26278" xr:uid="{00000000-0005-0000-0000-0000CD650000}"/>
    <cellStyle name="표준 37 2 23 2 10 2" xfId="26279" xr:uid="{00000000-0005-0000-0000-0000CE650000}"/>
    <cellStyle name="표준 37 2 23 2 11" xfId="26280" xr:uid="{00000000-0005-0000-0000-0000CF650000}"/>
    <cellStyle name="표준 37 2 23 2 11 2" xfId="26281" xr:uid="{00000000-0005-0000-0000-0000D0650000}"/>
    <cellStyle name="표준 37 2 23 2 12" xfId="26282" xr:uid="{00000000-0005-0000-0000-0000D1650000}"/>
    <cellStyle name="표준 37 2 23 2 12 2" xfId="26283" xr:uid="{00000000-0005-0000-0000-0000D2650000}"/>
    <cellStyle name="표준 37 2 23 2 13" xfId="26284" xr:uid="{00000000-0005-0000-0000-0000D3650000}"/>
    <cellStyle name="표준 37 2 23 2 13 2" xfId="26285" xr:uid="{00000000-0005-0000-0000-0000D4650000}"/>
    <cellStyle name="표준 37 2 23 2 14" xfId="26286" xr:uid="{00000000-0005-0000-0000-0000D5650000}"/>
    <cellStyle name="표준 37 2 23 2 2" xfId="26287" xr:uid="{00000000-0005-0000-0000-0000D6650000}"/>
    <cellStyle name="표준 37 2 23 2 2 2" xfId="26288" xr:uid="{00000000-0005-0000-0000-0000D7650000}"/>
    <cellStyle name="표준 37 2 23 2 3" xfId="26289" xr:uid="{00000000-0005-0000-0000-0000D8650000}"/>
    <cellStyle name="표준 37 2 23 2 3 2" xfId="26290" xr:uid="{00000000-0005-0000-0000-0000D9650000}"/>
    <cellStyle name="표준 37 2 23 2 4" xfId="26291" xr:uid="{00000000-0005-0000-0000-0000DA650000}"/>
    <cellStyle name="표준 37 2 23 2 4 2" xfId="26292" xr:uid="{00000000-0005-0000-0000-0000DB650000}"/>
    <cellStyle name="표준 37 2 23 2 5" xfId="26293" xr:uid="{00000000-0005-0000-0000-0000DC650000}"/>
    <cellStyle name="표준 37 2 23 2 5 2" xfId="26294" xr:uid="{00000000-0005-0000-0000-0000DD650000}"/>
    <cellStyle name="표준 37 2 23 2 6" xfId="26295" xr:uid="{00000000-0005-0000-0000-0000DE650000}"/>
    <cellStyle name="표준 37 2 23 2 6 2" xfId="26296" xr:uid="{00000000-0005-0000-0000-0000DF650000}"/>
    <cellStyle name="표준 37 2 23 2 7" xfId="26297" xr:uid="{00000000-0005-0000-0000-0000E0650000}"/>
    <cellStyle name="표준 37 2 23 2 7 2" xfId="26298" xr:uid="{00000000-0005-0000-0000-0000E1650000}"/>
    <cellStyle name="표준 37 2 23 2 8" xfId="26299" xr:uid="{00000000-0005-0000-0000-0000E2650000}"/>
    <cellStyle name="표준 37 2 23 2 8 2" xfId="26300" xr:uid="{00000000-0005-0000-0000-0000E3650000}"/>
    <cellStyle name="표준 37 2 23 2 9" xfId="26301" xr:uid="{00000000-0005-0000-0000-0000E4650000}"/>
    <cellStyle name="표준 37 2 23 2 9 2" xfId="26302" xr:uid="{00000000-0005-0000-0000-0000E5650000}"/>
    <cellStyle name="표준 37 2 23 3" xfId="26303" xr:uid="{00000000-0005-0000-0000-0000E6650000}"/>
    <cellStyle name="표준 37 2 23 3 2" xfId="26304" xr:uid="{00000000-0005-0000-0000-0000E7650000}"/>
    <cellStyle name="표준 37 2 23 4" xfId="26305" xr:uid="{00000000-0005-0000-0000-0000E8650000}"/>
    <cellStyle name="표준 37 2 23 4 2" xfId="26306" xr:uid="{00000000-0005-0000-0000-0000E9650000}"/>
    <cellStyle name="표준 37 2 23 5" xfId="26307" xr:uid="{00000000-0005-0000-0000-0000EA650000}"/>
    <cellStyle name="표준 37 2 23 5 2" xfId="26308" xr:uid="{00000000-0005-0000-0000-0000EB650000}"/>
    <cellStyle name="표준 37 2 23 6" xfId="26309" xr:uid="{00000000-0005-0000-0000-0000EC650000}"/>
    <cellStyle name="표준 37 2 23 6 2" xfId="26310" xr:uid="{00000000-0005-0000-0000-0000ED650000}"/>
    <cellStyle name="표준 37 2 23 7" xfId="26311" xr:uid="{00000000-0005-0000-0000-0000EE650000}"/>
    <cellStyle name="표준 37 2 23 7 2" xfId="26312" xr:uid="{00000000-0005-0000-0000-0000EF650000}"/>
    <cellStyle name="표준 37 2 23 8" xfId="26313" xr:uid="{00000000-0005-0000-0000-0000F0650000}"/>
    <cellStyle name="표준 37 2 23 8 2" xfId="26314" xr:uid="{00000000-0005-0000-0000-0000F1650000}"/>
    <cellStyle name="표준 37 2 23 9" xfId="26315" xr:uid="{00000000-0005-0000-0000-0000F2650000}"/>
    <cellStyle name="표준 37 2 23 9 2" xfId="26316" xr:uid="{00000000-0005-0000-0000-0000F3650000}"/>
    <cellStyle name="표준 37 2 24" xfId="26317" xr:uid="{00000000-0005-0000-0000-0000F4650000}"/>
    <cellStyle name="표준 37 2 24 10" xfId="26318" xr:uid="{00000000-0005-0000-0000-0000F5650000}"/>
    <cellStyle name="표준 37 2 24 10 2" xfId="26319" xr:uid="{00000000-0005-0000-0000-0000F6650000}"/>
    <cellStyle name="표준 37 2 24 11" xfId="26320" xr:uid="{00000000-0005-0000-0000-0000F7650000}"/>
    <cellStyle name="표준 37 2 24 11 2" xfId="26321" xr:uid="{00000000-0005-0000-0000-0000F8650000}"/>
    <cellStyle name="표준 37 2 24 12" xfId="26322" xr:uid="{00000000-0005-0000-0000-0000F9650000}"/>
    <cellStyle name="표준 37 2 24 12 2" xfId="26323" xr:uid="{00000000-0005-0000-0000-0000FA650000}"/>
    <cellStyle name="표준 37 2 24 13" xfId="26324" xr:uid="{00000000-0005-0000-0000-0000FB650000}"/>
    <cellStyle name="표준 37 2 24 13 2" xfId="26325" xr:uid="{00000000-0005-0000-0000-0000FC650000}"/>
    <cellStyle name="표준 37 2 24 14" xfId="26326" xr:uid="{00000000-0005-0000-0000-0000FD650000}"/>
    <cellStyle name="표준 37 2 24 14 2" xfId="26327" xr:uid="{00000000-0005-0000-0000-0000FE650000}"/>
    <cellStyle name="표준 37 2 24 15" xfId="26328" xr:uid="{00000000-0005-0000-0000-0000FF650000}"/>
    <cellStyle name="표준 37 2 24 2" xfId="26329" xr:uid="{00000000-0005-0000-0000-000000660000}"/>
    <cellStyle name="표준 37 2 24 2 10" xfId="26330" xr:uid="{00000000-0005-0000-0000-000001660000}"/>
    <cellStyle name="표준 37 2 24 2 10 2" xfId="26331" xr:uid="{00000000-0005-0000-0000-000002660000}"/>
    <cellStyle name="표준 37 2 24 2 11" xfId="26332" xr:uid="{00000000-0005-0000-0000-000003660000}"/>
    <cellStyle name="표준 37 2 24 2 11 2" xfId="26333" xr:uid="{00000000-0005-0000-0000-000004660000}"/>
    <cellStyle name="표준 37 2 24 2 12" xfId="26334" xr:uid="{00000000-0005-0000-0000-000005660000}"/>
    <cellStyle name="표준 37 2 24 2 12 2" xfId="26335" xr:uid="{00000000-0005-0000-0000-000006660000}"/>
    <cellStyle name="표준 37 2 24 2 13" xfId="26336" xr:uid="{00000000-0005-0000-0000-000007660000}"/>
    <cellStyle name="표준 37 2 24 2 13 2" xfId="26337" xr:uid="{00000000-0005-0000-0000-000008660000}"/>
    <cellStyle name="표준 37 2 24 2 14" xfId="26338" xr:uid="{00000000-0005-0000-0000-000009660000}"/>
    <cellStyle name="표준 37 2 24 2 2" xfId="26339" xr:uid="{00000000-0005-0000-0000-00000A660000}"/>
    <cellStyle name="표준 37 2 24 2 2 2" xfId="26340" xr:uid="{00000000-0005-0000-0000-00000B660000}"/>
    <cellStyle name="표준 37 2 24 2 3" xfId="26341" xr:uid="{00000000-0005-0000-0000-00000C660000}"/>
    <cellStyle name="표준 37 2 24 2 3 2" xfId="26342" xr:uid="{00000000-0005-0000-0000-00000D660000}"/>
    <cellStyle name="표준 37 2 24 2 4" xfId="26343" xr:uid="{00000000-0005-0000-0000-00000E660000}"/>
    <cellStyle name="표준 37 2 24 2 4 2" xfId="26344" xr:uid="{00000000-0005-0000-0000-00000F660000}"/>
    <cellStyle name="표준 37 2 24 2 5" xfId="26345" xr:uid="{00000000-0005-0000-0000-000010660000}"/>
    <cellStyle name="표준 37 2 24 2 5 2" xfId="26346" xr:uid="{00000000-0005-0000-0000-000011660000}"/>
    <cellStyle name="표준 37 2 24 2 6" xfId="26347" xr:uid="{00000000-0005-0000-0000-000012660000}"/>
    <cellStyle name="표준 37 2 24 2 6 2" xfId="26348" xr:uid="{00000000-0005-0000-0000-000013660000}"/>
    <cellStyle name="표준 37 2 24 2 7" xfId="26349" xr:uid="{00000000-0005-0000-0000-000014660000}"/>
    <cellStyle name="표준 37 2 24 2 7 2" xfId="26350" xr:uid="{00000000-0005-0000-0000-000015660000}"/>
    <cellStyle name="표준 37 2 24 2 8" xfId="26351" xr:uid="{00000000-0005-0000-0000-000016660000}"/>
    <cellStyle name="표준 37 2 24 2 8 2" xfId="26352" xr:uid="{00000000-0005-0000-0000-000017660000}"/>
    <cellStyle name="표준 37 2 24 2 9" xfId="26353" xr:uid="{00000000-0005-0000-0000-000018660000}"/>
    <cellStyle name="표준 37 2 24 2 9 2" xfId="26354" xr:uid="{00000000-0005-0000-0000-000019660000}"/>
    <cellStyle name="표준 37 2 24 3" xfId="26355" xr:uid="{00000000-0005-0000-0000-00001A660000}"/>
    <cellStyle name="표준 37 2 24 3 2" xfId="26356" xr:uid="{00000000-0005-0000-0000-00001B660000}"/>
    <cellStyle name="표준 37 2 24 4" xfId="26357" xr:uid="{00000000-0005-0000-0000-00001C660000}"/>
    <cellStyle name="표준 37 2 24 4 2" xfId="26358" xr:uid="{00000000-0005-0000-0000-00001D660000}"/>
    <cellStyle name="표준 37 2 24 5" xfId="26359" xr:uid="{00000000-0005-0000-0000-00001E660000}"/>
    <cellStyle name="표준 37 2 24 5 2" xfId="26360" xr:uid="{00000000-0005-0000-0000-00001F660000}"/>
    <cellStyle name="표준 37 2 24 6" xfId="26361" xr:uid="{00000000-0005-0000-0000-000020660000}"/>
    <cellStyle name="표준 37 2 24 6 2" xfId="26362" xr:uid="{00000000-0005-0000-0000-000021660000}"/>
    <cellStyle name="표준 37 2 24 7" xfId="26363" xr:uid="{00000000-0005-0000-0000-000022660000}"/>
    <cellStyle name="표준 37 2 24 7 2" xfId="26364" xr:uid="{00000000-0005-0000-0000-000023660000}"/>
    <cellStyle name="표준 37 2 24 8" xfId="26365" xr:uid="{00000000-0005-0000-0000-000024660000}"/>
    <cellStyle name="표준 37 2 24 8 2" xfId="26366" xr:uid="{00000000-0005-0000-0000-000025660000}"/>
    <cellStyle name="표준 37 2 24 9" xfId="26367" xr:uid="{00000000-0005-0000-0000-000026660000}"/>
    <cellStyle name="표준 37 2 24 9 2" xfId="26368" xr:uid="{00000000-0005-0000-0000-000027660000}"/>
    <cellStyle name="표준 37 2 25" xfId="26369" xr:uid="{00000000-0005-0000-0000-000028660000}"/>
    <cellStyle name="표준 37 2 25 10" xfId="26370" xr:uid="{00000000-0005-0000-0000-000029660000}"/>
    <cellStyle name="표준 37 2 25 10 2" xfId="26371" xr:uid="{00000000-0005-0000-0000-00002A660000}"/>
    <cellStyle name="표준 37 2 25 11" xfId="26372" xr:uid="{00000000-0005-0000-0000-00002B660000}"/>
    <cellStyle name="표준 37 2 25 11 2" xfId="26373" xr:uid="{00000000-0005-0000-0000-00002C660000}"/>
    <cellStyle name="표준 37 2 25 12" xfId="26374" xr:uid="{00000000-0005-0000-0000-00002D660000}"/>
    <cellStyle name="표준 37 2 25 12 2" xfId="26375" xr:uid="{00000000-0005-0000-0000-00002E660000}"/>
    <cellStyle name="표준 37 2 25 13" xfId="26376" xr:uid="{00000000-0005-0000-0000-00002F660000}"/>
    <cellStyle name="표준 37 2 25 13 2" xfId="26377" xr:uid="{00000000-0005-0000-0000-000030660000}"/>
    <cellStyle name="표준 37 2 25 14" xfId="26378" xr:uid="{00000000-0005-0000-0000-000031660000}"/>
    <cellStyle name="표준 37 2 25 14 2" xfId="26379" xr:uid="{00000000-0005-0000-0000-000032660000}"/>
    <cellStyle name="표준 37 2 25 15" xfId="26380" xr:uid="{00000000-0005-0000-0000-000033660000}"/>
    <cellStyle name="표준 37 2 25 2" xfId="26381" xr:uid="{00000000-0005-0000-0000-000034660000}"/>
    <cellStyle name="표준 37 2 25 2 10" xfId="26382" xr:uid="{00000000-0005-0000-0000-000035660000}"/>
    <cellStyle name="표준 37 2 25 2 10 2" xfId="26383" xr:uid="{00000000-0005-0000-0000-000036660000}"/>
    <cellStyle name="표준 37 2 25 2 11" xfId="26384" xr:uid="{00000000-0005-0000-0000-000037660000}"/>
    <cellStyle name="표준 37 2 25 2 11 2" xfId="26385" xr:uid="{00000000-0005-0000-0000-000038660000}"/>
    <cellStyle name="표준 37 2 25 2 12" xfId="26386" xr:uid="{00000000-0005-0000-0000-000039660000}"/>
    <cellStyle name="표준 37 2 25 2 12 2" xfId="26387" xr:uid="{00000000-0005-0000-0000-00003A660000}"/>
    <cellStyle name="표준 37 2 25 2 13" xfId="26388" xr:uid="{00000000-0005-0000-0000-00003B660000}"/>
    <cellStyle name="표준 37 2 25 2 13 2" xfId="26389" xr:uid="{00000000-0005-0000-0000-00003C660000}"/>
    <cellStyle name="표준 37 2 25 2 14" xfId="26390" xr:uid="{00000000-0005-0000-0000-00003D660000}"/>
    <cellStyle name="표준 37 2 25 2 2" xfId="26391" xr:uid="{00000000-0005-0000-0000-00003E660000}"/>
    <cellStyle name="표준 37 2 25 2 2 2" xfId="26392" xr:uid="{00000000-0005-0000-0000-00003F660000}"/>
    <cellStyle name="표준 37 2 25 2 3" xfId="26393" xr:uid="{00000000-0005-0000-0000-000040660000}"/>
    <cellStyle name="표준 37 2 25 2 3 2" xfId="26394" xr:uid="{00000000-0005-0000-0000-000041660000}"/>
    <cellStyle name="표준 37 2 25 2 4" xfId="26395" xr:uid="{00000000-0005-0000-0000-000042660000}"/>
    <cellStyle name="표준 37 2 25 2 4 2" xfId="26396" xr:uid="{00000000-0005-0000-0000-000043660000}"/>
    <cellStyle name="표준 37 2 25 2 5" xfId="26397" xr:uid="{00000000-0005-0000-0000-000044660000}"/>
    <cellStyle name="표준 37 2 25 2 5 2" xfId="26398" xr:uid="{00000000-0005-0000-0000-000045660000}"/>
    <cellStyle name="표준 37 2 25 2 6" xfId="26399" xr:uid="{00000000-0005-0000-0000-000046660000}"/>
    <cellStyle name="표준 37 2 25 2 6 2" xfId="26400" xr:uid="{00000000-0005-0000-0000-000047660000}"/>
    <cellStyle name="표준 37 2 25 2 7" xfId="26401" xr:uid="{00000000-0005-0000-0000-000048660000}"/>
    <cellStyle name="표준 37 2 25 2 7 2" xfId="26402" xr:uid="{00000000-0005-0000-0000-000049660000}"/>
    <cellStyle name="표준 37 2 25 2 8" xfId="26403" xr:uid="{00000000-0005-0000-0000-00004A660000}"/>
    <cellStyle name="표준 37 2 25 2 8 2" xfId="26404" xr:uid="{00000000-0005-0000-0000-00004B660000}"/>
    <cellStyle name="표준 37 2 25 2 9" xfId="26405" xr:uid="{00000000-0005-0000-0000-00004C660000}"/>
    <cellStyle name="표준 37 2 25 2 9 2" xfId="26406" xr:uid="{00000000-0005-0000-0000-00004D660000}"/>
    <cellStyle name="표준 37 2 25 3" xfId="26407" xr:uid="{00000000-0005-0000-0000-00004E660000}"/>
    <cellStyle name="표준 37 2 25 3 2" xfId="26408" xr:uid="{00000000-0005-0000-0000-00004F660000}"/>
    <cellStyle name="표준 37 2 25 4" xfId="26409" xr:uid="{00000000-0005-0000-0000-000050660000}"/>
    <cellStyle name="표준 37 2 25 4 2" xfId="26410" xr:uid="{00000000-0005-0000-0000-000051660000}"/>
    <cellStyle name="표준 37 2 25 5" xfId="26411" xr:uid="{00000000-0005-0000-0000-000052660000}"/>
    <cellStyle name="표준 37 2 25 5 2" xfId="26412" xr:uid="{00000000-0005-0000-0000-000053660000}"/>
    <cellStyle name="표준 37 2 25 6" xfId="26413" xr:uid="{00000000-0005-0000-0000-000054660000}"/>
    <cellStyle name="표준 37 2 25 6 2" xfId="26414" xr:uid="{00000000-0005-0000-0000-000055660000}"/>
    <cellStyle name="표준 37 2 25 7" xfId="26415" xr:uid="{00000000-0005-0000-0000-000056660000}"/>
    <cellStyle name="표준 37 2 25 7 2" xfId="26416" xr:uid="{00000000-0005-0000-0000-000057660000}"/>
    <cellStyle name="표준 37 2 25 8" xfId="26417" xr:uid="{00000000-0005-0000-0000-000058660000}"/>
    <cellStyle name="표준 37 2 25 8 2" xfId="26418" xr:uid="{00000000-0005-0000-0000-000059660000}"/>
    <cellStyle name="표준 37 2 25 9" xfId="26419" xr:uid="{00000000-0005-0000-0000-00005A660000}"/>
    <cellStyle name="표준 37 2 25 9 2" xfId="26420" xr:uid="{00000000-0005-0000-0000-00005B660000}"/>
    <cellStyle name="표준 37 2 26" xfId="26421" xr:uid="{00000000-0005-0000-0000-00005C660000}"/>
    <cellStyle name="표준 37 2 26 10" xfId="26422" xr:uid="{00000000-0005-0000-0000-00005D660000}"/>
    <cellStyle name="표준 37 2 26 10 2" xfId="26423" xr:uid="{00000000-0005-0000-0000-00005E660000}"/>
    <cellStyle name="표준 37 2 26 11" xfId="26424" xr:uid="{00000000-0005-0000-0000-00005F660000}"/>
    <cellStyle name="표준 37 2 26 11 2" xfId="26425" xr:uid="{00000000-0005-0000-0000-000060660000}"/>
    <cellStyle name="표준 37 2 26 12" xfId="26426" xr:uid="{00000000-0005-0000-0000-000061660000}"/>
    <cellStyle name="표준 37 2 26 12 2" xfId="26427" xr:uid="{00000000-0005-0000-0000-000062660000}"/>
    <cellStyle name="표준 37 2 26 13" xfId="26428" xr:uid="{00000000-0005-0000-0000-000063660000}"/>
    <cellStyle name="표준 37 2 26 13 2" xfId="26429" xr:uid="{00000000-0005-0000-0000-000064660000}"/>
    <cellStyle name="표준 37 2 26 14" xfId="26430" xr:uid="{00000000-0005-0000-0000-000065660000}"/>
    <cellStyle name="표준 37 2 26 14 2" xfId="26431" xr:uid="{00000000-0005-0000-0000-000066660000}"/>
    <cellStyle name="표준 37 2 26 15" xfId="26432" xr:uid="{00000000-0005-0000-0000-000067660000}"/>
    <cellStyle name="표준 37 2 26 2" xfId="26433" xr:uid="{00000000-0005-0000-0000-000068660000}"/>
    <cellStyle name="표준 37 2 26 2 10" xfId="26434" xr:uid="{00000000-0005-0000-0000-000069660000}"/>
    <cellStyle name="표준 37 2 26 2 10 2" xfId="26435" xr:uid="{00000000-0005-0000-0000-00006A660000}"/>
    <cellStyle name="표준 37 2 26 2 11" xfId="26436" xr:uid="{00000000-0005-0000-0000-00006B660000}"/>
    <cellStyle name="표준 37 2 26 2 11 2" xfId="26437" xr:uid="{00000000-0005-0000-0000-00006C660000}"/>
    <cellStyle name="표준 37 2 26 2 12" xfId="26438" xr:uid="{00000000-0005-0000-0000-00006D660000}"/>
    <cellStyle name="표준 37 2 26 2 12 2" xfId="26439" xr:uid="{00000000-0005-0000-0000-00006E660000}"/>
    <cellStyle name="표준 37 2 26 2 13" xfId="26440" xr:uid="{00000000-0005-0000-0000-00006F660000}"/>
    <cellStyle name="표준 37 2 26 2 13 2" xfId="26441" xr:uid="{00000000-0005-0000-0000-000070660000}"/>
    <cellStyle name="표준 37 2 26 2 14" xfId="26442" xr:uid="{00000000-0005-0000-0000-000071660000}"/>
    <cellStyle name="표준 37 2 26 2 2" xfId="26443" xr:uid="{00000000-0005-0000-0000-000072660000}"/>
    <cellStyle name="표준 37 2 26 2 2 2" xfId="26444" xr:uid="{00000000-0005-0000-0000-000073660000}"/>
    <cellStyle name="표준 37 2 26 2 3" xfId="26445" xr:uid="{00000000-0005-0000-0000-000074660000}"/>
    <cellStyle name="표준 37 2 26 2 3 2" xfId="26446" xr:uid="{00000000-0005-0000-0000-000075660000}"/>
    <cellStyle name="표준 37 2 26 2 4" xfId="26447" xr:uid="{00000000-0005-0000-0000-000076660000}"/>
    <cellStyle name="표준 37 2 26 2 4 2" xfId="26448" xr:uid="{00000000-0005-0000-0000-000077660000}"/>
    <cellStyle name="표준 37 2 26 2 5" xfId="26449" xr:uid="{00000000-0005-0000-0000-000078660000}"/>
    <cellStyle name="표준 37 2 26 2 5 2" xfId="26450" xr:uid="{00000000-0005-0000-0000-000079660000}"/>
    <cellStyle name="표준 37 2 26 2 6" xfId="26451" xr:uid="{00000000-0005-0000-0000-00007A660000}"/>
    <cellStyle name="표준 37 2 26 2 6 2" xfId="26452" xr:uid="{00000000-0005-0000-0000-00007B660000}"/>
    <cellStyle name="표준 37 2 26 2 7" xfId="26453" xr:uid="{00000000-0005-0000-0000-00007C660000}"/>
    <cellStyle name="표준 37 2 26 2 7 2" xfId="26454" xr:uid="{00000000-0005-0000-0000-00007D660000}"/>
    <cellStyle name="표준 37 2 26 2 8" xfId="26455" xr:uid="{00000000-0005-0000-0000-00007E660000}"/>
    <cellStyle name="표준 37 2 26 2 8 2" xfId="26456" xr:uid="{00000000-0005-0000-0000-00007F660000}"/>
    <cellStyle name="표준 37 2 26 2 9" xfId="26457" xr:uid="{00000000-0005-0000-0000-000080660000}"/>
    <cellStyle name="표준 37 2 26 2 9 2" xfId="26458" xr:uid="{00000000-0005-0000-0000-000081660000}"/>
    <cellStyle name="표준 37 2 26 3" xfId="26459" xr:uid="{00000000-0005-0000-0000-000082660000}"/>
    <cellStyle name="표준 37 2 26 3 2" xfId="26460" xr:uid="{00000000-0005-0000-0000-000083660000}"/>
    <cellStyle name="표준 37 2 26 4" xfId="26461" xr:uid="{00000000-0005-0000-0000-000084660000}"/>
    <cellStyle name="표준 37 2 26 4 2" xfId="26462" xr:uid="{00000000-0005-0000-0000-000085660000}"/>
    <cellStyle name="표준 37 2 26 5" xfId="26463" xr:uid="{00000000-0005-0000-0000-000086660000}"/>
    <cellStyle name="표준 37 2 26 5 2" xfId="26464" xr:uid="{00000000-0005-0000-0000-000087660000}"/>
    <cellStyle name="표준 37 2 26 6" xfId="26465" xr:uid="{00000000-0005-0000-0000-000088660000}"/>
    <cellStyle name="표준 37 2 26 6 2" xfId="26466" xr:uid="{00000000-0005-0000-0000-000089660000}"/>
    <cellStyle name="표준 37 2 26 7" xfId="26467" xr:uid="{00000000-0005-0000-0000-00008A660000}"/>
    <cellStyle name="표준 37 2 26 7 2" xfId="26468" xr:uid="{00000000-0005-0000-0000-00008B660000}"/>
    <cellStyle name="표준 37 2 26 8" xfId="26469" xr:uid="{00000000-0005-0000-0000-00008C660000}"/>
    <cellStyle name="표준 37 2 26 8 2" xfId="26470" xr:uid="{00000000-0005-0000-0000-00008D660000}"/>
    <cellStyle name="표준 37 2 26 9" xfId="26471" xr:uid="{00000000-0005-0000-0000-00008E660000}"/>
    <cellStyle name="표준 37 2 26 9 2" xfId="26472" xr:uid="{00000000-0005-0000-0000-00008F660000}"/>
    <cellStyle name="표준 37 2 27" xfId="26473" xr:uid="{00000000-0005-0000-0000-000090660000}"/>
    <cellStyle name="표준 37 2 27 10" xfId="26474" xr:uid="{00000000-0005-0000-0000-000091660000}"/>
    <cellStyle name="표준 37 2 27 10 2" xfId="26475" xr:uid="{00000000-0005-0000-0000-000092660000}"/>
    <cellStyle name="표준 37 2 27 11" xfId="26476" xr:uid="{00000000-0005-0000-0000-000093660000}"/>
    <cellStyle name="표준 37 2 27 11 2" xfId="26477" xr:uid="{00000000-0005-0000-0000-000094660000}"/>
    <cellStyle name="표준 37 2 27 12" xfId="26478" xr:uid="{00000000-0005-0000-0000-000095660000}"/>
    <cellStyle name="표준 37 2 27 12 2" xfId="26479" xr:uid="{00000000-0005-0000-0000-000096660000}"/>
    <cellStyle name="표준 37 2 27 13" xfId="26480" xr:uid="{00000000-0005-0000-0000-000097660000}"/>
    <cellStyle name="표준 37 2 27 13 2" xfId="26481" xr:uid="{00000000-0005-0000-0000-000098660000}"/>
    <cellStyle name="표준 37 2 27 14" xfId="26482" xr:uid="{00000000-0005-0000-0000-000099660000}"/>
    <cellStyle name="표준 37 2 27 2" xfId="26483" xr:uid="{00000000-0005-0000-0000-00009A660000}"/>
    <cellStyle name="표준 37 2 27 2 2" xfId="26484" xr:uid="{00000000-0005-0000-0000-00009B660000}"/>
    <cellStyle name="표준 37 2 27 3" xfId="26485" xr:uid="{00000000-0005-0000-0000-00009C660000}"/>
    <cellStyle name="표준 37 2 27 3 2" xfId="26486" xr:uid="{00000000-0005-0000-0000-00009D660000}"/>
    <cellStyle name="표준 37 2 27 4" xfId="26487" xr:uid="{00000000-0005-0000-0000-00009E660000}"/>
    <cellStyle name="표준 37 2 27 4 2" xfId="26488" xr:uid="{00000000-0005-0000-0000-00009F660000}"/>
    <cellStyle name="표준 37 2 27 5" xfId="26489" xr:uid="{00000000-0005-0000-0000-0000A0660000}"/>
    <cellStyle name="표준 37 2 27 5 2" xfId="26490" xr:uid="{00000000-0005-0000-0000-0000A1660000}"/>
    <cellStyle name="표준 37 2 27 6" xfId="26491" xr:uid="{00000000-0005-0000-0000-0000A2660000}"/>
    <cellStyle name="표준 37 2 27 6 2" xfId="26492" xr:uid="{00000000-0005-0000-0000-0000A3660000}"/>
    <cellStyle name="표준 37 2 27 7" xfId="26493" xr:uid="{00000000-0005-0000-0000-0000A4660000}"/>
    <cellStyle name="표준 37 2 27 7 2" xfId="26494" xr:uid="{00000000-0005-0000-0000-0000A5660000}"/>
    <cellStyle name="표준 37 2 27 8" xfId="26495" xr:uid="{00000000-0005-0000-0000-0000A6660000}"/>
    <cellStyle name="표준 37 2 27 8 2" xfId="26496" xr:uid="{00000000-0005-0000-0000-0000A7660000}"/>
    <cellStyle name="표준 37 2 27 9" xfId="26497" xr:uid="{00000000-0005-0000-0000-0000A8660000}"/>
    <cellStyle name="표준 37 2 27 9 2" xfId="26498" xr:uid="{00000000-0005-0000-0000-0000A9660000}"/>
    <cellStyle name="표준 37 2 28" xfId="26499" xr:uid="{00000000-0005-0000-0000-0000AA660000}"/>
    <cellStyle name="표준 37 2 28 2" xfId="26500" xr:uid="{00000000-0005-0000-0000-0000AB660000}"/>
    <cellStyle name="표준 37 2 29" xfId="26501" xr:uid="{00000000-0005-0000-0000-0000AC660000}"/>
    <cellStyle name="표준 37 2 29 2" xfId="26502" xr:uid="{00000000-0005-0000-0000-0000AD660000}"/>
    <cellStyle name="표준 37 2 3" xfId="26503" xr:uid="{00000000-0005-0000-0000-0000AE660000}"/>
    <cellStyle name="표준 37 2 3 10" xfId="26504" xr:uid="{00000000-0005-0000-0000-0000AF660000}"/>
    <cellStyle name="표준 37 2 3 10 2" xfId="26505" xr:uid="{00000000-0005-0000-0000-0000B0660000}"/>
    <cellStyle name="표준 37 2 3 11" xfId="26506" xr:uid="{00000000-0005-0000-0000-0000B1660000}"/>
    <cellStyle name="표준 37 2 3 11 2" xfId="26507" xr:uid="{00000000-0005-0000-0000-0000B2660000}"/>
    <cellStyle name="표준 37 2 3 12" xfId="26508" xr:uid="{00000000-0005-0000-0000-0000B3660000}"/>
    <cellStyle name="표준 37 2 3 12 2" xfId="26509" xr:uid="{00000000-0005-0000-0000-0000B4660000}"/>
    <cellStyle name="표준 37 2 3 13" xfId="26510" xr:uid="{00000000-0005-0000-0000-0000B5660000}"/>
    <cellStyle name="표준 37 2 3 13 2" xfId="26511" xr:uid="{00000000-0005-0000-0000-0000B6660000}"/>
    <cellStyle name="표준 37 2 3 14" xfId="26512" xr:uid="{00000000-0005-0000-0000-0000B7660000}"/>
    <cellStyle name="표준 37 2 3 14 2" xfId="26513" xr:uid="{00000000-0005-0000-0000-0000B8660000}"/>
    <cellStyle name="표준 37 2 3 15" xfId="26514" xr:uid="{00000000-0005-0000-0000-0000B9660000}"/>
    <cellStyle name="표준 37 2 3 2" xfId="26515" xr:uid="{00000000-0005-0000-0000-0000BA660000}"/>
    <cellStyle name="표준 37 2 3 2 10" xfId="26516" xr:uid="{00000000-0005-0000-0000-0000BB660000}"/>
    <cellStyle name="표준 37 2 3 2 10 2" xfId="26517" xr:uid="{00000000-0005-0000-0000-0000BC660000}"/>
    <cellStyle name="표준 37 2 3 2 11" xfId="26518" xr:uid="{00000000-0005-0000-0000-0000BD660000}"/>
    <cellStyle name="표준 37 2 3 2 11 2" xfId="26519" xr:uid="{00000000-0005-0000-0000-0000BE660000}"/>
    <cellStyle name="표준 37 2 3 2 12" xfId="26520" xr:uid="{00000000-0005-0000-0000-0000BF660000}"/>
    <cellStyle name="표준 37 2 3 2 12 2" xfId="26521" xr:uid="{00000000-0005-0000-0000-0000C0660000}"/>
    <cellStyle name="표준 37 2 3 2 13" xfId="26522" xr:uid="{00000000-0005-0000-0000-0000C1660000}"/>
    <cellStyle name="표준 37 2 3 2 13 2" xfId="26523" xr:uid="{00000000-0005-0000-0000-0000C2660000}"/>
    <cellStyle name="표준 37 2 3 2 14" xfId="26524" xr:uid="{00000000-0005-0000-0000-0000C3660000}"/>
    <cellStyle name="표준 37 2 3 2 2" xfId="26525" xr:uid="{00000000-0005-0000-0000-0000C4660000}"/>
    <cellStyle name="표준 37 2 3 2 2 2" xfId="26526" xr:uid="{00000000-0005-0000-0000-0000C5660000}"/>
    <cellStyle name="표준 37 2 3 2 3" xfId="26527" xr:uid="{00000000-0005-0000-0000-0000C6660000}"/>
    <cellStyle name="표준 37 2 3 2 3 2" xfId="26528" xr:uid="{00000000-0005-0000-0000-0000C7660000}"/>
    <cellStyle name="표준 37 2 3 2 4" xfId="26529" xr:uid="{00000000-0005-0000-0000-0000C8660000}"/>
    <cellStyle name="표준 37 2 3 2 4 2" xfId="26530" xr:uid="{00000000-0005-0000-0000-0000C9660000}"/>
    <cellStyle name="표준 37 2 3 2 5" xfId="26531" xr:uid="{00000000-0005-0000-0000-0000CA660000}"/>
    <cellStyle name="표준 37 2 3 2 5 2" xfId="26532" xr:uid="{00000000-0005-0000-0000-0000CB660000}"/>
    <cellStyle name="표준 37 2 3 2 6" xfId="26533" xr:uid="{00000000-0005-0000-0000-0000CC660000}"/>
    <cellStyle name="표준 37 2 3 2 6 2" xfId="26534" xr:uid="{00000000-0005-0000-0000-0000CD660000}"/>
    <cellStyle name="표준 37 2 3 2 7" xfId="26535" xr:uid="{00000000-0005-0000-0000-0000CE660000}"/>
    <cellStyle name="표준 37 2 3 2 7 2" xfId="26536" xr:uid="{00000000-0005-0000-0000-0000CF660000}"/>
    <cellStyle name="표준 37 2 3 2 8" xfId="26537" xr:uid="{00000000-0005-0000-0000-0000D0660000}"/>
    <cellStyle name="표준 37 2 3 2 8 2" xfId="26538" xr:uid="{00000000-0005-0000-0000-0000D1660000}"/>
    <cellStyle name="표준 37 2 3 2 9" xfId="26539" xr:uid="{00000000-0005-0000-0000-0000D2660000}"/>
    <cellStyle name="표준 37 2 3 2 9 2" xfId="26540" xr:uid="{00000000-0005-0000-0000-0000D3660000}"/>
    <cellStyle name="표준 37 2 3 3" xfId="26541" xr:uid="{00000000-0005-0000-0000-0000D4660000}"/>
    <cellStyle name="표준 37 2 3 3 2" xfId="26542" xr:uid="{00000000-0005-0000-0000-0000D5660000}"/>
    <cellStyle name="표준 37 2 3 4" xfId="26543" xr:uid="{00000000-0005-0000-0000-0000D6660000}"/>
    <cellStyle name="표준 37 2 3 4 2" xfId="26544" xr:uid="{00000000-0005-0000-0000-0000D7660000}"/>
    <cellStyle name="표준 37 2 3 5" xfId="26545" xr:uid="{00000000-0005-0000-0000-0000D8660000}"/>
    <cellStyle name="표준 37 2 3 5 2" xfId="26546" xr:uid="{00000000-0005-0000-0000-0000D9660000}"/>
    <cellStyle name="표준 37 2 3 6" xfId="26547" xr:uid="{00000000-0005-0000-0000-0000DA660000}"/>
    <cellStyle name="표준 37 2 3 6 2" xfId="26548" xr:uid="{00000000-0005-0000-0000-0000DB660000}"/>
    <cellStyle name="표준 37 2 3 7" xfId="26549" xr:uid="{00000000-0005-0000-0000-0000DC660000}"/>
    <cellStyle name="표준 37 2 3 7 2" xfId="26550" xr:uid="{00000000-0005-0000-0000-0000DD660000}"/>
    <cellStyle name="표준 37 2 3 8" xfId="26551" xr:uid="{00000000-0005-0000-0000-0000DE660000}"/>
    <cellStyle name="표준 37 2 3 8 2" xfId="26552" xr:uid="{00000000-0005-0000-0000-0000DF660000}"/>
    <cellStyle name="표준 37 2 3 9" xfId="26553" xr:uid="{00000000-0005-0000-0000-0000E0660000}"/>
    <cellStyle name="표준 37 2 3 9 2" xfId="26554" xr:uid="{00000000-0005-0000-0000-0000E1660000}"/>
    <cellStyle name="표준 37 2 30" xfId="26555" xr:uid="{00000000-0005-0000-0000-0000E2660000}"/>
    <cellStyle name="표준 37 2 30 2" xfId="26556" xr:uid="{00000000-0005-0000-0000-0000E3660000}"/>
    <cellStyle name="표준 37 2 31" xfId="26557" xr:uid="{00000000-0005-0000-0000-0000E4660000}"/>
    <cellStyle name="표준 37 2 31 2" xfId="26558" xr:uid="{00000000-0005-0000-0000-0000E5660000}"/>
    <cellStyle name="표준 37 2 32" xfId="26559" xr:uid="{00000000-0005-0000-0000-0000E6660000}"/>
    <cellStyle name="표준 37 2 32 2" xfId="26560" xr:uid="{00000000-0005-0000-0000-0000E7660000}"/>
    <cellStyle name="표준 37 2 33" xfId="26561" xr:uid="{00000000-0005-0000-0000-0000E8660000}"/>
    <cellStyle name="표준 37 2 33 2" xfId="26562" xr:uid="{00000000-0005-0000-0000-0000E9660000}"/>
    <cellStyle name="표준 37 2 34" xfId="26563" xr:uid="{00000000-0005-0000-0000-0000EA660000}"/>
    <cellStyle name="표준 37 2 34 2" xfId="26564" xr:uid="{00000000-0005-0000-0000-0000EB660000}"/>
    <cellStyle name="표준 37 2 35" xfId="26565" xr:uid="{00000000-0005-0000-0000-0000EC660000}"/>
    <cellStyle name="표준 37 2 35 2" xfId="26566" xr:uid="{00000000-0005-0000-0000-0000ED660000}"/>
    <cellStyle name="표준 37 2 36" xfId="26567" xr:uid="{00000000-0005-0000-0000-0000EE660000}"/>
    <cellStyle name="표준 37 2 36 2" xfId="26568" xr:uid="{00000000-0005-0000-0000-0000EF660000}"/>
    <cellStyle name="표준 37 2 37" xfId="26569" xr:uid="{00000000-0005-0000-0000-0000F0660000}"/>
    <cellStyle name="표준 37 2 37 2" xfId="26570" xr:uid="{00000000-0005-0000-0000-0000F1660000}"/>
    <cellStyle name="표준 37 2 38" xfId="26571" xr:uid="{00000000-0005-0000-0000-0000F2660000}"/>
    <cellStyle name="표준 37 2 38 2" xfId="26572" xr:uid="{00000000-0005-0000-0000-0000F3660000}"/>
    <cellStyle name="표준 37 2 39" xfId="26573" xr:uid="{00000000-0005-0000-0000-0000F4660000}"/>
    <cellStyle name="표준 37 2 39 2" xfId="26574" xr:uid="{00000000-0005-0000-0000-0000F5660000}"/>
    <cellStyle name="표준 37 2 4" xfId="26575" xr:uid="{00000000-0005-0000-0000-0000F6660000}"/>
    <cellStyle name="표준 37 2 4 10" xfId="26576" xr:uid="{00000000-0005-0000-0000-0000F7660000}"/>
    <cellStyle name="표준 37 2 4 10 2" xfId="26577" xr:uid="{00000000-0005-0000-0000-0000F8660000}"/>
    <cellStyle name="표준 37 2 4 11" xfId="26578" xr:uid="{00000000-0005-0000-0000-0000F9660000}"/>
    <cellStyle name="표준 37 2 4 11 2" xfId="26579" xr:uid="{00000000-0005-0000-0000-0000FA660000}"/>
    <cellStyle name="표준 37 2 4 12" xfId="26580" xr:uid="{00000000-0005-0000-0000-0000FB660000}"/>
    <cellStyle name="표준 37 2 4 12 2" xfId="26581" xr:uid="{00000000-0005-0000-0000-0000FC660000}"/>
    <cellStyle name="표준 37 2 4 13" xfId="26582" xr:uid="{00000000-0005-0000-0000-0000FD660000}"/>
    <cellStyle name="표준 37 2 4 13 2" xfId="26583" xr:uid="{00000000-0005-0000-0000-0000FE660000}"/>
    <cellStyle name="표준 37 2 4 14" xfId="26584" xr:uid="{00000000-0005-0000-0000-0000FF660000}"/>
    <cellStyle name="표준 37 2 4 14 2" xfId="26585" xr:uid="{00000000-0005-0000-0000-000000670000}"/>
    <cellStyle name="표준 37 2 4 15" xfId="26586" xr:uid="{00000000-0005-0000-0000-000001670000}"/>
    <cellStyle name="표준 37 2 4 2" xfId="26587" xr:uid="{00000000-0005-0000-0000-000002670000}"/>
    <cellStyle name="표준 37 2 4 2 10" xfId="26588" xr:uid="{00000000-0005-0000-0000-000003670000}"/>
    <cellStyle name="표준 37 2 4 2 10 2" xfId="26589" xr:uid="{00000000-0005-0000-0000-000004670000}"/>
    <cellStyle name="표준 37 2 4 2 11" xfId="26590" xr:uid="{00000000-0005-0000-0000-000005670000}"/>
    <cellStyle name="표준 37 2 4 2 11 2" xfId="26591" xr:uid="{00000000-0005-0000-0000-000006670000}"/>
    <cellStyle name="표준 37 2 4 2 12" xfId="26592" xr:uid="{00000000-0005-0000-0000-000007670000}"/>
    <cellStyle name="표준 37 2 4 2 12 2" xfId="26593" xr:uid="{00000000-0005-0000-0000-000008670000}"/>
    <cellStyle name="표준 37 2 4 2 13" xfId="26594" xr:uid="{00000000-0005-0000-0000-000009670000}"/>
    <cellStyle name="표준 37 2 4 2 13 2" xfId="26595" xr:uid="{00000000-0005-0000-0000-00000A670000}"/>
    <cellStyle name="표준 37 2 4 2 14" xfId="26596" xr:uid="{00000000-0005-0000-0000-00000B670000}"/>
    <cellStyle name="표준 37 2 4 2 2" xfId="26597" xr:uid="{00000000-0005-0000-0000-00000C670000}"/>
    <cellStyle name="표준 37 2 4 2 2 2" xfId="26598" xr:uid="{00000000-0005-0000-0000-00000D670000}"/>
    <cellStyle name="표준 37 2 4 2 3" xfId="26599" xr:uid="{00000000-0005-0000-0000-00000E670000}"/>
    <cellStyle name="표준 37 2 4 2 3 2" xfId="26600" xr:uid="{00000000-0005-0000-0000-00000F670000}"/>
    <cellStyle name="표준 37 2 4 2 4" xfId="26601" xr:uid="{00000000-0005-0000-0000-000010670000}"/>
    <cellStyle name="표준 37 2 4 2 4 2" xfId="26602" xr:uid="{00000000-0005-0000-0000-000011670000}"/>
    <cellStyle name="표준 37 2 4 2 5" xfId="26603" xr:uid="{00000000-0005-0000-0000-000012670000}"/>
    <cellStyle name="표준 37 2 4 2 5 2" xfId="26604" xr:uid="{00000000-0005-0000-0000-000013670000}"/>
    <cellStyle name="표준 37 2 4 2 6" xfId="26605" xr:uid="{00000000-0005-0000-0000-000014670000}"/>
    <cellStyle name="표준 37 2 4 2 6 2" xfId="26606" xr:uid="{00000000-0005-0000-0000-000015670000}"/>
    <cellStyle name="표준 37 2 4 2 7" xfId="26607" xr:uid="{00000000-0005-0000-0000-000016670000}"/>
    <cellStyle name="표준 37 2 4 2 7 2" xfId="26608" xr:uid="{00000000-0005-0000-0000-000017670000}"/>
    <cellStyle name="표준 37 2 4 2 8" xfId="26609" xr:uid="{00000000-0005-0000-0000-000018670000}"/>
    <cellStyle name="표준 37 2 4 2 8 2" xfId="26610" xr:uid="{00000000-0005-0000-0000-000019670000}"/>
    <cellStyle name="표준 37 2 4 2 9" xfId="26611" xr:uid="{00000000-0005-0000-0000-00001A670000}"/>
    <cellStyle name="표준 37 2 4 2 9 2" xfId="26612" xr:uid="{00000000-0005-0000-0000-00001B670000}"/>
    <cellStyle name="표준 37 2 4 3" xfId="26613" xr:uid="{00000000-0005-0000-0000-00001C670000}"/>
    <cellStyle name="표준 37 2 4 3 2" xfId="26614" xr:uid="{00000000-0005-0000-0000-00001D670000}"/>
    <cellStyle name="표준 37 2 4 4" xfId="26615" xr:uid="{00000000-0005-0000-0000-00001E670000}"/>
    <cellStyle name="표준 37 2 4 4 2" xfId="26616" xr:uid="{00000000-0005-0000-0000-00001F670000}"/>
    <cellStyle name="표준 37 2 4 5" xfId="26617" xr:uid="{00000000-0005-0000-0000-000020670000}"/>
    <cellStyle name="표준 37 2 4 5 2" xfId="26618" xr:uid="{00000000-0005-0000-0000-000021670000}"/>
    <cellStyle name="표준 37 2 4 6" xfId="26619" xr:uid="{00000000-0005-0000-0000-000022670000}"/>
    <cellStyle name="표준 37 2 4 6 2" xfId="26620" xr:uid="{00000000-0005-0000-0000-000023670000}"/>
    <cellStyle name="표준 37 2 4 7" xfId="26621" xr:uid="{00000000-0005-0000-0000-000024670000}"/>
    <cellStyle name="표준 37 2 4 7 2" xfId="26622" xr:uid="{00000000-0005-0000-0000-000025670000}"/>
    <cellStyle name="표준 37 2 4 8" xfId="26623" xr:uid="{00000000-0005-0000-0000-000026670000}"/>
    <cellStyle name="표준 37 2 4 8 2" xfId="26624" xr:uid="{00000000-0005-0000-0000-000027670000}"/>
    <cellStyle name="표준 37 2 4 9" xfId="26625" xr:uid="{00000000-0005-0000-0000-000028670000}"/>
    <cellStyle name="표준 37 2 4 9 2" xfId="26626" xr:uid="{00000000-0005-0000-0000-000029670000}"/>
    <cellStyle name="표준 37 2 40" xfId="26627" xr:uid="{00000000-0005-0000-0000-00002A670000}"/>
    <cellStyle name="표준 37 2 5" xfId="26628" xr:uid="{00000000-0005-0000-0000-00002B670000}"/>
    <cellStyle name="표준 37 2 5 10" xfId="26629" xr:uid="{00000000-0005-0000-0000-00002C670000}"/>
    <cellStyle name="표준 37 2 5 10 2" xfId="26630" xr:uid="{00000000-0005-0000-0000-00002D670000}"/>
    <cellStyle name="표준 37 2 5 11" xfId="26631" xr:uid="{00000000-0005-0000-0000-00002E670000}"/>
    <cellStyle name="표준 37 2 5 11 2" xfId="26632" xr:uid="{00000000-0005-0000-0000-00002F670000}"/>
    <cellStyle name="표준 37 2 5 12" xfId="26633" xr:uid="{00000000-0005-0000-0000-000030670000}"/>
    <cellStyle name="표준 37 2 5 12 2" xfId="26634" xr:uid="{00000000-0005-0000-0000-000031670000}"/>
    <cellStyle name="표준 37 2 5 13" xfId="26635" xr:uid="{00000000-0005-0000-0000-000032670000}"/>
    <cellStyle name="표준 37 2 5 13 2" xfId="26636" xr:uid="{00000000-0005-0000-0000-000033670000}"/>
    <cellStyle name="표준 37 2 5 14" xfId="26637" xr:uid="{00000000-0005-0000-0000-000034670000}"/>
    <cellStyle name="표준 37 2 5 14 2" xfId="26638" xr:uid="{00000000-0005-0000-0000-000035670000}"/>
    <cellStyle name="표준 37 2 5 15" xfId="26639" xr:uid="{00000000-0005-0000-0000-000036670000}"/>
    <cellStyle name="표준 37 2 5 2" xfId="26640" xr:uid="{00000000-0005-0000-0000-000037670000}"/>
    <cellStyle name="표준 37 2 5 2 10" xfId="26641" xr:uid="{00000000-0005-0000-0000-000038670000}"/>
    <cellStyle name="표준 37 2 5 2 10 2" xfId="26642" xr:uid="{00000000-0005-0000-0000-000039670000}"/>
    <cellStyle name="표준 37 2 5 2 11" xfId="26643" xr:uid="{00000000-0005-0000-0000-00003A670000}"/>
    <cellStyle name="표준 37 2 5 2 11 2" xfId="26644" xr:uid="{00000000-0005-0000-0000-00003B670000}"/>
    <cellStyle name="표준 37 2 5 2 12" xfId="26645" xr:uid="{00000000-0005-0000-0000-00003C670000}"/>
    <cellStyle name="표준 37 2 5 2 12 2" xfId="26646" xr:uid="{00000000-0005-0000-0000-00003D670000}"/>
    <cellStyle name="표준 37 2 5 2 13" xfId="26647" xr:uid="{00000000-0005-0000-0000-00003E670000}"/>
    <cellStyle name="표준 37 2 5 2 13 2" xfId="26648" xr:uid="{00000000-0005-0000-0000-00003F670000}"/>
    <cellStyle name="표준 37 2 5 2 14" xfId="26649" xr:uid="{00000000-0005-0000-0000-000040670000}"/>
    <cellStyle name="표준 37 2 5 2 2" xfId="26650" xr:uid="{00000000-0005-0000-0000-000041670000}"/>
    <cellStyle name="표준 37 2 5 2 2 2" xfId="26651" xr:uid="{00000000-0005-0000-0000-000042670000}"/>
    <cellStyle name="표준 37 2 5 2 3" xfId="26652" xr:uid="{00000000-0005-0000-0000-000043670000}"/>
    <cellStyle name="표준 37 2 5 2 3 2" xfId="26653" xr:uid="{00000000-0005-0000-0000-000044670000}"/>
    <cellStyle name="표준 37 2 5 2 4" xfId="26654" xr:uid="{00000000-0005-0000-0000-000045670000}"/>
    <cellStyle name="표준 37 2 5 2 4 2" xfId="26655" xr:uid="{00000000-0005-0000-0000-000046670000}"/>
    <cellStyle name="표준 37 2 5 2 5" xfId="26656" xr:uid="{00000000-0005-0000-0000-000047670000}"/>
    <cellStyle name="표준 37 2 5 2 5 2" xfId="26657" xr:uid="{00000000-0005-0000-0000-000048670000}"/>
    <cellStyle name="표준 37 2 5 2 6" xfId="26658" xr:uid="{00000000-0005-0000-0000-000049670000}"/>
    <cellStyle name="표준 37 2 5 2 6 2" xfId="26659" xr:uid="{00000000-0005-0000-0000-00004A670000}"/>
    <cellStyle name="표준 37 2 5 2 7" xfId="26660" xr:uid="{00000000-0005-0000-0000-00004B670000}"/>
    <cellStyle name="표준 37 2 5 2 7 2" xfId="26661" xr:uid="{00000000-0005-0000-0000-00004C670000}"/>
    <cellStyle name="표준 37 2 5 2 8" xfId="26662" xr:uid="{00000000-0005-0000-0000-00004D670000}"/>
    <cellStyle name="표준 37 2 5 2 8 2" xfId="26663" xr:uid="{00000000-0005-0000-0000-00004E670000}"/>
    <cellStyle name="표준 37 2 5 2 9" xfId="26664" xr:uid="{00000000-0005-0000-0000-00004F670000}"/>
    <cellStyle name="표준 37 2 5 2 9 2" xfId="26665" xr:uid="{00000000-0005-0000-0000-000050670000}"/>
    <cellStyle name="표준 37 2 5 3" xfId="26666" xr:uid="{00000000-0005-0000-0000-000051670000}"/>
    <cellStyle name="표준 37 2 5 3 2" xfId="26667" xr:uid="{00000000-0005-0000-0000-000052670000}"/>
    <cellStyle name="표준 37 2 5 4" xfId="26668" xr:uid="{00000000-0005-0000-0000-000053670000}"/>
    <cellStyle name="표준 37 2 5 4 2" xfId="26669" xr:uid="{00000000-0005-0000-0000-000054670000}"/>
    <cellStyle name="표준 37 2 5 5" xfId="26670" xr:uid="{00000000-0005-0000-0000-000055670000}"/>
    <cellStyle name="표준 37 2 5 5 2" xfId="26671" xr:uid="{00000000-0005-0000-0000-000056670000}"/>
    <cellStyle name="표준 37 2 5 6" xfId="26672" xr:uid="{00000000-0005-0000-0000-000057670000}"/>
    <cellStyle name="표준 37 2 5 6 2" xfId="26673" xr:uid="{00000000-0005-0000-0000-000058670000}"/>
    <cellStyle name="표준 37 2 5 7" xfId="26674" xr:uid="{00000000-0005-0000-0000-000059670000}"/>
    <cellStyle name="표준 37 2 5 7 2" xfId="26675" xr:uid="{00000000-0005-0000-0000-00005A670000}"/>
    <cellStyle name="표준 37 2 5 8" xfId="26676" xr:uid="{00000000-0005-0000-0000-00005B670000}"/>
    <cellStyle name="표준 37 2 5 8 2" xfId="26677" xr:uid="{00000000-0005-0000-0000-00005C670000}"/>
    <cellStyle name="표준 37 2 5 9" xfId="26678" xr:uid="{00000000-0005-0000-0000-00005D670000}"/>
    <cellStyle name="표준 37 2 5 9 2" xfId="26679" xr:uid="{00000000-0005-0000-0000-00005E670000}"/>
    <cellStyle name="표준 37 2 6" xfId="26680" xr:uid="{00000000-0005-0000-0000-00005F670000}"/>
    <cellStyle name="표준 37 2 6 10" xfId="26681" xr:uid="{00000000-0005-0000-0000-000060670000}"/>
    <cellStyle name="표준 37 2 6 10 2" xfId="26682" xr:uid="{00000000-0005-0000-0000-000061670000}"/>
    <cellStyle name="표준 37 2 6 11" xfId="26683" xr:uid="{00000000-0005-0000-0000-000062670000}"/>
    <cellStyle name="표준 37 2 6 11 2" xfId="26684" xr:uid="{00000000-0005-0000-0000-000063670000}"/>
    <cellStyle name="표준 37 2 6 12" xfId="26685" xr:uid="{00000000-0005-0000-0000-000064670000}"/>
    <cellStyle name="표준 37 2 6 12 2" xfId="26686" xr:uid="{00000000-0005-0000-0000-000065670000}"/>
    <cellStyle name="표준 37 2 6 13" xfId="26687" xr:uid="{00000000-0005-0000-0000-000066670000}"/>
    <cellStyle name="표준 37 2 6 13 2" xfId="26688" xr:uid="{00000000-0005-0000-0000-000067670000}"/>
    <cellStyle name="표준 37 2 6 14" xfId="26689" xr:uid="{00000000-0005-0000-0000-000068670000}"/>
    <cellStyle name="표준 37 2 6 14 2" xfId="26690" xr:uid="{00000000-0005-0000-0000-000069670000}"/>
    <cellStyle name="표준 37 2 6 15" xfId="26691" xr:uid="{00000000-0005-0000-0000-00006A670000}"/>
    <cellStyle name="표준 37 2 6 2" xfId="26692" xr:uid="{00000000-0005-0000-0000-00006B670000}"/>
    <cellStyle name="표준 37 2 6 2 10" xfId="26693" xr:uid="{00000000-0005-0000-0000-00006C670000}"/>
    <cellStyle name="표준 37 2 6 2 10 2" xfId="26694" xr:uid="{00000000-0005-0000-0000-00006D670000}"/>
    <cellStyle name="표준 37 2 6 2 11" xfId="26695" xr:uid="{00000000-0005-0000-0000-00006E670000}"/>
    <cellStyle name="표준 37 2 6 2 11 2" xfId="26696" xr:uid="{00000000-0005-0000-0000-00006F670000}"/>
    <cellStyle name="표준 37 2 6 2 12" xfId="26697" xr:uid="{00000000-0005-0000-0000-000070670000}"/>
    <cellStyle name="표준 37 2 6 2 12 2" xfId="26698" xr:uid="{00000000-0005-0000-0000-000071670000}"/>
    <cellStyle name="표준 37 2 6 2 13" xfId="26699" xr:uid="{00000000-0005-0000-0000-000072670000}"/>
    <cellStyle name="표준 37 2 6 2 13 2" xfId="26700" xr:uid="{00000000-0005-0000-0000-000073670000}"/>
    <cellStyle name="표준 37 2 6 2 14" xfId="26701" xr:uid="{00000000-0005-0000-0000-000074670000}"/>
    <cellStyle name="표준 37 2 6 2 2" xfId="26702" xr:uid="{00000000-0005-0000-0000-000075670000}"/>
    <cellStyle name="표준 37 2 6 2 2 2" xfId="26703" xr:uid="{00000000-0005-0000-0000-000076670000}"/>
    <cellStyle name="표준 37 2 6 2 3" xfId="26704" xr:uid="{00000000-0005-0000-0000-000077670000}"/>
    <cellStyle name="표준 37 2 6 2 3 2" xfId="26705" xr:uid="{00000000-0005-0000-0000-000078670000}"/>
    <cellStyle name="표준 37 2 6 2 4" xfId="26706" xr:uid="{00000000-0005-0000-0000-000079670000}"/>
    <cellStyle name="표준 37 2 6 2 4 2" xfId="26707" xr:uid="{00000000-0005-0000-0000-00007A670000}"/>
    <cellStyle name="표준 37 2 6 2 5" xfId="26708" xr:uid="{00000000-0005-0000-0000-00007B670000}"/>
    <cellStyle name="표준 37 2 6 2 5 2" xfId="26709" xr:uid="{00000000-0005-0000-0000-00007C670000}"/>
    <cellStyle name="표준 37 2 6 2 6" xfId="26710" xr:uid="{00000000-0005-0000-0000-00007D670000}"/>
    <cellStyle name="표준 37 2 6 2 6 2" xfId="26711" xr:uid="{00000000-0005-0000-0000-00007E670000}"/>
    <cellStyle name="표준 37 2 6 2 7" xfId="26712" xr:uid="{00000000-0005-0000-0000-00007F670000}"/>
    <cellStyle name="표준 37 2 6 2 7 2" xfId="26713" xr:uid="{00000000-0005-0000-0000-000080670000}"/>
    <cellStyle name="표준 37 2 6 2 8" xfId="26714" xr:uid="{00000000-0005-0000-0000-000081670000}"/>
    <cellStyle name="표준 37 2 6 2 8 2" xfId="26715" xr:uid="{00000000-0005-0000-0000-000082670000}"/>
    <cellStyle name="표준 37 2 6 2 9" xfId="26716" xr:uid="{00000000-0005-0000-0000-000083670000}"/>
    <cellStyle name="표준 37 2 6 2 9 2" xfId="26717" xr:uid="{00000000-0005-0000-0000-000084670000}"/>
    <cellStyle name="표준 37 2 6 3" xfId="26718" xr:uid="{00000000-0005-0000-0000-000085670000}"/>
    <cellStyle name="표준 37 2 6 3 2" xfId="26719" xr:uid="{00000000-0005-0000-0000-000086670000}"/>
    <cellStyle name="표준 37 2 6 4" xfId="26720" xr:uid="{00000000-0005-0000-0000-000087670000}"/>
    <cellStyle name="표준 37 2 6 4 2" xfId="26721" xr:uid="{00000000-0005-0000-0000-000088670000}"/>
    <cellStyle name="표준 37 2 6 5" xfId="26722" xr:uid="{00000000-0005-0000-0000-000089670000}"/>
    <cellStyle name="표준 37 2 6 5 2" xfId="26723" xr:uid="{00000000-0005-0000-0000-00008A670000}"/>
    <cellStyle name="표준 37 2 6 6" xfId="26724" xr:uid="{00000000-0005-0000-0000-00008B670000}"/>
    <cellStyle name="표준 37 2 6 6 2" xfId="26725" xr:uid="{00000000-0005-0000-0000-00008C670000}"/>
    <cellStyle name="표준 37 2 6 7" xfId="26726" xr:uid="{00000000-0005-0000-0000-00008D670000}"/>
    <cellStyle name="표준 37 2 6 7 2" xfId="26727" xr:uid="{00000000-0005-0000-0000-00008E670000}"/>
    <cellStyle name="표준 37 2 6 8" xfId="26728" xr:uid="{00000000-0005-0000-0000-00008F670000}"/>
    <cellStyle name="표준 37 2 6 8 2" xfId="26729" xr:uid="{00000000-0005-0000-0000-000090670000}"/>
    <cellStyle name="표준 37 2 6 9" xfId="26730" xr:uid="{00000000-0005-0000-0000-000091670000}"/>
    <cellStyle name="표준 37 2 6 9 2" xfId="26731" xr:uid="{00000000-0005-0000-0000-000092670000}"/>
    <cellStyle name="표준 37 2 7" xfId="26732" xr:uid="{00000000-0005-0000-0000-000093670000}"/>
    <cellStyle name="표준 37 2 7 10" xfId="26733" xr:uid="{00000000-0005-0000-0000-000094670000}"/>
    <cellStyle name="표준 37 2 7 10 2" xfId="26734" xr:uid="{00000000-0005-0000-0000-000095670000}"/>
    <cellStyle name="표준 37 2 7 11" xfId="26735" xr:uid="{00000000-0005-0000-0000-000096670000}"/>
    <cellStyle name="표준 37 2 7 11 2" xfId="26736" xr:uid="{00000000-0005-0000-0000-000097670000}"/>
    <cellStyle name="표준 37 2 7 12" xfId="26737" xr:uid="{00000000-0005-0000-0000-000098670000}"/>
    <cellStyle name="표준 37 2 7 12 2" xfId="26738" xr:uid="{00000000-0005-0000-0000-000099670000}"/>
    <cellStyle name="표준 37 2 7 13" xfId="26739" xr:uid="{00000000-0005-0000-0000-00009A670000}"/>
    <cellStyle name="표준 37 2 7 13 2" xfId="26740" xr:uid="{00000000-0005-0000-0000-00009B670000}"/>
    <cellStyle name="표준 37 2 7 14" xfId="26741" xr:uid="{00000000-0005-0000-0000-00009C670000}"/>
    <cellStyle name="표준 37 2 7 14 2" xfId="26742" xr:uid="{00000000-0005-0000-0000-00009D670000}"/>
    <cellStyle name="표준 37 2 7 15" xfId="26743" xr:uid="{00000000-0005-0000-0000-00009E670000}"/>
    <cellStyle name="표준 37 2 7 2" xfId="26744" xr:uid="{00000000-0005-0000-0000-00009F670000}"/>
    <cellStyle name="표준 37 2 7 2 10" xfId="26745" xr:uid="{00000000-0005-0000-0000-0000A0670000}"/>
    <cellStyle name="표준 37 2 7 2 10 2" xfId="26746" xr:uid="{00000000-0005-0000-0000-0000A1670000}"/>
    <cellStyle name="표준 37 2 7 2 11" xfId="26747" xr:uid="{00000000-0005-0000-0000-0000A2670000}"/>
    <cellStyle name="표준 37 2 7 2 11 2" xfId="26748" xr:uid="{00000000-0005-0000-0000-0000A3670000}"/>
    <cellStyle name="표준 37 2 7 2 12" xfId="26749" xr:uid="{00000000-0005-0000-0000-0000A4670000}"/>
    <cellStyle name="표준 37 2 7 2 12 2" xfId="26750" xr:uid="{00000000-0005-0000-0000-0000A5670000}"/>
    <cellStyle name="표준 37 2 7 2 13" xfId="26751" xr:uid="{00000000-0005-0000-0000-0000A6670000}"/>
    <cellStyle name="표준 37 2 7 2 13 2" xfId="26752" xr:uid="{00000000-0005-0000-0000-0000A7670000}"/>
    <cellStyle name="표준 37 2 7 2 14" xfId="26753" xr:uid="{00000000-0005-0000-0000-0000A8670000}"/>
    <cellStyle name="표준 37 2 7 2 2" xfId="26754" xr:uid="{00000000-0005-0000-0000-0000A9670000}"/>
    <cellStyle name="표준 37 2 7 2 2 2" xfId="26755" xr:uid="{00000000-0005-0000-0000-0000AA670000}"/>
    <cellStyle name="표준 37 2 7 2 3" xfId="26756" xr:uid="{00000000-0005-0000-0000-0000AB670000}"/>
    <cellStyle name="표준 37 2 7 2 3 2" xfId="26757" xr:uid="{00000000-0005-0000-0000-0000AC670000}"/>
    <cellStyle name="표준 37 2 7 2 4" xfId="26758" xr:uid="{00000000-0005-0000-0000-0000AD670000}"/>
    <cellStyle name="표준 37 2 7 2 4 2" xfId="26759" xr:uid="{00000000-0005-0000-0000-0000AE670000}"/>
    <cellStyle name="표준 37 2 7 2 5" xfId="26760" xr:uid="{00000000-0005-0000-0000-0000AF670000}"/>
    <cellStyle name="표준 37 2 7 2 5 2" xfId="26761" xr:uid="{00000000-0005-0000-0000-0000B0670000}"/>
    <cellStyle name="표준 37 2 7 2 6" xfId="26762" xr:uid="{00000000-0005-0000-0000-0000B1670000}"/>
    <cellStyle name="표준 37 2 7 2 6 2" xfId="26763" xr:uid="{00000000-0005-0000-0000-0000B2670000}"/>
    <cellStyle name="표준 37 2 7 2 7" xfId="26764" xr:uid="{00000000-0005-0000-0000-0000B3670000}"/>
    <cellStyle name="표준 37 2 7 2 7 2" xfId="26765" xr:uid="{00000000-0005-0000-0000-0000B4670000}"/>
    <cellStyle name="표준 37 2 7 2 8" xfId="26766" xr:uid="{00000000-0005-0000-0000-0000B5670000}"/>
    <cellStyle name="표준 37 2 7 2 8 2" xfId="26767" xr:uid="{00000000-0005-0000-0000-0000B6670000}"/>
    <cellStyle name="표준 37 2 7 2 9" xfId="26768" xr:uid="{00000000-0005-0000-0000-0000B7670000}"/>
    <cellStyle name="표준 37 2 7 2 9 2" xfId="26769" xr:uid="{00000000-0005-0000-0000-0000B8670000}"/>
    <cellStyle name="표준 37 2 7 3" xfId="26770" xr:uid="{00000000-0005-0000-0000-0000B9670000}"/>
    <cellStyle name="표준 37 2 7 3 2" xfId="26771" xr:uid="{00000000-0005-0000-0000-0000BA670000}"/>
    <cellStyle name="표준 37 2 7 4" xfId="26772" xr:uid="{00000000-0005-0000-0000-0000BB670000}"/>
    <cellStyle name="표준 37 2 7 4 2" xfId="26773" xr:uid="{00000000-0005-0000-0000-0000BC670000}"/>
    <cellStyle name="표준 37 2 7 5" xfId="26774" xr:uid="{00000000-0005-0000-0000-0000BD670000}"/>
    <cellStyle name="표준 37 2 7 5 2" xfId="26775" xr:uid="{00000000-0005-0000-0000-0000BE670000}"/>
    <cellStyle name="표준 37 2 7 6" xfId="26776" xr:uid="{00000000-0005-0000-0000-0000BF670000}"/>
    <cellStyle name="표준 37 2 7 6 2" xfId="26777" xr:uid="{00000000-0005-0000-0000-0000C0670000}"/>
    <cellStyle name="표준 37 2 7 7" xfId="26778" xr:uid="{00000000-0005-0000-0000-0000C1670000}"/>
    <cellStyle name="표준 37 2 7 7 2" xfId="26779" xr:uid="{00000000-0005-0000-0000-0000C2670000}"/>
    <cellStyle name="표준 37 2 7 8" xfId="26780" xr:uid="{00000000-0005-0000-0000-0000C3670000}"/>
    <cellStyle name="표준 37 2 7 8 2" xfId="26781" xr:uid="{00000000-0005-0000-0000-0000C4670000}"/>
    <cellStyle name="표준 37 2 7 9" xfId="26782" xr:uid="{00000000-0005-0000-0000-0000C5670000}"/>
    <cellStyle name="표준 37 2 7 9 2" xfId="26783" xr:uid="{00000000-0005-0000-0000-0000C6670000}"/>
    <cellStyle name="표준 37 2 8" xfId="26784" xr:uid="{00000000-0005-0000-0000-0000C7670000}"/>
    <cellStyle name="표준 37 2 8 10" xfId="26785" xr:uid="{00000000-0005-0000-0000-0000C8670000}"/>
    <cellStyle name="표준 37 2 8 10 2" xfId="26786" xr:uid="{00000000-0005-0000-0000-0000C9670000}"/>
    <cellStyle name="표준 37 2 8 11" xfId="26787" xr:uid="{00000000-0005-0000-0000-0000CA670000}"/>
    <cellStyle name="표준 37 2 8 11 2" xfId="26788" xr:uid="{00000000-0005-0000-0000-0000CB670000}"/>
    <cellStyle name="표준 37 2 8 12" xfId="26789" xr:uid="{00000000-0005-0000-0000-0000CC670000}"/>
    <cellStyle name="표준 37 2 8 12 2" xfId="26790" xr:uid="{00000000-0005-0000-0000-0000CD670000}"/>
    <cellStyle name="표준 37 2 8 13" xfId="26791" xr:uid="{00000000-0005-0000-0000-0000CE670000}"/>
    <cellStyle name="표준 37 2 8 13 2" xfId="26792" xr:uid="{00000000-0005-0000-0000-0000CF670000}"/>
    <cellStyle name="표준 37 2 8 14" xfId="26793" xr:uid="{00000000-0005-0000-0000-0000D0670000}"/>
    <cellStyle name="표준 37 2 8 14 2" xfId="26794" xr:uid="{00000000-0005-0000-0000-0000D1670000}"/>
    <cellStyle name="표준 37 2 8 15" xfId="26795" xr:uid="{00000000-0005-0000-0000-0000D2670000}"/>
    <cellStyle name="표준 37 2 8 2" xfId="26796" xr:uid="{00000000-0005-0000-0000-0000D3670000}"/>
    <cellStyle name="표준 37 2 8 2 10" xfId="26797" xr:uid="{00000000-0005-0000-0000-0000D4670000}"/>
    <cellStyle name="표준 37 2 8 2 10 2" xfId="26798" xr:uid="{00000000-0005-0000-0000-0000D5670000}"/>
    <cellStyle name="표준 37 2 8 2 11" xfId="26799" xr:uid="{00000000-0005-0000-0000-0000D6670000}"/>
    <cellStyle name="표준 37 2 8 2 11 2" xfId="26800" xr:uid="{00000000-0005-0000-0000-0000D7670000}"/>
    <cellStyle name="표준 37 2 8 2 12" xfId="26801" xr:uid="{00000000-0005-0000-0000-0000D8670000}"/>
    <cellStyle name="표준 37 2 8 2 12 2" xfId="26802" xr:uid="{00000000-0005-0000-0000-0000D9670000}"/>
    <cellStyle name="표준 37 2 8 2 13" xfId="26803" xr:uid="{00000000-0005-0000-0000-0000DA670000}"/>
    <cellStyle name="표준 37 2 8 2 13 2" xfId="26804" xr:uid="{00000000-0005-0000-0000-0000DB670000}"/>
    <cellStyle name="표준 37 2 8 2 14" xfId="26805" xr:uid="{00000000-0005-0000-0000-0000DC670000}"/>
    <cellStyle name="표준 37 2 8 2 2" xfId="26806" xr:uid="{00000000-0005-0000-0000-0000DD670000}"/>
    <cellStyle name="표준 37 2 8 2 2 2" xfId="26807" xr:uid="{00000000-0005-0000-0000-0000DE670000}"/>
    <cellStyle name="표준 37 2 8 2 3" xfId="26808" xr:uid="{00000000-0005-0000-0000-0000DF670000}"/>
    <cellStyle name="표준 37 2 8 2 3 2" xfId="26809" xr:uid="{00000000-0005-0000-0000-0000E0670000}"/>
    <cellStyle name="표준 37 2 8 2 4" xfId="26810" xr:uid="{00000000-0005-0000-0000-0000E1670000}"/>
    <cellStyle name="표준 37 2 8 2 4 2" xfId="26811" xr:uid="{00000000-0005-0000-0000-0000E2670000}"/>
    <cellStyle name="표준 37 2 8 2 5" xfId="26812" xr:uid="{00000000-0005-0000-0000-0000E3670000}"/>
    <cellStyle name="표준 37 2 8 2 5 2" xfId="26813" xr:uid="{00000000-0005-0000-0000-0000E4670000}"/>
    <cellStyle name="표준 37 2 8 2 6" xfId="26814" xr:uid="{00000000-0005-0000-0000-0000E5670000}"/>
    <cellStyle name="표준 37 2 8 2 6 2" xfId="26815" xr:uid="{00000000-0005-0000-0000-0000E6670000}"/>
    <cellStyle name="표준 37 2 8 2 7" xfId="26816" xr:uid="{00000000-0005-0000-0000-0000E7670000}"/>
    <cellStyle name="표준 37 2 8 2 7 2" xfId="26817" xr:uid="{00000000-0005-0000-0000-0000E8670000}"/>
    <cellStyle name="표준 37 2 8 2 8" xfId="26818" xr:uid="{00000000-0005-0000-0000-0000E9670000}"/>
    <cellStyle name="표준 37 2 8 2 8 2" xfId="26819" xr:uid="{00000000-0005-0000-0000-0000EA670000}"/>
    <cellStyle name="표준 37 2 8 2 9" xfId="26820" xr:uid="{00000000-0005-0000-0000-0000EB670000}"/>
    <cellStyle name="표준 37 2 8 2 9 2" xfId="26821" xr:uid="{00000000-0005-0000-0000-0000EC670000}"/>
    <cellStyle name="표준 37 2 8 3" xfId="26822" xr:uid="{00000000-0005-0000-0000-0000ED670000}"/>
    <cellStyle name="표준 37 2 8 3 2" xfId="26823" xr:uid="{00000000-0005-0000-0000-0000EE670000}"/>
    <cellStyle name="표준 37 2 8 4" xfId="26824" xr:uid="{00000000-0005-0000-0000-0000EF670000}"/>
    <cellStyle name="표준 37 2 8 4 2" xfId="26825" xr:uid="{00000000-0005-0000-0000-0000F0670000}"/>
    <cellStyle name="표준 37 2 8 5" xfId="26826" xr:uid="{00000000-0005-0000-0000-0000F1670000}"/>
    <cellStyle name="표준 37 2 8 5 2" xfId="26827" xr:uid="{00000000-0005-0000-0000-0000F2670000}"/>
    <cellStyle name="표준 37 2 8 6" xfId="26828" xr:uid="{00000000-0005-0000-0000-0000F3670000}"/>
    <cellStyle name="표준 37 2 8 6 2" xfId="26829" xr:uid="{00000000-0005-0000-0000-0000F4670000}"/>
    <cellStyle name="표준 37 2 8 7" xfId="26830" xr:uid="{00000000-0005-0000-0000-0000F5670000}"/>
    <cellStyle name="표준 37 2 8 7 2" xfId="26831" xr:uid="{00000000-0005-0000-0000-0000F6670000}"/>
    <cellStyle name="표준 37 2 8 8" xfId="26832" xr:uid="{00000000-0005-0000-0000-0000F7670000}"/>
    <cellStyle name="표준 37 2 8 8 2" xfId="26833" xr:uid="{00000000-0005-0000-0000-0000F8670000}"/>
    <cellStyle name="표준 37 2 8 9" xfId="26834" xr:uid="{00000000-0005-0000-0000-0000F9670000}"/>
    <cellStyle name="표준 37 2 8 9 2" xfId="26835" xr:uid="{00000000-0005-0000-0000-0000FA670000}"/>
    <cellStyle name="표준 37 2 9" xfId="26836" xr:uid="{00000000-0005-0000-0000-0000FB670000}"/>
    <cellStyle name="표준 37 2 9 10" xfId="26837" xr:uid="{00000000-0005-0000-0000-0000FC670000}"/>
    <cellStyle name="표준 37 2 9 10 2" xfId="26838" xr:uid="{00000000-0005-0000-0000-0000FD670000}"/>
    <cellStyle name="표준 37 2 9 11" xfId="26839" xr:uid="{00000000-0005-0000-0000-0000FE670000}"/>
    <cellStyle name="표준 37 2 9 11 2" xfId="26840" xr:uid="{00000000-0005-0000-0000-0000FF670000}"/>
    <cellStyle name="표준 37 2 9 12" xfId="26841" xr:uid="{00000000-0005-0000-0000-000000680000}"/>
    <cellStyle name="표준 37 2 9 12 2" xfId="26842" xr:uid="{00000000-0005-0000-0000-000001680000}"/>
    <cellStyle name="표준 37 2 9 13" xfId="26843" xr:uid="{00000000-0005-0000-0000-000002680000}"/>
    <cellStyle name="표준 37 2 9 13 2" xfId="26844" xr:uid="{00000000-0005-0000-0000-000003680000}"/>
    <cellStyle name="표준 37 2 9 14" xfId="26845" xr:uid="{00000000-0005-0000-0000-000004680000}"/>
    <cellStyle name="표준 37 2 9 14 2" xfId="26846" xr:uid="{00000000-0005-0000-0000-000005680000}"/>
    <cellStyle name="표준 37 2 9 15" xfId="26847" xr:uid="{00000000-0005-0000-0000-000006680000}"/>
    <cellStyle name="표준 37 2 9 2" xfId="26848" xr:uid="{00000000-0005-0000-0000-000007680000}"/>
    <cellStyle name="표준 37 2 9 2 10" xfId="26849" xr:uid="{00000000-0005-0000-0000-000008680000}"/>
    <cellStyle name="표준 37 2 9 2 10 2" xfId="26850" xr:uid="{00000000-0005-0000-0000-000009680000}"/>
    <cellStyle name="표준 37 2 9 2 11" xfId="26851" xr:uid="{00000000-0005-0000-0000-00000A680000}"/>
    <cellStyle name="표준 37 2 9 2 11 2" xfId="26852" xr:uid="{00000000-0005-0000-0000-00000B680000}"/>
    <cellStyle name="표준 37 2 9 2 12" xfId="26853" xr:uid="{00000000-0005-0000-0000-00000C680000}"/>
    <cellStyle name="표준 37 2 9 2 12 2" xfId="26854" xr:uid="{00000000-0005-0000-0000-00000D680000}"/>
    <cellStyle name="표준 37 2 9 2 13" xfId="26855" xr:uid="{00000000-0005-0000-0000-00000E680000}"/>
    <cellStyle name="표준 37 2 9 2 13 2" xfId="26856" xr:uid="{00000000-0005-0000-0000-00000F680000}"/>
    <cellStyle name="표준 37 2 9 2 14" xfId="26857" xr:uid="{00000000-0005-0000-0000-000010680000}"/>
    <cellStyle name="표준 37 2 9 2 2" xfId="26858" xr:uid="{00000000-0005-0000-0000-000011680000}"/>
    <cellStyle name="표준 37 2 9 2 2 2" xfId="26859" xr:uid="{00000000-0005-0000-0000-000012680000}"/>
    <cellStyle name="표준 37 2 9 2 3" xfId="26860" xr:uid="{00000000-0005-0000-0000-000013680000}"/>
    <cellStyle name="표준 37 2 9 2 3 2" xfId="26861" xr:uid="{00000000-0005-0000-0000-000014680000}"/>
    <cellStyle name="표준 37 2 9 2 4" xfId="26862" xr:uid="{00000000-0005-0000-0000-000015680000}"/>
    <cellStyle name="표준 37 2 9 2 4 2" xfId="26863" xr:uid="{00000000-0005-0000-0000-000016680000}"/>
    <cellStyle name="표준 37 2 9 2 5" xfId="26864" xr:uid="{00000000-0005-0000-0000-000017680000}"/>
    <cellStyle name="표준 37 2 9 2 5 2" xfId="26865" xr:uid="{00000000-0005-0000-0000-000018680000}"/>
    <cellStyle name="표준 37 2 9 2 6" xfId="26866" xr:uid="{00000000-0005-0000-0000-000019680000}"/>
    <cellStyle name="표준 37 2 9 2 6 2" xfId="26867" xr:uid="{00000000-0005-0000-0000-00001A680000}"/>
    <cellStyle name="표준 37 2 9 2 7" xfId="26868" xr:uid="{00000000-0005-0000-0000-00001B680000}"/>
    <cellStyle name="표준 37 2 9 2 7 2" xfId="26869" xr:uid="{00000000-0005-0000-0000-00001C680000}"/>
    <cellStyle name="표준 37 2 9 2 8" xfId="26870" xr:uid="{00000000-0005-0000-0000-00001D680000}"/>
    <cellStyle name="표준 37 2 9 2 8 2" xfId="26871" xr:uid="{00000000-0005-0000-0000-00001E680000}"/>
    <cellStyle name="표준 37 2 9 2 9" xfId="26872" xr:uid="{00000000-0005-0000-0000-00001F680000}"/>
    <cellStyle name="표준 37 2 9 2 9 2" xfId="26873" xr:uid="{00000000-0005-0000-0000-000020680000}"/>
    <cellStyle name="표준 37 2 9 3" xfId="26874" xr:uid="{00000000-0005-0000-0000-000021680000}"/>
    <cellStyle name="표준 37 2 9 3 2" xfId="26875" xr:uid="{00000000-0005-0000-0000-000022680000}"/>
    <cellStyle name="표준 37 2 9 4" xfId="26876" xr:uid="{00000000-0005-0000-0000-000023680000}"/>
    <cellStyle name="표준 37 2 9 4 2" xfId="26877" xr:uid="{00000000-0005-0000-0000-000024680000}"/>
    <cellStyle name="표준 37 2 9 5" xfId="26878" xr:uid="{00000000-0005-0000-0000-000025680000}"/>
    <cellStyle name="표준 37 2 9 5 2" xfId="26879" xr:uid="{00000000-0005-0000-0000-000026680000}"/>
    <cellStyle name="표준 37 2 9 6" xfId="26880" xr:uid="{00000000-0005-0000-0000-000027680000}"/>
    <cellStyle name="표준 37 2 9 6 2" xfId="26881" xr:uid="{00000000-0005-0000-0000-000028680000}"/>
    <cellStyle name="표준 37 2 9 7" xfId="26882" xr:uid="{00000000-0005-0000-0000-000029680000}"/>
    <cellStyle name="표준 37 2 9 7 2" xfId="26883" xr:uid="{00000000-0005-0000-0000-00002A680000}"/>
    <cellStyle name="표준 37 2 9 8" xfId="26884" xr:uid="{00000000-0005-0000-0000-00002B680000}"/>
    <cellStyle name="표준 37 2 9 8 2" xfId="26885" xr:uid="{00000000-0005-0000-0000-00002C680000}"/>
    <cellStyle name="표준 37 2 9 9" xfId="26886" xr:uid="{00000000-0005-0000-0000-00002D680000}"/>
    <cellStyle name="표준 37 2 9 9 2" xfId="26887" xr:uid="{00000000-0005-0000-0000-00002E680000}"/>
    <cellStyle name="표준 37 20" xfId="26888" xr:uid="{00000000-0005-0000-0000-00002F680000}"/>
    <cellStyle name="표준 37 20 10" xfId="26889" xr:uid="{00000000-0005-0000-0000-000030680000}"/>
    <cellStyle name="표준 37 20 10 2" xfId="26890" xr:uid="{00000000-0005-0000-0000-000031680000}"/>
    <cellStyle name="표준 37 20 11" xfId="26891" xr:uid="{00000000-0005-0000-0000-000032680000}"/>
    <cellStyle name="표준 37 20 11 2" xfId="26892" xr:uid="{00000000-0005-0000-0000-000033680000}"/>
    <cellStyle name="표준 37 20 12" xfId="26893" xr:uid="{00000000-0005-0000-0000-000034680000}"/>
    <cellStyle name="표준 37 20 12 2" xfId="26894" xr:uid="{00000000-0005-0000-0000-000035680000}"/>
    <cellStyle name="표준 37 20 13" xfId="26895" xr:uid="{00000000-0005-0000-0000-000036680000}"/>
    <cellStyle name="표준 37 20 13 2" xfId="26896" xr:uid="{00000000-0005-0000-0000-000037680000}"/>
    <cellStyle name="표준 37 20 14" xfId="26897" xr:uid="{00000000-0005-0000-0000-000038680000}"/>
    <cellStyle name="표준 37 20 14 2" xfId="26898" xr:uid="{00000000-0005-0000-0000-000039680000}"/>
    <cellStyle name="표준 37 20 15" xfId="26899" xr:uid="{00000000-0005-0000-0000-00003A680000}"/>
    <cellStyle name="표준 37 20 2" xfId="26900" xr:uid="{00000000-0005-0000-0000-00003B680000}"/>
    <cellStyle name="표준 37 20 2 10" xfId="26901" xr:uid="{00000000-0005-0000-0000-00003C680000}"/>
    <cellStyle name="표준 37 20 2 10 2" xfId="26902" xr:uid="{00000000-0005-0000-0000-00003D680000}"/>
    <cellStyle name="표준 37 20 2 11" xfId="26903" xr:uid="{00000000-0005-0000-0000-00003E680000}"/>
    <cellStyle name="표준 37 20 2 11 2" xfId="26904" xr:uid="{00000000-0005-0000-0000-00003F680000}"/>
    <cellStyle name="표준 37 20 2 12" xfId="26905" xr:uid="{00000000-0005-0000-0000-000040680000}"/>
    <cellStyle name="표준 37 20 2 12 2" xfId="26906" xr:uid="{00000000-0005-0000-0000-000041680000}"/>
    <cellStyle name="표준 37 20 2 13" xfId="26907" xr:uid="{00000000-0005-0000-0000-000042680000}"/>
    <cellStyle name="표준 37 20 2 13 2" xfId="26908" xr:uid="{00000000-0005-0000-0000-000043680000}"/>
    <cellStyle name="표준 37 20 2 14" xfId="26909" xr:uid="{00000000-0005-0000-0000-000044680000}"/>
    <cellStyle name="표준 37 20 2 2" xfId="26910" xr:uid="{00000000-0005-0000-0000-000045680000}"/>
    <cellStyle name="표준 37 20 2 2 2" xfId="26911" xr:uid="{00000000-0005-0000-0000-000046680000}"/>
    <cellStyle name="표준 37 20 2 3" xfId="26912" xr:uid="{00000000-0005-0000-0000-000047680000}"/>
    <cellStyle name="표준 37 20 2 3 2" xfId="26913" xr:uid="{00000000-0005-0000-0000-000048680000}"/>
    <cellStyle name="표준 37 20 2 4" xfId="26914" xr:uid="{00000000-0005-0000-0000-000049680000}"/>
    <cellStyle name="표준 37 20 2 4 2" xfId="26915" xr:uid="{00000000-0005-0000-0000-00004A680000}"/>
    <cellStyle name="표준 37 20 2 5" xfId="26916" xr:uid="{00000000-0005-0000-0000-00004B680000}"/>
    <cellStyle name="표준 37 20 2 5 2" xfId="26917" xr:uid="{00000000-0005-0000-0000-00004C680000}"/>
    <cellStyle name="표준 37 20 2 6" xfId="26918" xr:uid="{00000000-0005-0000-0000-00004D680000}"/>
    <cellStyle name="표준 37 20 2 6 2" xfId="26919" xr:uid="{00000000-0005-0000-0000-00004E680000}"/>
    <cellStyle name="표준 37 20 2 7" xfId="26920" xr:uid="{00000000-0005-0000-0000-00004F680000}"/>
    <cellStyle name="표준 37 20 2 7 2" xfId="26921" xr:uid="{00000000-0005-0000-0000-000050680000}"/>
    <cellStyle name="표준 37 20 2 8" xfId="26922" xr:uid="{00000000-0005-0000-0000-000051680000}"/>
    <cellStyle name="표준 37 20 2 8 2" xfId="26923" xr:uid="{00000000-0005-0000-0000-000052680000}"/>
    <cellStyle name="표준 37 20 2 9" xfId="26924" xr:uid="{00000000-0005-0000-0000-000053680000}"/>
    <cellStyle name="표준 37 20 2 9 2" xfId="26925" xr:uid="{00000000-0005-0000-0000-000054680000}"/>
    <cellStyle name="표준 37 20 3" xfId="26926" xr:uid="{00000000-0005-0000-0000-000055680000}"/>
    <cellStyle name="표준 37 20 3 2" xfId="26927" xr:uid="{00000000-0005-0000-0000-000056680000}"/>
    <cellStyle name="표준 37 20 4" xfId="26928" xr:uid="{00000000-0005-0000-0000-000057680000}"/>
    <cellStyle name="표준 37 20 4 2" xfId="26929" xr:uid="{00000000-0005-0000-0000-000058680000}"/>
    <cellStyle name="표준 37 20 5" xfId="26930" xr:uid="{00000000-0005-0000-0000-000059680000}"/>
    <cellStyle name="표준 37 20 5 2" xfId="26931" xr:uid="{00000000-0005-0000-0000-00005A680000}"/>
    <cellStyle name="표준 37 20 6" xfId="26932" xr:uid="{00000000-0005-0000-0000-00005B680000}"/>
    <cellStyle name="표준 37 20 6 2" xfId="26933" xr:uid="{00000000-0005-0000-0000-00005C680000}"/>
    <cellStyle name="표준 37 20 7" xfId="26934" xr:uid="{00000000-0005-0000-0000-00005D680000}"/>
    <cellStyle name="표준 37 20 7 2" xfId="26935" xr:uid="{00000000-0005-0000-0000-00005E680000}"/>
    <cellStyle name="표준 37 20 8" xfId="26936" xr:uid="{00000000-0005-0000-0000-00005F680000}"/>
    <cellStyle name="표준 37 20 8 2" xfId="26937" xr:uid="{00000000-0005-0000-0000-000060680000}"/>
    <cellStyle name="표준 37 20 9" xfId="26938" xr:uid="{00000000-0005-0000-0000-000061680000}"/>
    <cellStyle name="표준 37 20 9 2" xfId="26939" xr:uid="{00000000-0005-0000-0000-000062680000}"/>
    <cellStyle name="표준 37 21" xfId="26940" xr:uid="{00000000-0005-0000-0000-000063680000}"/>
    <cellStyle name="표준 37 21 10" xfId="26941" xr:uid="{00000000-0005-0000-0000-000064680000}"/>
    <cellStyle name="표준 37 21 10 2" xfId="26942" xr:uid="{00000000-0005-0000-0000-000065680000}"/>
    <cellStyle name="표준 37 21 11" xfId="26943" xr:uid="{00000000-0005-0000-0000-000066680000}"/>
    <cellStyle name="표준 37 21 11 2" xfId="26944" xr:uid="{00000000-0005-0000-0000-000067680000}"/>
    <cellStyle name="표준 37 21 12" xfId="26945" xr:uid="{00000000-0005-0000-0000-000068680000}"/>
    <cellStyle name="표준 37 21 12 2" xfId="26946" xr:uid="{00000000-0005-0000-0000-000069680000}"/>
    <cellStyle name="표준 37 21 13" xfId="26947" xr:uid="{00000000-0005-0000-0000-00006A680000}"/>
    <cellStyle name="표준 37 21 13 2" xfId="26948" xr:uid="{00000000-0005-0000-0000-00006B680000}"/>
    <cellStyle name="표준 37 21 14" xfId="26949" xr:uid="{00000000-0005-0000-0000-00006C680000}"/>
    <cellStyle name="표준 37 21 14 2" xfId="26950" xr:uid="{00000000-0005-0000-0000-00006D680000}"/>
    <cellStyle name="표준 37 21 15" xfId="26951" xr:uid="{00000000-0005-0000-0000-00006E680000}"/>
    <cellStyle name="표준 37 21 2" xfId="26952" xr:uid="{00000000-0005-0000-0000-00006F680000}"/>
    <cellStyle name="표준 37 21 2 10" xfId="26953" xr:uid="{00000000-0005-0000-0000-000070680000}"/>
    <cellStyle name="표준 37 21 2 10 2" xfId="26954" xr:uid="{00000000-0005-0000-0000-000071680000}"/>
    <cellStyle name="표준 37 21 2 11" xfId="26955" xr:uid="{00000000-0005-0000-0000-000072680000}"/>
    <cellStyle name="표준 37 21 2 11 2" xfId="26956" xr:uid="{00000000-0005-0000-0000-000073680000}"/>
    <cellStyle name="표준 37 21 2 12" xfId="26957" xr:uid="{00000000-0005-0000-0000-000074680000}"/>
    <cellStyle name="표준 37 21 2 12 2" xfId="26958" xr:uid="{00000000-0005-0000-0000-000075680000}"/>
    <cellStyle name="표준 37 21 2 13" xfId="26959" xr:uid="{00000000-0005-0000-0000-000076680000}"/>
    <cellStyle name="표준 37 21 2 13 2" xfId="26960" xr:uid="{00000000-0005-0000-0000-000077680000}"/>
    <cellStyle name="표준 37 21 2 14" xfId="26961" xr:uid="{00000000-0005-0000-0000-000078680000}"/>
    <cellStyle name="표준 37 21 2 2" xfId="26962" xr:uid="{00000000-0005-0000-0000-000079680000}"/>
    <cellStyle name="표준 37 21 2 2 2" xfId="26963" xr:uid="{00000000-0005-0000-0000-00007A680000}"/>
    <cellStyle name="표준 37 21 2 3" xfId="26964" xr:uid="{00000000-0005-0000-0000-00007B680000}"/>
    <cellStyle name="표준 37 21 2 3 2" xfId="26965" xr:uid="{00000000-0005-0000-0000-00007C680000}"/>
    <cellStyle name="표준 37 21 2 4" xfId="26966" xr:uid="{00000000-0005-0000-0000-00007D680000}"/>
    <cellStyle name="표준 37 21 2 4 2" xfId="26967" xr:uid="{00000000-0005-0000-0000-00007E680000}"/>
    <cellStyle name="표준 37 21 2 5" xfId="26968" xr:uid="{00000000-0005-0000-0000-00007F680000}"/>
    <cellStyle name="표준 37 21 2 5 2" xfId="26969" xr:uid="{00000000-0005-0000-0000-000080680000}"/>
    <cellStyle name="표준 37 21 2 6" xfId="26970" xr:uid="{00000000-0005-0000-0000-000081680000}"/>
    <cellStyle name="표준 37 21 2 6 2" xfId="26971" xr:uid="{00000000-0005-0000-0000-000082680000}"/>
    <cellStyle name="표준 37 21 2 7" xfId="26972" xr:uid="{00000000-0005-0000-0000-000083680000}"/>
    <cellStyle name="표준 37 21 2 7 2" xfId="26973" xr:uid="{00000000-0005-0000-0000-000084680000}"/>
    <cellStyle name="표준 37 21 2 8" xfId="26974" xr:uid="{00000000-0005-0000-0000-000085680000}"/>
    <cellStyle name="표준 37 21 2 8 2" xfId="26975" xr:uid="{00000000-0005-0000-0000-000086680000}"/>
    <cellStyle name="표준 37 21 2 9" xfId="26976" xr:uid="{00000000-0005-0000-0000-000087680000}"/>
    <cellStyle name="표준 37 21 2 9 2" xfId="26977" xr:uid="{00000000-0005-0000-0000-000088680000}"/>
    <cellStyle name="표준 37 21 3" xfId="26978" xr:uid="{00000000-0005-0000-0000-000089680000}"/>
    <cellStyle name="표준 37 21 3 2" xfId="26979" xr:uid="{00000000-0005-0000-0000-00008A680000}"/>
    <cellStyle name="표준 37 21 4" xfId="26980" xr:uid="{00000000-0005-0000-0000-00008B680000}"/>
    <cellStyle name="표준 37 21 4 2" xfId="26981" xr:uid="{00000000-0005-0000-0000-00008C680000}"/>
    <cellStyle name="표준 37 21 5" xfId="26982" xr:uid="{00000000-0005-0000-0000-00008D680000}"/>
    <cellStyle name="표준 37 21 5 2" xfId="26983" xr:uid="{00000000-0005-0000-0000-00008E680000}"/>
    <cellStyle name="표준 37 21 6" xfId="26984" xr:uid="{00000000-0005-0000-0000-00008F680000}"/>
    <cellStyle name="표준 37 21 6 2" xfId="26985" xr:uid="{00000000-0005-0000-0000-000090680000}"/>
    <cellStyle name="표준 37 21 7" xfId="26986" xr:uid="{00000000-0005-0000-0000-000091680000}"/>
    <cellStyle name="표준 37 21 7 2" xfId="26987" xr:uid="{00000000-0005-0000-0000-000092680000}"/>
    <cellStyle name="표준 37 21 8" xfId="26988" xr:uid="{00000000-0005-0000-0000-000093680000}"/>
    <cellStyle name="표준 37 21 8 2" xfId="26989" xr:uid="{00000000-0005-0000-0000-000094680000}"/>
    <cellStyle name="표준 37 21 9" xfId="26990" xr:uid="{00000000-0005-0000-0000-000095680000}"/>
    <cellStyle name="표준 37 21 9 2" xfId="26991" xr:uid="{00000000-0005-0000-0000-000096680000}"/>
    <cellStyle name="표준 37 22" xfId="26992" xr:uid="{00000000-0005-0000-0000-000097680000}"/>
    <cellStyle name="표준 37 22 10" xfId="26993" xr:uid="{00000000-0005-0000-0000-000098680000}"/>
    <cellStyle name="표준 37 22 10 2" xfId="26994" xr:uid="{00000000-0005-0000-0000-000099680000}"/>
    <cellStyle name="표준 37 22 11" xfId="26995" xr:uid="{00000000-0005-0000-0000-00009A680000}"/>
    <cellStyle name="표준 37 22 11 2" xfId="26996" xr:uid="{00000000-0005-0000-0000-00009B680000}"/>
    <cellStyle name="표준 37 22 12" xfId="26997" xr:uid="{00000000-0005-0000-0000-00009C680000}"/>
    <cellStyle name="표준 37 22 12 2" xfId="26998" xr:uid="{00000000-0005-0000-0000-00009D680000}"/>
    <cellStyle name="표준 37 22 13" xfId="26999" xr:uid="{00000000-0005-0000-0000-00009E680000}"/>
    <cellStyle name="표준 37 22 13 2" xfId="27000" xr:uid="{00000000-0005-0000-0000-00009F680000}"/>
    <cellStyle name="표준 37 22 14" xfId="27001" xr:uid="{00000000-0005-0000-0000-0000A0680000}"/>
    <cellStyle name="표준 37 22 14 2" xfId="27002" xr:uid="{00000000-0005-0000-0000-0000A1680000}"/>
    <cellStyle name="표준 37 22 15" xfId="27003" xr:uid="{00000000-0005-0000-0000-0000A2680000}"/>
    <cellStyle name="표준 37 22 2" xfId="27004" xr:uid="{00000000-0005-0000-0000-0000A3680000}"/>
    <cellStyle name="표준 37 22 2 10" xfId="27005" xr:uid="{00000000-0005-0000-0000-0000A4680000}"/>
    <cellStyle name="표준 37 22 2 10 2" xfId="27006" xr:uid="{00000000-0005-0000-0000-0000A5680000}"/>
    <cellStyle name="표준 37 22 2 11" xfId="27007" xr:uid="{00000000-0005-0000-0000-0000A6680000}"/>
    <cellStyle name="표준 37 22 2 11 2" xfId="27008" xr:uid="{00000000-0005-0000-0000-0000A7680000}"/>
    <cellStyle name="표준 37 22 2 12" xfId="27009" xr:uid="{00000000-0005-0000-0000-0000A8680000}"/>
    <cellStyle name="표준 37 22 2 12 2" xfId="27010" xr:uid="{00000000-0005-0000-0000-0000A9680000}"/>
    <cellStyle name="표준 37 22 2 13" xfId="27011" xr:uid="{00000000-0005-0000-0000-0000AA680000}"/>
    <cellStyle name="표준 37 22 2 13 2" xfId="27012" xr:uid="{00000000-0005-0000-0000-0000AB680000}"/>
    <cellStyle name="표준 37 22 2 14" xfId="27013" xr:uid="{00000000-0005-0000-0000-0000AC680000}"/>
    <cellStyle name="표준 37 22 2 2" xfId="27014" xr:uid="{00000000-0005-0000-0000-0000AD680000}"/>
    <cellStyle name="표준 37 22 2 2 2" xfId="27015" xr:uid="{00000000-0005-0000-0000-0000AE680000}"/>
    <cellStyle name="표준 37 22 2 3" xfId="27016" xr:uid="{00000000-0005-0000-0000-0000AF680000}"/>
    <cellStyle name="표준 37 22 2 3 2" xfId="27017" xr:uid="{00000000-0005-0000-0000-0000B0680000}"/>
    <cellStyle name="표준 37 22 2 4" xfId="27018" xr:uid="{00000000-0005-0000-0000-0000B1680000}"/>
    <cellStyle name="표준 37 22 2 4 2" xfId="27019" xr:uid="{00000000-0005-0000-0000-0000B2680000}"/>
    <cellStyle name="표준 37 22 2 5" xfId="27020" xr:uid="{00000000-0005-0000-0000-0000B3680000}"/>
    <cellStyle name="표준 37 22 2 5 2" xfId="27021" xr:uid="{00000000-0005-0000-0000-0000B4680000}"/>
    <cellStyle name="표준 37 22 2 6" xfId="27022" xr:uid="{00000000-0005-0000-0000-0000B5680000}"/>
    <cellStyle name="표준 37 22 2 6 2" xfId="27023" xr:uid="{00000000-0005-0000-0000-0000B6680000}"/>
    <cellStyle name="표준 37 22 2 7" xfId="27024" xr:uid="{00000000-0005-0000-0000-0000B7680000}"/>
    <cellStyle name="표준 37 22 2 7 2" xfId="27025" xr:uid="{00000000-0005-0000-0000-0000B8680000}"/>
    <cellStyle name="표준 37 22 2 8" xfId="27026" xr:uid="{00000000-0005-0000-0000-0000B9680000}"/>
    <cellStyle name="표준 37 22 2 8 2" xfId="27027" xr:uid="{00000000-0005-0000-0000-0000BA680000}"/>
    <cellStyle name="표준 37 22 2 9" xfId="27028" xr:uid="{00000000-0005-0000-0000-0000BB680000}"/>
    <cellStyle name="표준 37 22 2 9 2" xfId="27029" xr:uid="{00000000-0005-0000-0000-0000BC680000}"/>
    <cellStyle name="표준 37 22 3" xfId="27030" xr:uid="{00000000-0005-0000-0000-0000BD680000}"/>
    <cellStyle name="표준 37 22 3 2" xfId="27031" xr:uid="{00000000-0005-0000-0000-0000BE680000}"/>
    <cellStyle name="표준 37 22 4" xfId="27032" xr:uid="{00000000-0005-0000-0000-0000BF680000}"/>
    <cellStyle name="표준 37 22 4 2" xfId="27033" xr:uid="{00000000-0005-0000-0000-0000C0680000}"/>
    <cellStyle name="표준 37 22 5" xfId="27034" xr:uid="{00000000-0005-0000-0000-0000C1680000}"/>
    <cellStyle name="표준 37 22 5 2" xfId="27035" xr:uid="{00000000-0005-0000-0000-0000C2680000}"/>
    <cellStyle name="표준 37 22 6" xfId="27036" xr:uid="{00000000-0005-0000-0000-0000C3680000}"/>
    <cellStyle name="표준 37 22 6 2" xfId="27037" xr:uid="{00000000-0005-0000-0000-0000C4680000}"/>
    <cellStyle name="표준 37 22 7" xfId="27038" xr:uid="{00000000-0005-0000-0000-0000C5680000}"/>
    <cellStyle name="표준 37 22 7 2" xfId="27039" xr:uid="{00000000-0005-0000-0000-0000C6680000}"/>
    <cellStyle name="표준 37 22 8" xfId="27040" xr:uid="{00000000-0005-0000-0000-0000C7680000}"/>
    <cellStyle name="표준 37 22 8 2" xfId="27041" xr:uid="{00000000-0005-0000-0000-0000C8680000}"/>
    <cellStyle name="표준 37 22 9" xfId="27042" xr:uid="{00000000-0005-0000-0000-0000C9680000}"/>
    <cellStyle name="표준 37 22 9 2" xfId="27043" xr:uid="{00000000-0005-0000-0000-0000CA680000}"/>
    <cellStyle name="표준 37 23" xfId="27044" xr:uid="{00000000-0005-0000-0000-0000CB680000}"/>
    <cellStyle name="표준 37 23 10" xfId="27045" xr:uid="{00000000-0005-0000-0000-0000CC680000}"/>
    <cellStyle name="표준 37 23 10 2" xfId="27046" xr:uid="{00000000-0005-0000-0000-0000CD680000}"/>
    <cellStyle name="표준 37 23 11" xfId="27047" xr:uid="{00000000-0005-0000-0000-0000CE680000}"/>
    <cellStyle name="표준 37 23 11 2" xfId="27048" xr:uid="{00000000-0005-0000-0000-0000CF680000}"/>
    <cellStyle name="표준 37 23 12" xfId="27049" xr:uid="{00000000-0005-0000-0000-0000D0680000}"/>
    <cellStyle name="표준 37 23 12 2" xfId="27050" xr:uid="{00000000-0005-0000-0000-0000D1680000}"/>
    <cellStyle name="표준 37 23 13" xfId="27051" xr:uid="{00000000-0005-0000-0000-0000D2680000}"/>
    <cellStyle name="표준 37 23 13 2" xfId="27052" xr:uid="{00000000-0005-0000-0000-0000D3680000}"/>
    <cellStyle name="표준 37 23 14" xfId="27053" xr:uid="{00000000-0005-0000-0000-0000D4680000}"/>
    <cellStyle name="표준 37 23 14 2" xfId="27054" xr:uid="{00000000-0005-0000-0000-0000D5680000}"/>
    <cellStyle name="표준 37 23 15" xfId="27055" xr:uid="{00000000-0005-0000-0000-0000D6680000}"/>
    <cellStyle name="표준 37 23 2" xfId="27056" xr:uid="{00000000-0005-0000-0000-0000D7680000}"/>
    <cellStyle name="표준 37 23 2 10" xfId="27057" xr:uid="{00000000-0005-0000-0000-0000D8680000}"/>
    <cellStyle name="표준 37 23 2 10 2" xfId="27058" xr:uid="{00000000-0005-0000-0000-0000D9680000}"/>
    <cellStyle name="표준 37 23 2 11" xfId="27059" xr:uid="{00000000-0005-0000-0000-0000DA680000}"/>
    <cellStyle name="표준 37 23 2 11 2" xfId="27060" xr:uid="{00000000-0005-0000-0000-0000DB680000}"/>
    <cellStyle name="표준 37 23 2 12" xfId="27061" xr:uid="{00000000-0005-0000-0000-0000DC680000}"/>
    <cellStyle name="표준 37 23 2 12 2" xfId="27062" xr:uid="{00000000-0005-0000-0000-0000DD680000}"/>
    <cellStyle name="표준 37 23 2 13" xfId="27063" xr:uid="{00000000-0005-0000-0000-0000DE680000}"/>
    <cellStyle name="표준 37 23 2 13 2" xfId="27064" xr:uid="{00000000-0005-0000-0000-0000DF680000}"/>
    <cellStyle name="표준 37 23 2 14" xfId="27065" xr:uid="{00000000-0005-0000-0000-0000E0680000}"/>
    <cellStyle name="표준 37 23 2 2" xfId="27066" xr:uid="{00000000-0005-0000-0000-0000E1680000}"/>
    <cellStyle name="표준 37 23 2 2 2" xfId="27067" xr:uid="{00000000-0005-0000-0000-0000E2680000}"/>
    <cellStyle name="표준 37 23 2 3" xfId="27068" xr:uid="{00000000-0005-0000-0000-0000E3680000}"/>
    <cellStyle name="표준 37 23 2 3 2" xfId="27069" xr:uid="{00000000-0005-0000-0000-0000E4680000}"/>
    <cellStyle name="표준 37 23 2 4" xfId="27070" xr:uid="{00000000-0005-0000-0000-0000E5680000}"/>
    <cellStyle name="표준 37 23 2 4 2" xfId="27071" xr:uid="{00000000-0005-0000-0000-0000E6680000}"/>
    <cellStyle name="표준 37 23 2 5" xfId="27072" xr:uid="{00000000-0005-0000-0000-0000E7680000}"/>
    <cellStyle name="표준 37 23 2 5 2" xfId="27073" xr:uid="{00000000-0005-0000-0000-0000E8680000}"/>
    <cellStyle name="표준 37 23 2 6" xfId="27074" xr:uid="{00000000-0005-0000-0000-0000E9680000}"/>
    <cellStyle name="표준 37 23 2 6 2" xfId="27075" xr:uid="{00000000-0005-0000-0000-0000EA680000}"/>
    <cellStyle name="표준 37 23 2 7" xfId="27076" xr:uid="{00000000-0005-0000-0000-0000EB680000}"/>
    <cellStyle name="표준 37 23 2 7 2" xfId="27077" xr:uid="{00000000-0005-0000-0000-0000EC680000}"/>
    <cellStyle name="표준 37 23 2 8" xfId="27078" xr:uid="{00000000-0005-0000-0000-0000ED680000}"/>
    <cellStyle name="표준 37 23 2 8 2" xfId="27079" xr:uid="{00000000-0005-0000-0000-0000EE680000}"/>
    <cellStyle name="표준 37 23 2 9" xfId="27080" xr:uid="{00000000-0005-0000-0000-0000EF680000}"/>
    <cellStyle name="표준 37 23 2 9 2" xfId="27081" xr:uid="{00000000-0005-0000-0000-0000F0680000}"/>
    <cellStyle name="표준 37 23 3" xfId="27082" xr:uid="{00000000-0005-0000-0000-0000F1680000}"/>
    <cellStyle name="표준 37 23 3 2" xfId="27083" xr:uid="{00000000-0005-0000-0000-0000F2680000}"/>
    <cellStyle name="표준 37 23 4" xfId="27084" xr:uid="{00000000-0005-0000-0000-0000F3680000}"/>
    <cellStyle name="표준 37 23 4 2" xfId="27085" xr:uid="{00000000-0005-0000-0000-0000F4680000}"/>
    <cellStyle name="표준 37 23 5" xfId="27086" xr:uid="{00000000-0005-0000-0000-0000F5680000}"/>
    <cellStyle name="표준 37 23 5 2" xfId="27087" xr:uid="{00000000-0005-0000-0000-0000F6680000}"/>
    <cellStyle name="표준 37 23 6" xfId="27088" xr:uid="{00000000-0005-0000-0000-0000F7680000}"/>
    <cellStyle name="표준 37 23 6 2" xfId="27089" xr:uid="{00000000-0005-0000-0000-0000F8680000}"/>
    <cellStyle name="표준 37 23 7" xfId="27090" xr:uid="{00000000-0005-0000-0000-0000F9680000}"/>
    <cellStyle name="표준 37 23 7 2" xfId="27091" xr:uid="{00000000-0005-0000-0000-0000FA680000}"/>
    <cellStyle name="표준 37 23 8" xfId="27092" xr:uid="{00000000-0005-0000-0000-0000FB680000}"/>
    <cellStyle name="표준 37 23 8 2" xfId="27093" xr:uid="{00000000-0005-0000-0000-0000FC680000}"/>
    <cellStyle name="표준 37 23 9" xfId="27094" xr:uid="{00000000-0005-0000-0000-0000FD680000}"/>
    <cellStyle name="표준 37 23 9 2" xfId="27095" xr:uid="{00000000-0005-0000-0000-0000FE680000}"/>
    <cellStyle name="표준 37 24" xfId="27096" xr:uid="{00000000-0005-0000-0000-0000FF680000}"/>
    <cellStyle name="표준 37 24 10" xfId="27097" xr:uid="{00000000-0005-0000-0000-000000690000}"/>
    <cellStyle name="표준 37 24 10 2" xfId="27098" xr:uid="{00000000-0005-0000-0000-000001690000}"/>
    <cellStyle name="표준 37 24 11" xfId="27099" xr:uid="{00000000-0005-0000-0000-000002690000}"/>
    <cellStyle name="표준 37 24 11 2" xfId="27100" xr:uid="{00000000-0005-0000-0000-000003690000}"/>
    <cellStyle name="표준 37 24 12" xfId="27101" xr:uid="{00000000-0005-0000-0000-000004690000}"/>
    <cellStyle name="표준 37 24 12 2" xfId="27102" xr:uid="{00000000-0005-0000-0000-000005690000}"/>
    <cellStyle name="표준 37 24 13" xfId="27103" xr:uid="{00000000-0005-0000-0000-000006690000}"/>
    <cellStyle name="표준 37 24 13 2" xfId="27104" xr:uid="{00000000-0005-0000-0000-000007690000}"/>
    <cellStyle name="표준 37 24 14" xfId="27105" xr:uid="{00000000-0005-0000-0000-000008690000}"/>
    <cellStyle name="표준 37 24 14 2" xfId="27106" xr:uid="{00000000-0005-0000-0000-000009690000}"/>
    <cellStyle name="표준 37 24 15" xfId="27107" xr:uid="{00000000-0005-0000-0000-00000A690000}"/>
    <cellStyle name="표준 37 24 2" xfId="27108" xr:uid="{00000000-0005-0000-0000-00000B690000}"/>
    <cellStyle name="표준 37 24 2 10" xfId="27109" xr:uid="{00000000-0005-0000-0000-00000C690000}"/>
    <cellStyle name="표준 37 24 2 10 2" xfId="27110" xr:uid="{00000000-0005-0000-0000-00000D690000}"/>
    <cellStyle name="표준 37 24 2 11" xfId="27111" xr:uid="{00000000-0005-0000-0000-00000E690000}"/>
    <cellStyle name="표준 37 24 2 11 2" xfId="27112" xr:uid="{00000000-0005-0000-0000-00000F690000}"/>
    <cellStyle name="표준 37 24 2 12" xfId="27113" xr:uid="{00000000-0005-0000-0000-000010690000}"/>
    <cellStyle name="표준 37 24 2 12 2" xfId="27114" xr:uid="{00000000-0005-0000-0000-000011690000}"/>
    <cellStyle name="표준 37 24 2 13" xfId="27115" xr:uid="{00000000-0005-0000-0000-000012690000}"/>
    <cellStyle name="표준 37 24 2 13 2" xfId="27116" xr:uid="{00000000-0005-0000-0000-000013690000}"/>
    <cellStyle name="표준 37 24 2 14" xfId="27117" xr:uid="{00000000-0005-0000-0000-000014690000}"/>
    <cellStyle name="표준 37 24 2 2" xfId="27118" xr:uid="{00000000-0005-0000-0000-000015690000}"/>
    <cellStyle name="표준 37 24 2 2 2" xfId="27119" xr:uid="{00000000-0005-0000-0000-000016690000}"/>
    <cellStyle name="표준 37 24 2 3" xfId="27120" xr:uid="{00000000-0005-0000-0000-000017690000}"/>
    <cellStyle name="표준 37 24 2 3 2" xfId="27121" xr:uid="{00000000-0005-0000-0000-000018690000}"/>
    <cellStyle name="표준 37 24 2 4" xfId="27122" xr:uid="{00000000-0005-0000-0000-000019690000}"/>
    <cellStyle name="표준 37 24 2 4 2" xfId="27123" xr:uid="{00000000-0005-0000-0000-00001A690000}"/>
    <cellStyle name="표준 37 24 2 5" xfId="27124" xr:uid="{00000000-0005-0000-0000-00001B690000}"/>
    <cellStyle name="표준 37 24 2 5 2" xfId="27125" xr:uid="{00000000-0005-0000-0000-00001C690000}"/>
    <cellStyle name="표준 37 24 2 6" xfId="27126" xr:uid="{00000000-0005-0000-0000-00001D690000}"/>
    <cellStyle name="표준 37 24 2 6 2" xfId="27127" xr:uid="{00000000-0005-0000-0000-00001E690000}"/>
    <cellStyle name="표준 37 24 2 7" xfId="27128" xr:uid="{00000000-0005-0000-0000-00001F690000}"/>
    <cellStyle name="표준 37 24 2 7 2" xfId="27129" xr:uid="{00000000-0005-0000-0000-000020690000}"/>
    <cellStyle name="표준 37 24 2 8" xfId="27130" xr:uid="{00000000-0005-0000-0000-000021690000}"/>
    <cellStyle name="표준 37 24 2 8 2" xfId="27131" xr:uid="{00000000-0005-0000-0000-000022690000}"/>
    <cellStyle name="표준 37 24 2 9" xfId="27132" xr:uid="{00000000-0005-0000-0000-000023690000}"/>
    <cellStyle name="표준 37 24 2 9 2" xfId="27133" xr:uid="{00000000-0005-0000-0000-000024690000}"/>
    <cellStyle name="표준 37 24 3" xfId="27134" xr:uid="{00000000-0005-0000-0000-000025690000}"/>
    <cellStyle name="표준 37 24 3 2" xfId="27135" xr:uid="{00000000-0005-0000-0000-000026690000}"/>
    <cellStyle name="표준 37 24 4" xfId="27136" xr:uid="{00000000-0005-0000-0000-000027690000}"/>
    <cellStyle name="표준 37 24 4 2" xfId="27137" xr:uid="{00000000-0005-0000-0000-000028690000}"/>
    <cellStyle name="표준 37 24 5" xfId="27138" xr:uid="{00000000-0005-0000-0000-000029690000}"/>
    <cellStyle name="표준 37 24 5 2" xfId="27139" xr:uid="{00000000-0005-0000-0000-00002A690000}"/>
    <cellStyle name="표준 37 24 6" xfId="27140" xr:uid="{00000000-0005-0000-0000-00002B690000}"/>
    <cellStyle name="표준 37 24 6 2" xfId="27141" xr:uid="{00000000-0005-0000-0000-00002C690000}"/>
    <cellStyle name="표준 37 24 7" xfId="27142" xr:uid="{00000000-0005-0000-0000-00002D690000}"/>
    <cellStyle name="표준 37 24 7 2" xfId="27143" xr:uid="{00000000-0005-0000-0000-00002E690000}"/>
    <cellStyle name="표준 37 24 8" xfId="27144" xr:uid="{00000000-0005-0000-0000-00002F690000}"/>
    <cellStyle name="표준 37 24 8 2" xfId="27145" xr:uid="{00000000-0005-0000-0000-000030690000}"/>
    <cellStyle name="표준 37 24 9" xfId="27146" xr:uid="{00000000-0005-0000-0000-000031690000}"/>
    <cellStyle name="표준 37 24 9 2" xfId="27147" xr:uid="{00000000-0005-0000-0000-000032690000}"/>
    <cellStyle name="표준 37 25" xfId="27148" xr:uid="{00000000-0005-0000-0000-000033690000}"/>
    <cellStyle name="표준 37 25 10" xfId="27149" xr:uid="{00000000-0005-0000-0000-000034690000}"/>
    <cellStyle name="표준 37 25 10 2" xfId="27150" xr:uid="{00000000-0005-0000-0000-000035690000}"/>
    <cellStyle name="표준 37 25 11" xfId="27151" xr:uid="{00000000-0005-0000-0000-000036690000}"/>
    <cellStyle name="표준 37 25 11 2" xfId="27152" xr:uid="{00000000-0005-0000-0000-000037690000}"/>
    <cellStyle name="표준 37 25 12" xfId="27153" xr:uid="{00000000-0005-0000-0000-000038690000}"/>
    <cellStyle name="표준 37 25 12 2" xfId="27154" xr:uid="{00000000-0005-0000-0000-000039690000}"/>
    <cellStyle name="표준 37 25 13" xfId="27155" xr:uid="{00000000-0005-0000-0000-00003A690000}"/>
    <cellStyle name="표준 37 25 13 2" xfId="27156" xr:uid="{00000000-0005-0000-0000-00003B690000}"/>
    <cellStyle name="표준 37 25 14" xfId="27157" xr:uid="{00000000-0005-0000-0000-00003C690000}"/>
    <cellStyle name="표준 37 25 14 2" xfId="27158" xr:uid="{00000000-0005-0000-0000-00003D690000}"/>
    <cellStyle name="표준 37 25 15" xfId="27159" xr:uid="{00000000-0005-0000-0000-00003E690000}"/>
    <cellStyle name="표준 37 25 2" xfId="27160" xr:uid="{00000000-0005-0000-0000-00003F690000}"/>
    <cellStyle name="표준 37 25 2 10" xfId="27161" xr:uid="{00000000-0005-0000-0000-000040690000}"/>
    <cellStyle name="표준 37 25 2 10 2" xfId="27162" xr:uid="{00000000-0005-0000-0000-000041690000}"/>
    <cellStyle name="표준 37 25 2 11" xfId="27163" xr:uid="{00000000-0005-0000-0000-000042690000}"/>
    <cellStyle name="표준 37 25 2 11 2" xfId="27164" xr:uid="{00000000-0005-0000-0000-000043690000}"/>
    <cellStyle name="표준 37 25 2 12" xfId="27165" xr:uid="{00000000-0005-0000-0000-000044690000}"/>
    <cellStyle name="표준 37 25 2 12 2" xfId="27166" xr:uid="{00000000-0005-0000-0000-000045690000}"/>
    <cellStyle name="표준 37 25 2 13" xfId="27167" xr:uid="{00000000-0005-0000-0000-000046690000}"/>
    <cellStyle name="표준 37 25 2 13 2" xfId="27168" xr:uid="{00000000-0005-0000-0000-000047690000}"/>
    <cellStyle name="표준 37 25 2 14" xfId="27169" xr:uid="{00000000-0005-0000-0000-000048690000}"/>
    <cellStyle name="표준 37 25 2 2" xfId="27170" xr:uid="{00000000-0005-0000-0000-000049690000}"/>
    <cellStyle name="표준 37 25 2 2 2" xfId="27171" xr:uid="{00000000-0005-0000-0000-00004A690000}"/>
    <cellStyle name="표준 37 25 2 3" xfId="27172" xr:uid="{00000000-0005-0000-0000-00004B690000}"/>
    <cellStyle name="표준 37 25 2 3 2" xfId="27173" xr:uid="{00000000-0005-0000-0000-00004C690000}"/>
    <cellStyle name="표준 37 25 2 4" xfId="27174" xr:uid="{00000000-0005-0000-0000-00004D690000}"/>
    <cellStyle name="표준 37 25 2 4 2" xfId="27175" xr:uid="{00000000-0005-0000-0000-00004E690000}"/>
    <cellStyle name="표준 37 25 2 5" xfId="27176" xr:uid="{00000000-0005-0000-0000-00004F690000}"/>
    <cellStyle name="표준 37 25 2 5 2" xfId="27177" xr:uid="{00000000-0005-0000-0000-000050690000}"/>
    <cellStyle name="표준 37 25 2 6" xfId="27178" xr:uid="{00000000-0005-0000-0000-000051690000}"/>
    <cellStyle name="표준 37 25 2 6 2" xfId="27179" xr:uid="{00000000-0005-0000-0000-000052690000}"/>
    <cellStyle name="표준 37 25 2 7" xfId="27180" xr:uid="{00000000-0005-0000-0000-000053690000}"/>
    <cellStyle name="표준 37 25 2 7 2" xfId="27181" xr:uid="{00000000-0005-0000-0000-000054690000}"/>
    <cellStyle name="표준 37 25 2 8" xfId="27182" xr:uid="{00000000-0005-0000-0000-000055690000}"/>
    <cellStyle name="표준 37 25 2 8 2" xfId="27183" xr:uid="{00000000-0005-0000-0000-000056690000}"/>
    <cellStyle name="표준 37 25 2 9" xfId="27184" xr:uid="{00000000-0005-0000-0000-000057690000}"/>
    <cellStyle name="표준 37 25 2 9 2" xfId="27185" xr:uid="{00000000-0005-0000-0000-000058690000}"/>
    <cellStyle name="표준 37 25 3" xfId="27186" xr:uid="{00000000-0005-0000-0000-000059690000}"/>
    <cellStyle name="표준 37 25 3 2" xfId="27187" xr:uid="{00000000-0005-0000-0000-00005A690000}"/>
    <cellStyle name="표준 37 25 4" xfId="27188" xr:uid="{00000000-0005-0000-0000-00005B690000}"/>
    <cellStyle name="표준 37 25 4 2" xfId="27189" xr:uid="{00000000-0005-0000-0000-00005C690000}"/>
    <cellStyle name="표준 37 25 5" xfId="27190" xr:uid="{00000000-0005-0000-0000-00005D690000}"/>
    <cellStyle name="표준 37 25 5 2" xfId="27191" xr:uid="{00000000-0005-0000-0000-00005E690000}"/>
    <cellStyle name="표준 37 25 6" xfId="27192" xr:uid="{00000000-0005-0000-0000-00005F690000}"/>
    <cellStyle name="표준 37 25 6 2" xfId="27193" xr:uid="{00000000-0005-0000-0000-000060690000}"/>
    <cellStyle name="표준 37 25 7" xfId="27194" xr:uid="{00000000-0005-0000-0000-000061690000}"/>
    <cellStyle name="표준 37 25 7 2" xfId="27195" xr:uid="{00000000-0005-0000-0000-000062690000}"/>
    <cellStyle name="표준 37 25 8" xfId="27196" xr:uid="{00000000-0005-0000-0000-000063690000}"/>
    <cellStyle name="표준 37 25 8 2" xfId="27197" xr:uid="{00000000-0005-0000-0000-000064690000}"/>
    <cellStyle name="표준 37 25 9" xfId="27198" xr:uid="{00000000-0005-0000-0000-000065690000}"/>
    <cellStyle name="표준 37 25 9 2" xfId="27199" xr:uid="{00000000-0005-0000-0000-000066690000}"/>
    <cellStyle name="표준 37 26" xfId="27200" xr:uid="{00000000-0005-0000-0000-000067690000}"/>
    <cellStyle name="표준 37 26 10" xfId="27201" xr:uid="{00000000-0005-0000-0000-000068690000}"/>
    <cellStyle name="표준 37 26 10 2" xfId="27202" xr:uid="{00000000-0005-0000-0000-000069690000}"/>
    <cellStyle name="표준 37 26 11" xfId="27203" xr:uid="{00000000-0005-0000-0000-00006A690000}"/>
    <cellStyle name="표준 37 26 11 2" xfId="27204" xr:uid="{00000000-0005-0000-0000-00006B690000}"/>
    <cellStyle name="표준 37 26 12" xfId="27205" xr:uid="{00000000-0005-0000-0000-00006C690000}"/>
    <cellStyle name="표준 37 26 12 2" xfId="27206" xr:uid="{00000000-0005-0000-0000-00006D690000}"/>
    <cellStyle name="표준 37 26 13" xfId="27207" xr:uid="{00000000-0005-0000-0000-00006E690000}"/>
    <cellStyle name="표준 37 26 13 2" xfId="27208" xr:uid="{00000000-0005-0000-0000-00006F690000}"/>
    <cellStyle name="표준 37 26 14" xfId="27209" xr:uid="{00000000-0005-0000-0000-000070690000}"/>
    <cellStyle name="표준 37 26 14 2" xfId="27210" xr:uid="{00000000-0005-0000-0000-000071690000}"/>
    <cellStyle name="표준 37 26 15" xfId="27211" xr:uid="{00000000-0005-0000-0000-000072690000}"/>
    <cellStyle name="표준 37 26 2" xfId="27212" xr:uid="{00000000-0005-0000-0000-000073690000}"/>
    <cellStyle name="표준 37 26 2 10" xfId="27213" xr:uid="{00000000-0005-0000-0000-000074690000}"/>
    <cellStyle name="표준 37 26 2 10 2" xfId="27214" xr:uid="{00000000-0005-0000-0000-000075690000}"/>
    <cellStyle name="표준 37 26 2 11" xfId="27215" xr:uid="{00000000-0005-0000-0000-000076690000}"/>
    <cellStyle name="표준 37 26 2 11 2" xfId="27216" xr:uid="{00000000-0005-0000-0000-000077690000}"/>
    <cellStyle name="표준 37 26 2 12" xfId="27217" xr:uid="{00000000-0005-0000-0000-000078690000}"/>
    <cellStyle name="표준 37 26 2 12 2" xfId="27218" xr:uid="{00000000-0005-0000-0000-000079690000}"/>
    <cellStyle name="표준 37 26 2 13" xfId="27219" xr:uid="{00000000-0005-0000-0000-00007A690000}"/>
    <cellStyle name="표준 37 26 2 13 2" xfId="27220" xr:uid="{00000000-0005-0000-0000-00007B690000}"/>
    <cellStyle name="표준 37 26 2 14" xfId="27221" xr:uid="{00000000-0005-0000-0000-00007C690000}"/>
    <cellStyle name="표준 37 26 2 2" xfId="27222" xr:uid="{00000000-0005-0000-0000-00007D690000}"/>
    <cellStyle name="표준 37 26 2 2 2" xfId="27223" xr:uid="{00000000-0005-0000-0000-00007E690000}"/>
    <cellStyle name="표준 37 26 2 3" xfId="27224" xr:uid="{00000000-0005-0000-0000-00007F690000}"/>
    <cellStyle name="표준 37 26 2 3 2" xfId="27225" xr:uid="{00000000-0005-0000-0000-000080690000}"/>
    <cellStyle name="표준 37 26 2 4" xfId="27226" xr:uid="{00000000-0005-0000-0000-000081690000}"/>
    <cellStyle name="표준 37 26 2 4 2" xfId="27227" xr:uid="{00000000-0005-0000-0000-000082690000}"/>
    <cellStyle name="표준 37 26 2 5" xfId="27228" xr:uid="{00000000-0005-0000-0000-000083690000}"/>
    <cellStyle name="표준 37 26 2 5 2" xfId="27229" xr:uid="{00000000-0005-0000-0000-000084690000}"/>
    <cellStyle name="표준 37 26 2 6" xfId="27230" xr:uid="{00000000-0005-0000-0000-000085690000}"/>
    <cellStyle name="표준 37 26 2 6 2" xfId="27231" xr:uid="{00000000-0005-0000-0000-000086690000}"/>
    <cellStyle name="표준 37 26 2 7" xfId="27232" xr:uid="{00000000-0005-0000-0000-000087690000}"/>
    <cellStyle name="표준 37 26 2 7 2" xfId="27233" xr:uid="{00000000-0005-0000-0000-000088690000}"/>
    <cellStyle name="표준 37 26 2 8" xfId="27234" xr:uid="{00000000-0005-0000-0000-000089690000}"/>
    <cellStyle name="표준 37 26 2 8 2" xfId="27235" xr:uid="{00000000-0005-0000-0000-00008A690000}"/>
    <cellStyle name="표준 37 26 2 9" xfId="27236" xr:uid="{00000000-0005-0000-0000-00008B690000}"/>
    <cellStyle name="표준 37 26 2 9 2" xfId="27237" xr:uid="{00000000-0005-0000-0000-00008C690000}"/>
    <cellStyle name="표준 37 26 3" xfId="27238" xr:uid="{00000000-0005-0000-0000-00008D690000}"/>
    <cellStyle name="표준 37 26 3 2" xfId="27239" xr:uid="{00000000-0005-0000-0000-00008E690000}"/>
    <cellStyle name="표준 37 26 4" xfId="27240" xr:uid="{00000000-0005-0000-0000-00008F690000}"/>
    <cellStyle name="표준 37 26 4 2" xfId="27241" xr:uid="{00000000-0005-0000-0000-000090690000}"/>
    <cellStyle name="표준 37 26 5" xfId="27242" xr:uid="{00000000-0005-0000-0000-000091690000}"/>
    <cellStyle name="표준 37 26 5 2" xfId="27243" xr:uid="{00000000-0005-0000-0000-000092690000}"/>
    <cellStyle name="표준 37 26 6" xfId="27244" xr:uid="{00000000-0005-0000-0000-000093690000}"/>
    <cellStyle name="표준 37 26 6 2" xfId="27245" xr:uid="{00000000-0005-0000-0000-000094690000}"/>
    <cellStyle name="표준 37 26 7" xfId="27246" xr:uid="{00000000-0005-0000-0000-000095690000}"/>
    <cellStyle name="표준 37 26 7 2" xfId="27247" xr:uid="{00000000-0005-0000-0000-000096690000}"/>
    <cellStyle name="표준 37 26 8" xfId="27248" xr:uid="{00000000-0005-0000-0000-000097690000}"/>
    <cellStyle name="표준 37 26 8 2" xfId="27249" xr:uid="{00000000-0005-0000-0000-000098690000}"/>
    <cellStyle name="표준 37 26 9" xfId="27250" xr:uid="{00000000-0005-0000-0000-000099690000}"/>
    <cellStyle name="표준 37 26 9 2" xfId="27251" xr:uid="{00000000-0005-0000-0000-00009A690000}"/>
    <cellStyle name="표준 37 27" xfId="27252" xr:uid="{00000000-0005-0000-0000-00009B690000}"/>
    <cellStyle name="표준 37 27 10" xfId="27253" xr:uid="{00000000-0005-0000-0000-00009C690000}"/>
    <cellStyle name="표준 37 27 10 2" xfId="27254" xr:uid="{00000000-0005-0000-0000-00009D690000}"/>
    <cellStyle name="표준 37 27 11" xfId="27255" xr:uid="{00000000-0005-0000-0000-00009E690000}"/>
    <cellStyle name="표준 37 27 11 2" xfId="27256" xr:uid="{00000000-0005-0000-0000-00009F690000}"/>
    <cellStyle name="표준 37 27 12" xfId="27257" xr:uid="{00000000-0005-0000-0000-0000A0690000}"/>
    <cellStyle name="표준 37 27 12 2" xfId="27258" xr:uid="{00000000-0005-0000-0000-0000A1690000}"/>
    <cellStyle name="표준 37 27 13" xfId="27259" xr:uid="{00000000-0005-0000-0000-0000A2690000}"/>
    <cellStyle name="표준 37 27 13 2" xfId="27260" xr:uid="{00000000-0005-0000-0000-0000A3690000}"/>
    <cellStyle name="표준 37 27 14" xfId="27261" xr:uid="{00000000-0005-0000-0000-0000A4690000}"/>
    <cellStyle name="표준 37 27 14 2" xfId="27262" xr:uid="{00000000-0005-0000-0000-0000A5690000}"/>
    <cellStyle name="표준 37 27 15" xfId="27263" xr:uid="{00000000-0005-0000-0000-0000A6690000}"/>
    <cellStyle name="표준 37 27 2" xfId="27264" xr:uid="{00000000-0005-0000-0000-0000A7690000}"/>
    <cellStyle name="표준 37 27 2 10" xfId="27265" xr:uid="{00000000-0005-0000-0000-0000A8690000}"/>
    <cellStyle name="표준 37 27 2 10 2" xfId="27266" xr:uid="{00000000-0005-0000-0000-0000A9690000}"/>
    <cellStyle name="표준 37 27 2 11" xfId="27267" xr:uid="{00000000-0005-0000-0000-0000AA690000}"/>
    <cellStyle name="표준 37 27 2 11 2" xfId="27268" xr:uid="{00000000-0005-0000-0000-0000AB690000}"/>
    <cellStyle name="표준 37 27 2 12" xfId="27269" xr:uid="{00000000-0005-0000-0000-0000AC690000}"/>
    <cellStyle name="표준 37 27 2 12 2" xfId="27270" xr:uid="{00000000-0005-0000-0000-0000AD690000}"/>
    <cellStyle name="표준 37 27 2 13" xfId="27271" xr:uid="{00000000-0005-0000-0000-0000AE690000}"/>
    <cellStyle name="표준 37 27 2 13 2" xfId="27272" xr:uid="{00000000-0005-0000-0000-0000AF690000}"/>
    <cellStyle name="표준 37 27 2 14" xfId="27273" xr:uid="{00000000-0005-0000-0000-0000B0690000}"/>
    <cellStyle name="표준 37 27 2 2" xfId="27274" xr:uid="{00000000-0005-0000-0000-0000B1690000}"/>
    <cellStyle name="표준 37 27 2 2 2" xfId="27275" xr:uid="{00000000-0005-0000-0000-0000B2690000}"/>
    <cellStyle name="표준 37 27 2 3" xfId="27276" xr:uid="{00000000-0005-0000-0000-0000B3690000}"/>
    <cellStyle name="표준 37 27 2 3 2" xfId="27277" xr:uid="{00000000-0005-0000-0000-0000B4690000}"/>
    <cellStyle name="표준 37 27 2 4" xfId="27278" xr:uid="{00000000-0005-0000-0000-0000B5690000}"/>
    <cellStyle name="표준 37 27 2 4 2" xfId="27279" xr:uid="{00000000-0005-0000-0000-0000B6690000}"/>
    <cellStyle name="표준 37 27 2 5" xfId="27280" xr:uid="{00000000-0005-0000-0000-0000B7690000}"/>
    <cellStyle name="표준 37 27 2 5 2" xfId="27281" xr:uid="{00000000-0005-0000-0000-0000B8690000}"/>
    <cellStyle name="표준 37 27 2 6" xfId="27282" xr:uid="{00000000-0005-0000-0000-0000B9690000}"/>
    <cellStyle name="표준 37 27 2 6 2" xfId="27283" xr:uid="{00000000-0005-0000-0000-0000BA690000}"/>
    <cellStyle name="표준 37 27 2 7" xfId="27284" xr:uid="{00000000-0005-0000-0000-0000BB690000}"/>
    <cellStyle name="표준 37 27 2 7 2" xfId="27285" xr:uid="{00000000-0005-0000-0000-0000BC690000}"/>
    <cellStyle name="표준 37 27 2 8" xfId="27286" xr:uid="{00000000-0005-0000-0000-0000BD690000}"/>
    <cellStyle name="표준 37 27 2 8 2" xfId="27287" xr:uid="{00000000-0005-0000-0000-0000BE690000}"/>
    <cellStyle name="표준 37 27 2 9" xfId="27288" xr:uid="{00000000-0005-0000-0000-0000BF690000}"/>
    <cellStyle name="표준 37 27 2 9 2" xfId="27289" xr:uid="{00000000-0005-0000-0000-0000C0690000}"/>
    <cellStyle name="표준 37 27 3" xfId="27290" xr:uid="{00000000-0005-0000-0000-0000C1690000}"/>
    <cellStyle name="표준 37 27 3 2" xfId="27291" xr:uid="{00000000-0005-0000-0000-0000C2690000}"/>
    <cellStyle name="표준 37 27 4" xfId="27292" xr:uid="{00000000-0005-0000-0000-0000C3690000}"/>
    <cellStyle name="표준 37 27 4 2" xfId="27293" xr:uid="{00000000-0005-0000-0000-0000C4690000}"/>
    <cellStyle name="표준 37 27 5" xfId="27294" xr:uid="{00000000-0005-0000-0000-0000C5690000}"/>
    <cellStyle name="표준 37 27 5 2" xfId="27295" xr:uid="{00000000-0005-0000-0000-0000C6690000}"/>
    <cellStyle name="표준 37 27 6" xfId="27296" xr:uid="{00000000-0005-0000-0000-0000C7690000}"/>
    <cellStyle name="표준 37 27 6 2" xfId="27297" xr:uid="{00000000-0005-0000-0000-0000C8690000}"/>
    <cellStyle name="표준 37 27 7" xfId="27298" xr:uid="{00000000-0005-0000-0000-0000C9690000}"/>
    <cellStyle name="표준 37 27 7 2" xfId="27299" xr:uid="{00000000-0005-0000-0000-0000CA690000}"/>
    <cellStyle name="표준 37 27 8" xfId="27300" xr:uid="{00000000-0005-0000-0000-0000CB690000}"/>
    <cellStyle name="표준 37 27 8 2" xfId="27301" xr:uid="{00000000-0005-0000-0000-0000CC690000}"/>
    <cellStyle name="표준 37 27 9" xfId="27302" xr:uid="{00000000-0005-0000-0000-0000CD690000}"/>
    <cellStyle name="표준 37 27 9 2" xfId="27303" xr:uid="{00000000-0005-0000-0000-0000CE690000}"/>
    <cellStyle name="표준 37 28" xfId="27304" xr:uid="{00000000-0005-0000-0000-0000CF690000}"/>
    <cellStyle name="표준 37 28 10" xfId="27305" xr:uid="{00000000-0005-0000-0000-0000D0690000}"/>
    <cellStyle name="표준 37 28 10 2" xfId="27306" xr:uid="{00000000-0005-0000-0000-0000D1690000}"/>
    <cellStyle name="표준 37 28 11" xfId="27307" xr:uid="{00000000-0005-0000-0000-0000D2690000}"/>
    <cellStyle name="표준 37 28 11 2" xfId="27308" xr:uid="{00000000-0005-0000-0000-0000D3690000}"/>
    <cellStyle name="표준 37 28 12" xfId="27309" xr:uid="{00000000-0005-0000-0000-0000D4690000}"/>
    <cellStyle name="표준 37 28 12 2" xfId="27310" xr:uid="{00000000-0005-0000-0000-0000D5690000}"/>
    <cellStyle name="표준 37 28 13" xfId="27311" xr:uid="{00000000-0005-0000-0000-0000D6690000}"/>
    <cellStyle name="표준 37 28 13 2" xfId="27312" xr:uid="{00000000-0005-0000-0000-0000D7690000}"/>
    <cellStyle name="표준 37 28 14" xfId="27313" xr:uid="{00000000-0005-0000-0000-0000D8690000}"/>
    <cellStyle name="표준 37 28 2" xfId="27314" xr:uid="{00000000-0005-0000-0000-0000D9690000}"/>
    <cellStyle name="표준 37 28 2 2" xfId="27315" xr:uid="{00000000-0005-0000-0000-0000DA690000}"/>
    <cellStyle name="표준 37 28 3" xfId="27316" xr:uid="{00000000-0005-0000-0000-0000DB690000}"/>
    <cellStyle name="표준 37 28 3 2" xfId="27317" xr:uid="{00000000-0005-0000-0000-0000DC690000}"/>
    <cellStyle name="표준 37 28 4" xfId="27318" xr:uid="{00000000-0005-0000-0000-0000DD690000}"/>
    <cellStyle name="표준 37 28 4 2" xfId="27319" xr:uid="{00000000-0005-0000-0000-0000DE690000}"/>
    <cellStyle name="표준 37 28 5" xfId="27320" xr:uid="{00000000-0005-0000-0000-0000DF690000}"/>
    <cellStyle name="표준 37 28 5 2" xfId="27321" xr:uid="{00000000-0005-0000-0000-0000E0690000}"/>
    <cellStyle name="표준 37 28 6" xfId="27322" xr:uid="{00000000-0005-0000-0000-0000E1690000}"/>
    <cellStyle name="표준 37 28 6 2" xfId="27323" xr:uid="{00000000-0005-0000-0000-0000E2690000}"/>
    <cellStyle name="표준 37 28 7" xfId="27324" xr:uid="{00000000-0005-0000-0000-0000E3690000}"/>
    <cellStyle name="표준 37 28 7 2" xfId="27325" xr:uid="{00000000-0005-0000-0000-0000E4690000}"/>
    <cellStyle name="표준 37 28 8" xfId="27326" xr:uid="{00000000-0005-0000-0000-0000E5690000}"/>
    <cellStyle name="표준 37 28 8 2" xfId="27327" xr:uid="{00000000-0005-0000-0000-0000E6690000}"/>
    <cellStyle name="표준 37 28 9" xfId="27328" xr:uid="{00000000-0005-0000-0000-0000E7690000}"/>
    <cellStyle name="표준 37 28 9 2" xfId="27329" xr:uid="{00000000-0005-0000-0000-0000E8690000}"/>
    <cellStyle name="표준 37 29" xfId="27330" xr:uid="{00000000-0005-0000-0000-0000E9690000}"/>
    <cellStyle name="표준 37 29 2" xfId="27331" xr:uid="{00000000-0005-0000-0000-0000EA690000}"/>
    <cellStyle name="표준 37 3" xfId="27332" xr:uid="{00000000-0005-0000-0000-0000EB690000}"/>
    <cellStyle name="표준 37 3 10" xfId="27333" xr:uid="{00000000-0005-0000-0000-0000EC690000}"/>
    <cellStyle name="표준 37 3 10 2" xfId="27334" xr:uid="{00000000-0005-0000-0000-0000ED690000}"/>
    <cellStyle name="표준 37 3 11" xfId="27335" xr:uid="{00000000-0005-0000-0000-0000EE690000}"/>
    <cellStyle name="표준 37 3 11 2" xfId="27336" xr:uid="{00000000-0005-0000-0000-0000EF690000}"/>
    <cellStyle name="표준 37 3 12" xfId="27337" xr:uid="{00000000-0005-0000-0000-0000F0690000}"/>
    <cellStyle name="표준 37 3 12 2" xfId="27338" xr:uid="{00000000-0005-0000-0000-0000F1690000}"/>
    <cellStyle name="표준 37 3 13" xfId="27339" xr:uid="{00000000-0005-0000-0000-0000F2690000}"/>
    <cellStyle name="표준 37 3 13 2" xfId="27340" xr:uid="{00000000-0005-0000-0000-0000F3690000}"/>
    <cellStyle name="표준 37 3 14" xfId="27341" xr:uid="{00000000-0005-0000-0000-0000F4690000}"/>
    <cellStyle name="표준 37 3 14 2" xfId="27342" xr:uid="{00000000-0005-0000-0000-0000F5690000}"/>
    <cellStyle name="표준 37 3 15" xfId="27343" xr:uid="{00000000-0005-0000-0000-0000F6690000}"/>
    <cellStyle name="표준 37 3 2" xfId="27344" xr:uid="{00000000-0005-0000-0000-0000F7690000}"/>
    <cellStyle name="표준 37 3 2 10" xfId="27345" xr:uid="{00000000-0005-0000-0000-0000F8690000}"/>
    <cellStyle name="표준 37 3 2 10 2" xfId="27346" xr:uid="{00000000-0005-0000-0000-0000F9690000}"/>
    <cellStyle name="표준 37 3 2 11" xfId="27347" xr:uid="{00000000-0005-0000-0000-0000FA690000}"/>
    <cellStyle name="표준 37 3 2 11 2" xfId="27348" xr:uid="{00000000-0005-0000-0000-0000FB690000}"/>
    <cellStyle name="표준 37 3 2 12" xfId="27349" xr:uid="{00000000-0005-0000-0000-0000FC690000}"/>
    <cellStyle name="표준 37 3 2 12 2" xfId="27350" xr:uid="{00000000-0005-0000-0000-0000FD690000}"/>
    <cellStyle name="표준 37 3 2 13" xfId="27351" xr:uid="{00000000-0005-0000-0000-0000FE690000}"/>
    <cellStyle name="표준 37 3 2 13 2" xfId="27352" xr:uid="{00000000-0005-0000-0000-0000FF690000}"/>
    <cellStyle name="표준 37 3 2 14" xfId="27353" xr:uid="{00000000-0005-0000-0000-0000006A0000}"/>
    <cellStyle name="표준 37 3 2 2" xfId="27354" xr:uid="{00000000-0005-0000-0000-0000016A0000}"/>
    <cellStyle name="표준 37 3 2 2 2" xfId="27355" xr:uid="{00000000-0005-0000-0000-0000026A0000}"/>
    <cellStyle name="표준 37 3 2 3" xfId="27356" xr:uid="{00000000-0005-0000-0000-0000036A0000}"/>
    <cellStyle name="표준 37 3 2 3 2" xfId="27357" xr:uid="{00000000-0005-0000-0000-0000046A0000}"/>
    <cellStyle name="표준 37 3 2 4" xfId="27358" xr:uid="{00000000-0005-0000-0000-0000056A0000}"/>
    <cellStyle name="표준 37 3 2 4 2" xfId="27359" xr:uid="{00000000-0005-0000-0000-0000066A0000}"/>
    <cellStyle name="표준 37 3 2 5" xfId="27360" xr:uid="{00000000-0005-0000-0000-0000076A0000}"/>
    <cellStyle name="표준 37 3 2 5 2" xfId="27361" xr:uid="{00000000-0005-0000-0000-0000086A0000}"/>
    <cellStyle name="표준 37 3 2 6" xfId="27362" xr:uid="{00000000-0005-0000-0000-0000096A0000}"/>
    <cellStyle name="표준 37 3 2 6 2" xfId="27363" xr:uid="{00000000-0005-0000-0000-00000A6A0000}"/>
    <cellStyle name="표준 37 3 2 7" xfId="27364" xr:uid="{00000000-0005-0000-0000-00000B6A0000}"/>
    <cellStyle name="표준 37 3 2 7 2" xfId="27365" xr:uid="{00000000-0005-0000-0000-00000C6A0000}"/>
    <cellStyle name="표준 37 3 2 8" xfId="27366" xr:uid="{00000000-0005-0000-0000-00000D6A0000}"/>
    <cellStyle name="표준 37 3 2 8 2" xfId="27367" xr:uid="{00000000-0005-0000-0000-00000E6A0000}"/>
    <cellStyle name="표준 37 3 2 9" xfId="27368" xr:uid="{00000000-0005-0000-0000-00000F6A0000}"/>
    <cellStyle name="표준 37 3 2 9 2" xfId="27369" xr:uid="{00000000-0005-0000-0000-0000106A0000}"/>
    <cellStyle name="표준 37 3 3" xfId="27370" xr:uid="{00000000-0005-0000-0000-0000116A0000}"/>
    <cellStyle name="표준 37 3 3 2" xfId="27371" xr:uid="{00000000-0005-0000-0000-0000126A0000}"/>
    <cellStyle name="표준 37 3 4" xfId="27372" xr:uid="{00000000-0005-0000-0000-0000136A0000}"/>
    <cellStyle name="표준 37 3 4 2" xfId="27373" xr:uid="{00000000-0005-0000-0000-0000146A0000}"/>
    <cellStyle name="표준 37 3 5" xfId="27374" xr:uid="{00000000-0005-0000-0000-0000156A0000}"/>
    <cellStyle name="표준 37 3 5 2" xfId="27375" xr:uid="{00000000-0005-0000-0000-0000166A0000}"/>
    <cellStyle name="표준 37 3 6" xfId="27376" xr:uid="{00000000-0005-0000-0000-0000176A0000}"/>
    <cellStyle name="표준 37 3 6 2" xfId="27377" xr:uid="{00000000-0005-0000-0000-0000186A0000}"/>
    <cellStyle name="표준 37 3 7" xfId="27378" xr:uid="{00000000-0005-0000-0000-0000196A0000}"/>
    <cellStyle name="표준 37 3 7 2" xfId="27379" xr:uid="{00000000-0005-0000-0000-00001A6A0000}"/>
    <cellStyle name="표준 37 3 8" xfId="27380" xr:uid="{00000000-0005-0000-0000-00001B6A0000}"/>
    <cellStyle name="표준 37 3 8 2" xfId="27381" xr:uid="{00000000-0005-0000-0000-00001C6A0000}"/>
    <cellStyle name="표준 37 3 9" xfId="27382" xr:uid="{00000000-0005-0000-0000-00001D6A0000}"/>
    <cellStyle name="표준 37 3 9 2" xfId="27383" xr:uid="{00000000-0005-0000-0000-00001E6A0000}"/>
    <cellStyle name="표준 37 30" xfId="27384" xr:uid="{00000000-0005-0000-0000-00001F6A0000}"/>
    <cellStyle name="표준 37 30 2" xfId="27385" xr:uid="{00000000-0005-0000-0000-0000206A0000}"/>
    <cellStyle name="표준 37 31" xfId="27386" xr:uid="{00000000-0005-0000-0000-0000216A0000}"/>
    <cellStyle name="표준 37 31 2" xfId="27387" xr:uid="{00000000-0005-0000-0000-0000226A0000}"/>
    <cellStyle name="표준 37 32" xfId="27388" xr:uid="{00000000-0005-0000-0000-0000236A0000}"/>
    <cellStyle name="표준 37 32 2" xfId="27389" xr:uid="{00000000-0005-0000-0000-0000246A0000}"/>
    <cellStyle name="표준 37 33" xfId="27390" xr:uid="{00000000-0005-0000-0000-0000256A0000}"/>
    <cellStyle name="표준 37 33 2" xfId="27391" xr:uid="{00000000-0005-0000-0000-0000266A0000}"/>
    <cellStyle name="표준 37 34" xfId="27392" xr:uid="{00000000-0005-0000-0000-0000276A0000}"/>
    <cellStyle name="표준 37 34 2" xfId="27393" xr:uid="{00000000-0005-0000-0000-0000286A0000}"/>
    <cellStyle name="표준 37 35" xfId="27394" xr:uid="{00000000-0005-0000-0000-0000296A0000}"/>
    <cellStyle name="표준 37 35 2" xfId="27395" xr:uid="{00000000-0005-0000-0000-00002A6A0000}"/>
    <cellStyle name="표준 37 36" xfId="27396" xr:uid="{00000000-0005-0000-0000-00002B6A0000}"/>
    <cellStyle name="표준 37 36 2" xfId="27397" xr:uid="{00000000-0005-0000-0000-00002C6A0000}"/>
    <cellStyle name="표준 37 37" xfId="27398" xr:uid="{00000000-0005-0000-0000-00002D6A0000}"/>
    <cellStyle name="표준 37 37 2" xfId="27399" xr:uid="{00000000-0005-0000-0000-00002E6A0000}"/>
    <cellStyle name="표준 37 38" xfId="27400" xr:uid="{00000000-0005-0000-0000-00002F6A0000}"/>
    <cellStyle name="표준 37 38 2" xfId="27401" xr:uid="{00000000-0005-0000-0000-0000306A0000}"/>
    <cellStyle name="표준 37 39" xfId="27402" xr:uid="{00000000-0005-0000-0000-0000316A0000}"/>
    <cellStyle name="표준 37 39 2" xfId="27403" xr:uid="{00000000-0005-0000-0000-0000326A0000}"/>
    <cellStyle name="표준 37 4" xfId="27404" xr:uid="{00000000-0005-0000-0000-0000336A0000}"/>
    <cellStyle name="표준 37 4 10" xfId="27405" xr:uid="{00000000-0005-0000-0000-0000346A0000}"/>
    <cellStyle name="표준 37 4 10 2" xfId="27406" xr:uid="{00000000-0005-0000-0000-0000356A0000}"/>
    <cellStyle name="표준 37 4 11" xfId="27407" xr:uid="{00000000-0005-0000-0000-0000366A0000}"/>
    <cellStyle name="표준 37 4 11 2" xfId="27408" xr:uid="{00000000-0005-0000-0000-0000376A0000}"/>
    <cellStyle name="표준 37 4 12" xfId="27409" xr:uid="{00000000-0005-0000-0000-0000386A0000}"/>
    <cellStyle name="표준 37 4 12 2" xfId="27410" xr:uid="{00000000-0005-0000-0000-0000396A0000}"/>
    <cellStyle name="표준 37 4 13" xfId="27411" xr:uid="{00000000-0005-0000-0000-00003A6A0000}"/>
    <cellStyle name="표준 37 4 13 2" xfId="27412" xr:uid="{00000000-0005-0000-0000-00003B6A0000}"/>
    <cellStyle name="표준 37 4 14" xfId="27413" xr:uid="{00000000-0005-0000-0000-00003C6A0000}"/>
    <cellStyle name="표준 37 4 14 2" xfId="27414" xr:uid="{00000000-0005-0000-0000-00003D6A0000}"/>
    <cellStyle name="표준 37 4 15" xfId="27415" xr:uid="{00000000-0005-0000-0000-00003E6A0000}"/>
    <cellStyle name="표준 37 4 2" xfId="27416" xr:uid="{00000000-0005-0000-0000-00003F6A0000}"/>
    <cellStyle name="표준 37 4 2 10" xfId="27417" xr:uid="{00000000-0005-0000-0000-0000406A0000}"/>
    <cellStyle name="표준 37 4 2 10 2" xfId="27418" xr:uid="{00000000-0005-0000-0000-0000416A0000}"/>
    <cellStyle name="표준 37 4 2 11" xfId="27419" xr:uid="{00000000-0005-0000-0000-0000426A0000}"/>
    <cellStyle name="표준 37 4 2 11 2" xfId="27420" xr:uid="{00000000-0005-0000-0000-0000436A0000}"/>
    <cellStyle name="표준 37 4 2 12" xfId="27421" xr:uid="{00000000-0005-0000-0000-0000446A0000}"/>
    <cellStyle name="표준 37 4 2 12 2" xfId="27422" xr:uid="{00000000-0005-0000-0000-0000456A0000}"/>
    <cellStyle name="표준 37 4 2 13" xfId="27423" xr:uid="{00000000-0005-0000-0000-0000466A0000}"/>
    <cellStyle name="표준 37 4 2 13 2" xfId="27424" xr:uid="{00000000-0005-0000-0000-0000476A0000}"/>
    <cellStyle name="표준 37 4 2 14" xfId="27425" xr:uid="{00000000-0005-0000-0000-0000486A0000}"/>
    <cellStyle name="표준 37 4 2 2" xfId="27426" xr:uid="{00000000-0005-0000-0000-0000496A0000}"/>
    <cellStyle name="표준 37 4 2 2 2" xfId="27427" xr:uid="{00000000-0005-0000-0000-00004A6A0000}"/>
    <cellStyle name="표준 37 4 2 3" xfId="27428" xr:uid="{00000000-0005-0000-0000-00004B6A0000}"/>
    <cellStyle name="표준 37 4 2 3 2" xfId="27429" xr:uid="{00000000-0005-0000-0000-00004C6A0000}"/>
    <cellStyle name="표준 37 4 2 4" xfId="27430" xr:uid="{00000000-0005-0000-0000-00004D6A0000}"/>
    <cellStyle name="표준 37 4 2 4 2" xfId="27431" xr:uid="{00000000-0005-0000-0000-00004E6A0000}"/>
    <cellStyle name="표준 37 4 2 5" xfId="27432" xr:uid="{00000000-0005-0000-0000-00004F6A0000}"/>
    <cellStyle name="표준 37 4 2 5 2" xfId="27433" xr:uid="{00000000-0005-0000-0000-0000506A0000}"/>
    <cellStyle name="표준 37 4 2 6" xfId="27434" xr:uid="{00000000-0005-0000-0000-0000516A0000}"/>
    <cellStyle name="표준 37 4 2 6 2" xfId="27435" xr:uid="{00000000-0005-0000-0000-0000526A0000}"/>
    <cellStyle name="표준 37 4 2 7" xfId="27436" xr:uid="{00000000-0005-0000-0000-0000536A0000}"/>
    <cellStyle name="표준 37 4 2 7 2" xfId="27437" xr:uid="{00000000-0005-0000-0000-0000546A0000}"/>
    <cellStyle name="표준 37 4 2 8" xfId="27438" xr:uid="{00000000-0005-0000-0000-0000556A0000}"/>
    <cellStyle name="표준 37 4 2 8 2" xfId="27439" xr:uid="{00000000-0005-0000-0000-0000566A0000}"/>
    <cellStyle name="표준 37 4 2 9" xfId="27440" xr:uid="{00000000-0005-0000-0000-0000576A0000}"/>
    <cellStyle name="표준 37 4 2 9 2" xfId="27441" xr:uid="{00000000-0005-0000-0000-0000586A0000}"/>
    <cellStyle name="표준 37 4 3" xfId="27442" xr:uid="{00000000-0005-0000-0000-0000596A0000}"/>
    <cellStyle name="표준 37 4 3 2" xfId="27443" xr:uid="{00000000-0005-0000-0000-00005A6A0000}"/>
    <cellStyle name="표준 37 4 4" xfId="27444" xr:uid="{00000000-0005-0000-0000-00005B6A0000}"/>
    <cellStyle name="표준 37 4 4 2" xfId="27445" xr:uid="{00000000-0005-0000-0000-00005C6A0000}"/>
    <cellStyle name="표준 37 4 5" xfId="27446" xr:uid="{00000000-0005-0000-0000-00005D6A0000}"/>
    <cellStyle name="표준 37 4 5 2" xfId="27447" xr:uid="{00000000-0005-0000-0000-00005E6A0000}"/>
    <cellStyle name="표준 37 4 6" xfId="27448" xr:uid="{00000000-0005-0000-0000-00005F6A0000}"/>
    <cellStyle name="표준 37 4 6 2" xfId="27449" xr:uid="{00000000-0005-0000-0000-0000606A0000}"/>
    <cellStyle name="표준 37 4 7" xfId="27450" xr:uid="{00000000-0005-0000-0000-0000616A0000}"/>
    <cellStyle name="표준 37 4 7 2" xfId="27451" xr:uid="{00000000-0005-0000-0000-0000626A0000}"/>
    <cellStyle name="표준 37 4 8" xfId="27452" xr:uid="{00000000-0005-0000-0000-0000636A0000}"/>
    <cellStyle name="표준 37 4 8 2" xfId="27453" xr:uid="{00000000-0005-0000-0000-0000646A0000}"/>
    <cellStyle name="표준 37 4 9" xfId="27454" xr:uid="{00000000-0005-0000-0000-0000656A0000}"/>
    <cellStyle name="표준 37 4 9 2" xfId="27455" xr:uid="{00000000-0005-0000-0000-0000666A0000}"/>
    <cellStyle name="표준 37 40" xfId="27456" xr:uid="{00000000-0005-0000-0000-0000676A0000}"/>
    <cellStyle name="표준 37 40 2" xfId="27457" xr:uid="{00000000-0005-0000-0000-0000686A0000}"/>
    <cellStyle name="표준 37 41" xfId="27458" xr:uid="{00000000-0005-0000-0000-0000696A0000}"/>
    <cellStyle name="표준 37 42" xfId="29098" xr:uid="{00000000-0005-0000-0000-00006A6A0000}"/>
    <cellStyle name="표준 37 5" xfId="27459" xr:uid="{00000000-0005-0000-0000-00006B6A0000}"/>
    <cellStyle name="표준 37 5 10" xfId="27460" xr:uid="{00000000-0005-0000-0000-00006C6A0000}"/>
    <cellStyle name="표준 37 5 10 2" xfId="27461" xr:uid="{00000000-0005-0000-0000-00006D6A0000}"/>
    <cellStyle name="표준 37 5 11" xfId="27462" xr:uid="{00000000-0005-0000-0000-00006E6A0000}"/>
    <cellStyle name="표준 37 5 11 2" xfId="27463" xr:uid="{00000000-0005-0000-0000-00006F6A0000}"/>
    <cellStyle name="표준 37 5 12" xfId="27464" xr:uid="{00000000-0005-0000-0000-0000706A0000}"/>
    <cellStyle name="표준 37 5 12 2" xfId="27465" xr:uid="{00000000-0005-0000-0000-0000716A0000}"/>
    <cellStyle name="표준 37 5 13" xfId="27466" xr:uid="{00000000-0005-0000-0000-0000726A0000}"/>
    <cellStyle name="표준 37 5 13 2" xfId="27467" xr:uid="{00000000-0005-0000-0000-0000736A0000}"/>
    <cellStyle name="표준 37 5 14" xfId="27468" xr:uid="{00000000-0005-0000-0000-0000746A0000}"/>
    <cellStyle name="표준 37 5 14 2" xfId="27469" xr:uid="{00000000-0005-0000-0000-0000756A0000}"/>
    <cellStyle name="표준 37 5 15" xfId="27470" xr:uid="{00000000-0005-0000-0000-0000766A0000}"/>
    <cellStyle name="표준 37 5 2" xfId="27471" xr:uid="{00000000-0005-0000-0000-0000776A0000}"/>
    <cellStyle name="표준 37 5 2 10" xfId="27472" xr:uid="{00000000-0005-0000-0000-0000786A0000}"/>
    <cellStyle name="표준 37 5 2 10 2" xfId="27473" xr:uid="{00000000-0005-0000-0000-0000796A0000}"/>
    <cellStyle name="표준 37 5 2 11" xfId="27474" xr:uid="{00000000-0005-0000-0000-00007A6A0000}"/>
    <cellStyle name="표준 37 5 2 11 2" xfId="27475" xr:uid="{00000000-0005-0000-0000-00007B6A0000}"/>
    <cellStyle name="표준 37 5 2 12" xfId="27476" xr:uid="{00000000-0005-0000-0000-00007C6A0000}"/>
    <cellStyle name="표준 37 5 2 12 2" xfId="27477" xr:uid="{00000000-0005-0000-0000-00007D6A0000}"/>
    <cellStyle name="표준 37 5 2 13" xfId="27478" xr:uid="{00000000-0005-0000-0000-00007E6A0000}"/>
    <cellStyle name="표준 37 5 2 13 2" xfId="27479" xr:uid="{00000000-0005-0000-0000-00007F6A0000}"/>
    <cellStyle name="표준 37 5 2 14" xfId="27480" xr:uid="{00000000-0005-0000-0000-0000806A0000}"/>
    <cellStyle name="표준 37 5 2 2" xfId="27481" xr:uid="{00000000-0005-0000-0000-0000816A0000}"/>
    <cellStyle name="표준 37 5 2 2 2" xfId="27482" xr:uid="{00000000-0005-0000-0000-0000826A0000}"/>
    <cellStyle name="표준 37 5 2 3" xfId="27483" xr:uid="{00000000-0005-0000-0000-0000836A0000}"/>
    <cellStyle name="표준 37 5 2 3 2" xfId="27484" xr:uid="{00000000-0005-0000-0000-0000846A0000}"/>
    <cellStyle name="표준 37 5 2 4" xfId="27485" xr:uid="{00000000-0005-0000-0000-0000856A0000}"/>
    <cellStyle name="표준 37 5 2 4 2" xfId="27486" xr:uid="{00000000-0005-0000-0000-0000866A0000}"/>
    <cellStyle name="표준 37 5 2 5" xfId="27487" xr:uid="{00000000-0005-0000-0000-0000876A0000}"/>
    <cellStyle name="표준 37 5 2 5 2" xfId="27488" xr:uid="{00000000-0005-0000-0000-0000886A0000}"/>
    <cellStyle name="표준 37 5 2 6" xfId="27489" xr:uid="{00000000-0005-0000-0000-0000896A0000}"/>
    <cellStyle name="표준 37 5 2 6 2" xfId="27490" xr:uid="{00000000-0005-0000-0000-00008A6A0000}"/>
    <cellStyle name="표준 37 5 2 7" xfId="27491" xr:uid="{00000000-0005-0000-0000-00008B6A0000}"/>
    <cellStyle name="표준 37 5 2 7 2" xfId="27492" xr:uid="{00000000-0005-0000-0000-00008C6A0000}"/>
    <cellStyle name="표준 37 5 2 8" xfId="27493" xr:uid="{00000000-0005-0000-0000-00008D6A0000}"/>
    <cellStyle name="표준 37 5 2 8 2" xfId="27494" xr:uid="{00000000-0005-0000-0000-00008E6A0000}"/>
    <cellStyle name="표준 37 5 2 9" xfId="27495" xr:uid="{00000000-0005-0000-0000-00008F6A0000}"/>
    <cellStyle name="표준 37 5 2 9 2" xfId="27496" xr:uid="{00000000-0005-0000-0000-0000906A0000}"/>
    <cellStyle name="표준 37 5 3" xfId="27497" xr:uid="{00000000-0005-0000-0000-0000916A0000}"/>
    <cellStyle name="표준 37 5 3 2" xfId="27498" xr:uid="{00000000-0005-0000-0000-0000926A0000}"/>
    <cellStyle name="표준 37 5 4" xfId="27499" xr:uid="{00000000-0005-0000-0000-0000936A0000}"/>
    <cellStyle name="표준 37 5 4 2" xfId="27500" xr:uid="{00000000-0005-0000-0000-0000946A0000}"/>
    <cellStyle name="표준 37 5 5" xfId="27501" xr:uid="{00000000-0005-0000-0000-0000956A0000}"/>
    <cellStyle name="표준 37 5 5 2" xfId="27502" xr:uid="{00000000-0005-0000-0000-0000966A0000}"/>
    <cellStyle name="표준 37 5 6" xfId="27503" xr:uid="{00000000-0005-0000-0000-0000976A0000}"/>
    <cellStyle name="표준 37 5 6 2" xfId="27504" xr:uid="{00000000-0005-0000-0000-0000986A0000}"/>
    <cellStyle name="표준 37 5 7" xfId="27505" xr:uid="{00000000-0005-0000-0000-0000996A0000}"/>
    <cellStyle name="표준 37 5 7 2" xfId="27506" xr:uid="{00000000-0005-0000-0000-00009A6A0000}"/>
    <cellStyle name="표준 37 5 8" xfId="27507" xr:uid="{00000000-0005-0000-0000-00009B6A0000}"/>
    <cellStyle name="표준 37 5 8 2" xfId="27508" xr:uid="{00000000-0005-0000-0000-00009C6A0000}"/>
    <cellStyle name="표준 37 5 9" xfId="27509" xr:uid="{00000000-0005-0000-0000-00009D6A0000}"/>
    <cellStyle name="표준 37 5 9 2" xfId="27510" xr:uid="{00000000-0005-0000-0000-00009E6A0000}"/>
    <cellStyle name="표준 37 6" xfId="27511" xr:uid="{00000000-0005-0000-0000-00009F6A0000}"/>
    <cellStyle name="표준 37 6 10" xfId="27512" xr:uid="{00000000-0005-0000-0000-0000A06A0000}"/>
    <cellStyle name="표준 37 6 10 2" xfId="27513" xr:uid="{00000000-0005-0000-0000-0000A16A0000}"/>
    <cellStyle name="표준 37 6 11" xfId="27514" xr:uid="{00000000-0005-0000-0000-0000A26A0000}"/>
    <cellStyle name="표준 37 6 11 2" xfId="27515" xr:uid="{00000000-0005-0000-0000-0000A36A0000}"/>
    <cellStyle name="표준 37 6 12" xfId="27516" xr:uid="{00000000-0005-0000-0000-0000A46A0000}"/>
    <cellStyle name="표준 37 6 12 2" xfId="27517" xr:uid="{00000000-0005-0000-0000-0000A56A0000}"/>
    <cellStyle name="표준 37 6 13" xfId="27518" xr:uid="{00000000-0005-0000-0000-0000A66A0000}"/>
    <cellStyle name="표준 37 6 13 2" xfId="27519" xr:uid="{00000000-0005-0000-0000-0000A76A0000}"/>
    <cellStyle name="표준 37 6 14" xfId="27520" xr:uid="{00000000-0005-0000-0000-0000A86A0000}"/>
    <cellStyle name="표준 37 6 14 2" xfId="27521" xr:uid="{00000000-0005-0000-0000-0000A96A0000}"/>
    <cellStyle name="표준 37 6 15" xfId="27522" xr:uid="{00000000-0005-0000-0000-0000AA6A0000}"/>
    <cellStyle name="표준 37 6 2" xfId="27523" xr:uid="{00000000-0005-0000-0000-0000AB6A0000}"/>
    <cellStyle name="표준 37 6 2 10" xfId="27524" xr:uid="{00000000-0005-0000-0000-0000AC6A0000}"/>
    <cellStyle name="표준 37 6 2 10 2" xfId="27525" xr:uid="{00000000-0005-0000-0000-0000AD6A0000}"/>
    <cellStyle name="표준 37 6 2 11" xfId="27526" xr:uid="{00000000-0005-0000-0000-0000AE6A0000}"/>
    <cellStyle name="표준 37 6 2 11 2" xfId="27527" xr:uid="{00000000-0005-0000-0000-0000AF6A0000}"/>
    <cellStyle name="표준 37 6 2 12" xfId="27528" xr:uid="{00000000-0005-0000-0000-0000B06A0000}"/>
    <cellStyle name="표준 37 6 2 12 2" xfId="27529" xr:uid="{00000000-0005-0000-0000-0000B16A0000}"/>
    <cellStyle name="표준 37 6 2 13" xfId="27530" xr:uid="{00000000-0005-0000-0000-0000B26A0000}"/>
    <cellStyle name="표준 37 6 2 13 2" xfId="27531" xr:uid="{00000000-0005-0000-0000-0000B36A0000}"/>
    <cellStyle name="표준 37 6 2 14" xfId="27532" xr:uid="{00000000-0005-0000-0000-0000B46A0000}"/>
    <cellStyle name="표준 37 6 2 2" xfId="27533" xr:uid="{00000000-0005-0000-0000-0000B56A0000}"/>
    <cellStyle name="표준 37 6 2 2 2" xfId="27534" xr:uid="{00000000-0005-0000-0000-0000B66A0000}"/>
    <cellStyle name="표준 37 6 2 3" xfId="27535" xr:uid="{00000000-0005-0000-0000-0000B76A0000}"/>
    <cellStyle name="표준 37 6 2 3 2" xfId="27536" xr:uid="{00000000-0005-0000-0000-0000B86A0000}"/>
    <cellStyle name="표준 37 6 2 4" xfId="27537" xr:uid="{00000000-0005-0000-0000-0000B96A0000}"/>
    <cellStyle name="표준 37 6 2 4 2" xfId="27538" xr:uid="{00000000-0005-0000-0000-0000BA6A0000}"/>
    <cellStyle name="표준 37 6 2 5" xfId="27539" xr:uid="{00000000-0005-0000-0000-0000BB6A0000}"/>
    <cellStyle name="표준 37 6 2 5 2" xfId="27540" xr:uid="{00000000-0005-0000-0000-0000BC6A0000}"/>
    <cellStyle name="표준 37 6 2 6" xfId="27541" xr:uid="{00000000-0005-0000-0000-0000BD6A0000}"/>
    <cellStyle name="표준 37 6 2 6 2" xfId="27542" xr:uid="{00000000-0005-0000-0000-0000BE6A0000}"/>
    <cellStyle name="표준 37 6 2 7" xfId="27543" xr:uid="{00000000-0005-0000-0000-0000BF6A0000}"/>
    <cellStyle name="표준 37 6 2 7 2" xfId="27544" xr:uid="{00000000-0005-0000-0000-0000C06A0000}"/>
    <cellStyle name="표준 37 6 2 8" xfId="27545" xr:uid="{00000000-0005-0000-0000-0000C16A0000}"/>
    <cellStyle name="표준 37 6 2 8 2" xfId="27546" xr:uid="{00000000-0005-0000-0000-0000C26A0000}"/>
    <cellStyle name="표준 37 6 2 9" xfId="27547" xr:uid="{00000000-0005-0000-0000-0000C36A0000}"/>
    <cellStyle name="표준 37 6 2 9 2" xfId="27548" xr:uid="{00000000-0005-0000-0000-0000C46A0000}"/>
    <cellStyle name="표준 37 6 3" xfId="27549" xr:uid="{00000000-0005-0000-0000-0000C56A0000}"/>
    <cellStyle name="표준 37 6 3 2" xfId="27550" xr:uid="{00000000-0005-0000-0000-0000C66A0000}"/>
    <cellStyle name="표준 37 6 4" xfId="27551" xr:uid="{00000000-0005-0000-0000-0000C76A0000}"/>
    <cellStyle name="표준 37 6 4 2" xfId="27552" xr:uid="{00000000-0005-0000-0000-0000C86A0000}"/>
    <cellStyle name="표준 37 6 5" xfId="27553" xr:uid="{00000000-0005-0000-0000-0000C96A0000}"/>
    <cellStyle name="표준 37 6 5 2" xfId="27554" xr:uid="{00000000-0005-0000-0000-0000CA6A0000}"/>
    <cellStyle name="표준 37 6 6" xfId="27555" xr:uid="{00000000-0005-0000-0000-0000CB6A0000}"/>
    <cellStyle name="표준 37 6 6 2" xfId="27556" xr:uid="{00000000-0005-0000-0000-0000CC6A0000}"/>
    <cellStyle name="표준 37 6 7" xfId="27557" xr:uid="{00000000-0005-0000-0000-0000CD6A0000}"/>
    <cellStyle name="표준 37 6 7 2" xfId="27558" xr:uid="{00000000-0005-0000-0000-0000CE6A0000}"/>
    <cellStyle name="표준 37 6 8" xfId="27559" xr:uid="{00000000-0005-0000-0000-0000CF6A0000}"/>
    <cellStyle name="표준 37 6 8 2" xfId="27560" xr:uid="{00000000-0005-0000-0000-0000D06A0000}"/>
    <cellStyle name="표준 37 6 9" xfId="27561" xr:uid="{00000000-0005-0000-0000-0000D16A0000}"/>
    <cellStyle name="표준 37 6 9 2" xfId="27562" xr:uid="{00000000-0005-0000-0000-0000D26A0000}"/>
    <cellStyle name="표준 37 7" xfId="27563" xr:uid="{00000000-0005-0000-0000-0000D36A0000}"/>
    <cellStyle name="표준 37 7 10" xfId="27564" xr:uid="{00000000-0005-0000-0000-0000D46A0000}"/>
    <cellStyle name="표준 37 7 10 2" xfId="27565" xr:uid="{00000000-0005-0000-0000-0000D56A0000}"/>
    <cellStyle name="표준 37 7 11" xfId="27566" xr:uid="{00000000-0005-0000-0000-0000D66A0000}"/>
    <cellStyle name="표준 37 7 11 2" xfId="27567" xr:uid="{00000000-0005-0000-0000-0000D76A0000}"/>
    <cellStyle name="표준 37 7 12" xfId="27568" xr:uid="{00000000-0005-0000-0000-0000D86A0000}"/>
    <cellStyle name="표준 37 7 12 2" xfId="27569" xr:uid="{00000000-0005-0000-0000-0000D96A0000}"/>
    <cellStyle name="표준 37 7 13" xfId="27570" xr:uid="{00000000-0005-0000-0000-0000DA6A0000}"/>
    <cellStyle name="표준 37 7 13 2" xfId="27571" xr:uid="{00000000-0005-0000-0000-0000DB6A0000}"/>
    <cellStyle name="표준 37 7 14" xfId="27572" xr:uid="{00000000-0005-0000-0000-0000DC6A0000}"/>
    <cellStyle name="표준 37 7 14 2" xfId="27573" xr:uid="{00000000-0005-0000-0000-0000DD6A0000}"/>
    <cellStyle name="표준 37 7 15" xfId="27574" xr:uid="{00000000-0005-0000-0000-0000DE6A0000}"/>
    <cellStyle name="표준 37 7 2" xfId="27575" xr:uid="{00000000-0005-0000-0000-0000DF6A0000}"/>
    <cellStyle name="표준 37 7 2 10" xfId="27576" xr:uid="{00000000-0005-0000-0000-0000E06A0000}"/>
    <cellStyle name="표준 37 7 2 10 2" xfId="27577" xr:uid="{00000000-0005-0000-0000-0000E16A0000}"/>
    <cellStyle name="표준 37 7 2 11" xfId="27578" xr:uid="{00000000-0005-0000-0000-0000E26A0000}"/>
    <cellStyle name="표준 37 7 2 11 2" xfId="27579" xr:uid="{00000000-0005-0000-0000-0000E36A0000}"/>
    <cellStyle name="표준 37 7 2 12" xfId="27580" xr:uid="{00000000-0005-0000-0000-0000E46A0000}"/>
    <cellStyle name="표준 37 7 2 12 2" xfId="27581" xr:uid="{00000000-0005-0000-0000-0000E56A0000}"/>
    <cellStyle name="표준 37 7 2 13" xfId="27582" xr:uid="{00000000-0005-0000-0000-0000E66A0000}"/>
    <cellStyle name="표준 37 7 2 13 2" xfId="27583" xr:uid="{00000000-0005-0000-0000-0000E76A0000}"/>
    <cellStyle name="표준 37 7 2 14" xfId="27584" xr:uid="{00000000-0005-0000-0000-0000E86A0000}"/>
    <cellStyle name="표준 37 7 2 2" xfId="27585" xr:uid="{00000000-0005-0000-0000-0000E96A0000}"/>
    <cellStyle name="표준 37 7 2 2 2" xfId="27586" xr:uid="{00000000-0005-0000-0000-0000EA6A0000}"/>
    <cellStyle name="표준 37 7 2 3" xfId="27587" xr:uid="{00000000-0005-0000-0000-0000EB6A0000}"/>
    <cellStyle name="표준 37 7 2 3 2" xfId="27588" xr:uid="{00000000-0005-0000-0000-0000EC6A0000}"/>
    <cellStyle name="표준 37 7 2 4" xfId="27589" xr:uid="{00000000-0005-0000-0000-0000ED6A0000}"/>
    <cellStyle name="표준 37 7 2 4 2" xfId="27590" xr:uid="{00000000-0005-0000-0000-0000EE6A0000}"/>
    <cellStyle name="표준 37 7 2 5" xfId="27591" xr:uid="{00000000-0005-0000-0000-0000EF6A0000}"/>
    <cellStyle name="표준 37 7 2 5 2" xfId="27592" xr:uid="{00000000-0005-0000-0000-0000F06A0000}"/>
    <cellStyle name="표준 37 7 2 6" xfId="27593" xr:uid="{00000000-0005-0000-0000-0000F16A0000}"/>
    <cellStyle name="표준 37 7 2 6 2" xfId="27594" xr:uid="{00000000-0005-0000-0000-0000F26A0000}"/>
    <cellStyle name="표준 37 7 2 7" xfId="27595" xr:uid="{00000000-0005-0000-0000-0000F36A0000}"/>
    <cellStyle name="표준 37 7 2 7 2" xfId="27596" xr:uid="{00000000-0005-0000-0000-0000F46A0000}"/>
    <cellStyle name="표준 37 7 2 8" xfId="27597" xr:uid="{00000000-0005-0000-0000-0000F56A0000}"/>
    <cellStyle name="표준 37 7 2 8 2" xfId="27598" xr:uid="{00000000-0005-0000-0000-0000F66A0000}"/>
    <cellStyle name="표준 37 7 2 9" xfId="27599" xr:uid="{00000000-0005-0000-0000-0000F76A0000}"/>
    <cellStyle name="표준 37 7 2 9 2" xfId="27600" xr:uid="{00000000-0005-0000-0000-0000F86A0000}"/>
    <cellStyle name="표준 37 7 3" xfId="27601" xr:uid="{00000000-0005-0000-0000-0000F96A0000}"/>
    <cellStyle name="표준 37 7 3 2" xfId="27602" xr:uid="{00000000-0005-0000-0000-0000FA6A0000}"/>
    <cellStyle name="표준 37 7 4" xfId="27603" xr:uid="{00000000-0005-0000-0000-0000FB6A0000}"/>
    <cellStyle name="표준 37 7 4 2" xfId="27604" xr:uid="{00000000-0005-0000-0000-0000FC6A0000}"/>
    <cellStyle name="표준 37 7 5" xfId="27605" xr:uid="{00000000-0005-0000-0000-0000FD6A0000}"/>
    <cellStyle name="표준 37 7 5 2" xfId="27606" xr:uid="{00000000-0005-0000-0000-0000FE6A0000}"/>
    <cellStyle name="표준 37 7 6" xfId="27607" xr:uid="{00000000-0005-0000-0000-0000FF6A0000}"/>
    <cellStyle name="표준 37 7 6 2" xfId="27608" xr:uid="{00000000-0005-0000-0000-0000006B0000}"/>
    <cellStyle name="표준 37 7 7" xfId="27609" xr:uid="{00000000-0005-0000-0000-0000016B0000}"/>
    <cellStyle name="표준 37 7 7 2" xfId="27610" xr:uid="{00000000-0005-0000-0000-0000026B0000}"/>
    <cellStyle name="표준 37 7 8" xfId="27611" xr:uid="{00000000-0005-0000-0000-0000036B0000}"/>
    <cellStyle name="표준 37 7 8 2" xfId="27612" xr:uid="{00000000-0005-0000-0000-0000046B0000}"/>
    <cellStyle name="표준 37 7 9" xfId="27613" xr:uid="{00000000-0005-0000-0000-0000056B0000}"/>
    <cellStyle name="표준 37 7 9 2" xfId="27614" xr:uid="{00000000-0005-0000-0000-0000066B0000}"/>
    <cellStyle name="표준 37 8" xfId="27615" xr:uid="{00000000-0005-0000-0000-0000076B0000}"/>
    <cellStyle name="표준 37 8 10" xfId="27616" xr:uid="{00000000-0005-0000-0000-0000086B0000}"/>
    <cellStyle name="표준 37 8 10 2" xfId="27617" xr:uid="{00000000-0005-0000-0000-0000096B0000}"/>
    <cellStyle name="표준 37 8 11" xfId="27618" xr:uid="{00000000-0005-0000-0000-00000A6B0000}"/>
    <cellStyle name="표준 37 8 11 2" xfId="27619" xr:uid="{00000000-0005-0000-0000-00000B6B0000}"/>
    <cellStyle name="표준 37 8 12" xfId="27620" xr:uid="{00000000-0005-0000-0000-00000C6B0000}"/>
    <cellStyle name="표준 37 8 12 2" xfId="27621" xr:uid="{00000000-0005-0000-0000-00000D6B0000}"/>
    <cellStyle name="표준 37 8 13" xfId="27622" xr:uid="{00000000-0005-0000-0000-00000E6B0000}"/>
    <cellStyle name="표준 37 8 13 2" xfId="27623" xr:uid="{00000000-0005-0000-0000-00000F6B0000}"/>
    <cellStyle name="표준 37 8 14" xfId="27624" xr:uid="{00000000-0005-0000-0000-0000106B0000}"/>
    <cellStyle name="표준 37 8 14 2" xfId="27625" xr:uid="{00000000-0005-0000-0000-0000116B0000}"/>
    <cellStyle name="표준 37 8 15" xfId="27626" xr:uid="{00000000-0005-0000-0000-0000126B0000}"/>
    <cellStyle name="표준 37 8 2" xfId="27627" xr:uid="{00000000-0005-0000-0000-0000136B0000}"/>
    <cellStyle name="표준 37 8 2 10" xfId="27628" xr:uid="{00000000-0005-0000-0000-0000146B0000}"/>
    <cellStyle name="표준 37 8 2 10 2" xfId="27629" xr:uid="{00000000-0005-0000-0000-0000156B0000}"/>
    <cellStyle name="표준 37 8 2 11" xfId="27630" xr:uid="{00000000-0005-0000-0000-0000166B0000}"/>
    <cellStyle name="표준 37 8 2 11 2" xfId="27631" xr:uid="{00000000-0005-0000-0000-0000176B0000}"/>
    <cellStyle name="표준 37 8 2 12" xfId="27632" xr:uid="{00000000-0005-0000-0000-0000186B0000}"/>
    <cellStyle name="표준 37 8 2 12 2" xfId="27633" xr:uid="{00000000-0005-0000-0000-0000196B0000}"/>
    <cellStyle name="표준 37 8 2 13" xfId="27634" xr:uid="{00000000-0005-0000-0000-00001A6B0000}"/>
    <cellStyle name="표준 37 8 2 13 2" xfId="27635" xr:uid="{00000000-0005-0000-0000-00001B6B0000}"/>
    <cellStyle name="표준 37 8 2 14" xfId="27636" xr:uid="{00000000-0005-0000-0000-00001C6B0000}"/>
    <cellStyle name="표준 37 8 2 2" xfId="27637" xr:uid="{00000000-0005-0000-0000-00001D6B0000}"/>
    <cellStyle name="표준 37 8 2 2 2" xfId="27638" xr:uid="{00000000-0005-0000-0000-00001E6B0000}"/>
    <cellStyle name="표준 37 8 2 3" xfId="27639" xr:uid="{00000000-0005-0000-0000-00001F6B0000}"/>
    <cellStyle name="표준 37 8 2 3 2" xfId="27640" xr:uid="{00000000-0005-0000-0000-0000206B0000}"/>
    <cellStyle name="표준 37 8 2 4" xfId="27641" xr:uid="{00000000-0005-0000-0000-0000216B0000}"/>
    <cellStyle name="표준 37 8 2 4 2" xfId="27642" xr:uid="{00000000-0005-0000-0000-0000226B0000}"/>
    <cellStyle name="표준 37 8 2 5" xfId="27643" xr:uid="{00000000-0005-0000-0000-0000236B0000}"/>
    <cellStyle name="표준 37 8 2 5 2" xfId="27644" xr:uid="{00000000-0005-0000-0000-0000246B0000}"/>
    <cellStyle name="표준 37 8 2 6" xfId="27645" xr:uid="{00000000-0005-0000-0000-0000256B0000}"/>
    <cellStyle name="표준 37 8 2 6 2" xfId="27646" xr:uid="{00000000-0005-0000-0000-0000266B0000}"/>
    <cellStyle name="표준 37 8 2 7" xfId="27647" xr:uid="{00000000-0005-0000-0000-0000276B0000}"/>
    <cellStyle name="표준 37 8 2 7 2" xfId="27648" xr:uid="{00000000-0005-0000-0000-0000286B0000}"/>
    <cellStyle name="표준 37 8 2 8" xfId="27649" xr:uid="{00000000-0005-0000-0000-0000296B0000}"/>
    <cellStyle name="표준 37 8 2 8 2" xfId="27650" xr:uid="{00000000-0005-0000-0000-00002A6B0000}"/>
    <cellStyle name="표준 37 8 2 9" xfId="27651" xr:uid="{00000000-0005-0000-0000-00002B6B0000}"/>
    <cellStyle name="표준 37 8 2 9 2" xfId="27652" xr:uid="{00000000-0005-0000-0000-00002C6B0000}"/>
    <cellStyle name="표준 37 8 3" xfId="27653" xr:uid="{00000000-0005-0000-0000-00002D6B0000}"/>
    <cellStyle name="표준 37 8 3 2" xfId="27654" xr:uid="{00000000-0005-0000-0000-00002E6B0000}"/>
    <cellStyle name="표준 37 8 4" xfId="27655" xr:uid="{00000000-0005-0000-0000-00002F6B0000}"/>
    <cellStyle name="표준 37 8 4 2" xfId="27656" xr:uid="{00000000-0005-0000-0000-0000306B0000}"/>
    <cellStyle name="표준 37 8 5" xfId="27657" xr:uid="{00000000-0005-0000-0000-0000316B0000}"/>
    <cellStyle name="표준 37 8 5 2" xfId="27658" xr:uid="{00000000-0005-0000-0000-0000326B0000}"/>
    <cellStyle name="표준 37 8 6" xfId="27659" xr:uid="{00000000-0005-0000-0000-0000336B0000}"/>
    <cellStyle name="표준 37 8 6 2" xfId="27660" xr:uid="{00000000-0005-0000-0000-0000346B0000}"/>
    <cellStyle name="표준 37 8 7" xfId="27661" xr:uid="{00000000-0005-0000-0000-0000356B0000}"/>
    <cellStyle name="표준 37 8 7 2" xfId="27662" xr:uid="{00000000-0005-0000-0000-0000366B0000}"/>
    <cellStyle name="표준 37 8 8" xfId="27663" xr:uid="{00000000-0005-0000-0000-0000376B0000}"/>
    <cellStyle name="표준 37 8 8 2" xfId="27664" xr:uid="{00000000-0005-0000-0000-0000386B0000}"/>
    <cellStyle name="표준 37 8 9" xfId="27665" xr:uid="{00000000-0005-0000-0000-0000396B0000}"/>
    <cellStyle name="표준 37 8 9 2" xfId="27666" xr:uid="{00000000-0005-0000-0000-00003A6B0000}"/>
    <cellStyle name="표준 37 9" xfId="27667" xr:uid="{00000000-0005-0000-0000-00003B6B0000}"/>
    <cellStyle name="표준 37 9 10" xfId="27668" xr:uid="{00000000-0005-0000-0000-00003C6B0000}"/>
    <cellStyle name="표준 37 9 10 2" xfId="27669" xr:uid="{00000000-0005-0000-0000-00003D6B0000}"/>
    <cellStyle name="표준 37 9 11" xfId="27670" xr:uid="{00000000-0005-0000-0000-00003E6B0000}"/>
    <cellStyle name="표준 37 9 11 2" xfId="27671" xr:uid="{00000000-0005-0000-0000-00003F6B0000}"/>
    <cellStyle name="표준 37 9 12" xfId="27672" xr:uid="{00000000-0005-0000-0000-0000406B0000}"/>
    <cellStyle name="표준 37 9 12 2" xfId="27673" xr:uid="{00000000-0005-0000-0000-0000416B0000}"/>
    <cellStyle name="표준 37 9 13" xfId="27674" xr:uid="{00000000-0005-0000-0000-0000426B0000}"/>
    <cellStyle name="표준 37 9 13 2" xfId="27675" xr:uid="{00000000-0005-0000-0000-0000436B0000}"/>
    <cellStyle name="표준 37 9 14" xfId="27676" xr:uid="{00000000-0005-0000-0000-0000446B0000}"/>
    <cellStyle name="표준 37 9 14 2" xfId="27677" xr:uid="{00000000-0005-0000-0000-0000456B0000}"/>
    <cellStyle name="표준 37 9 15" xfId="27678" xr:uid="{00000000-0005-0000-0000-0000466B0000}"/>
    <cellStyle name="표준 37 9 2" xfId="27679" xr:uid="{00000000-0005-0000-0000-0000476B0000}"/>
    <cellStyle name="표준 37 9 2 10" xfId="27680" xr:uid="{00000000-0005-0000-0000-0000486B0000}"/>
    <cellStyle name="표준 37 9 2 10 2" xfId="27681" xr:uid="{00000000-0005-0000-0000-0000496B0000}"/>
    <cellStyle name="표준 37 9 2 11" xfId="27682" xr:uid="{00000000-0005-0000-0000-00004A6B0000}"/>
    <cellStyle name="표준 37 9 2 11 2" xfId="27683" xr:uid="{00000000-0005-0000-0000-00004B6B0000}"/>
    <cellStyle name="표준 37 9 2 12" xfId="27684" xr:uid="{00000000-0005-0000-0000-00004C6B0000}"/>
    <cellStyle name="표준 37 9 2 12 2" xfId="27685" xr:uid="{00000000-0005-0000-0000-00004D6B0000}"/>
    <cellStyle name="표준 37 9 2 13" xfId="27686" xr:uid="{00000000-0005-0000-0000-00004E6B0000}"/>
    <cellStyle name="표준 37 9 2 13 2" xfId="27687" xr:uid="{00000000-0005-0000-0000-00004F6B0000}"/>
    <cellStyle name="표준 37 9 2 14" xfId="27688" xr:uid="{00000000-0005-0000-0000-0000506B0000}"/>
    <cellStyle name="표준 37 9 2 2" xfId="27689" xr:uid="{00000000-0005-0000-0000-0000516B0000}"/>
    <cellStyle name="표준 37 9 2 2 2" xfId="27690" xr:uid="{00000000-0005-0000-0000-0000526B0000}"/>
    <cellStyle name="표준 37 9 2 3" xfId="27691" xr:uid="{00000000-0005-0000-0000-0000536B0000}"/>
    <cellStyle name="표준 37 9 2 3 2" xfId="27692" xr:uid="{00000000-0005-0000-0000-0000546B0000}"/>
    <cellStyle name="표준 37 9 2 4" xfId="27693" xr:uid="{00000000-0005-0000-0000-0000556B0000}"/>
    <cellStyle name="표준 37 9 2 4 2" xfId="27694" xr:uid="{00000000-0005-0000-0000-0000566B0000}"/>
    <cellStyle name="표준 37 9 2 5" xfId="27695" xr:uid="{00000000-0005-0000-0000-0000576B0000}"/>
    <cellStyle name="표준 37 9 2 5 2" xfId="27696" xr:uid="{00000000-0005-0000-0000-0000586B0000}"/>
    <cellStyle name="표준 37 9 2 6" xfId="27697" xr:uid="{00000000-0005-0000-0000-0000596B0000}"/>
    <cellStyle name="표준 37 9 2 6 2" xfId="27698" xr:uid="{00000000-0005-0000-0000-00005A6B0000}"/>
    <cellStyle name="표준 37 9 2 7" xfId="27699" xr:uid="{00000000-0005-0000-0000-00005B6B0000}"/>
    <cellStyle name="표준 37 9 2 7 2" xfId="27700" xr:uid="{00000000-0005-0000-0000-00005C6B0000}"/>
    <cellStyle name="표준 37 9 2 8" xfId="27701" xr:uid="{00000000-0005-0000-0000-00005D6B0000}"/>
    <cellStyle name="표준 37 9 2 8 2" xfId="27702" xr:uid="{00000000-0005-0000-0000-00005E6B0000}"/>
    <cellStyle name="표준 37 9 2 9" xfId="27703" xr:uid="{00000000-0005-0000-0000-00005F6B0000}"/>
    <cellStyle name="표준 37 9 2 9 2" xfId="27704" xr:uid="{00000000-0005-0000-0000-0000606B0000}"/>
    <cellStyle name="표준 37 9 3" xfId="27705" xr:uid="{00000000-0005-0000-0000-0000616B0000}"/>
    <cellStyle name="표준 37 9 3 2" xfId="27706" xr:uid="{00000000-0005-0000-0000-0000626B0000}"/>
    <cellStyle name="표준 37 9 4" xfId="27707" xr:uid="{00000000-0005-0000-0000-0000636B0000}"/>
    <cellStyle name="표준 37 9 4 2" xfId="27708" xr:uid="{00000000-0005-0000-0000-0000646B0000}"/>
    <cellStyle name="표준 37 9 5" xfId="27709" xr:uid="{00000000-0005-0000-0000-0000656B0000}"/>
    <cellStyle name="표준 37 9 5 2" xfId="27710" xr:uid="{00000000-0005-0000-0000-0000666B0000}"/>
    <cellStyle name="표준 37 9 6" xfId="27711" xr:uid="{00000000-0005-0000-0000-0000676B0000}"/>
    <cellStyle name="표준 37 9 6 2" xfId="27712" xr:uid="{00000000-0005-0000-0000-0000686B0000}"/>
    <cellStyle name="표준 37 9 7" xfId="27713" xr:uid="{00000000-0005-0000-0000-0000696B0000}"/>
    <cellStyle name="표준 37 9 7 2" xfId="27714" xr:uid="{00000000-0005-0000-0000-00006A6B0000}"/>
    <cellStyle name="표준 37 9 8" xfId="27715" xr:uid="{00000000-0005-0000-0000-00006B6B0000}"/>
    <cellStyle name="표준 37 9 8 2" xfId="27716" xr:uid="{00000000-0005-0000-0000-00006C6B0000}"/>
    <cellStyle name="표준 37 9 9" xfId="27717" xr:uid="{00000000-0005-0000-0000-00006D6B0000}"/>
    <cellStyle name="표준 37 9 9 2" xfId="27718" xr:uid="{00000000-0005-0000-0000-00006E6B0000}"/>
    <cellStyle name="표준 38" xfId="10838" xr:uid="{00000000-0005-0000-0000-00006F6B0000}"/>
    <cellStyle name="표준 38 10" xfId="27720" xr:uid="{00000000-0005-0000-0000-0000706B0000}"/>
    <cellStyle name="표준 38 10 10" xfId="27721" xr:uid="{00000000-0005-0000-0000-0000716B0000}"/>
    <cellStyle name="표준 38 10 10 2" xfId="27722" xr:uid="{00000000-0005-0000-0000-0000726B0000}"/>
    <cellStyle name="표준 38 10 11" xfId="27723" xr:uid="{00000000-0005-0000-0000-0000736B0000}"/>
    <cellStyle name="표준 38 10 11 2" xfId="27724" xr:uid="{00000000-0005-0000-0000-0000746B0000}"/>
    <cellStyle name="표준 38 10 12" xfId="27725" xr:uid="{00000000-0005-0000-0000-0000756B0000}"/>
    <cellStyle name="표준 38 10 12 2" xfId="27726" xr:uid="{00000000-0005-0000-0000-0000766B0000}"/>
    <cellStyle name="표준 38 10 13" xfId="27727" xr:uid="{00000000-0005-0000-0000-0000776B0000}"/>
    <cellStyle name="표준 38 10 13 2" xfId="27728" xr:uid="{00000000-0005-0000-0000-0000786B0000}"/>
    <cellStyle name="표준 38 10 14" xfId="27729" xr:uid="{00000000-0005-0000-0000-0000796B0000}"/>
    <cellStyle name="표준 38 10 14 2" xfId="27730" xr:uid="{00000000-0005-0000-0000-00007A6B0000}"/>
    <cellStyle name="표준 38 10 15" xfId="27731" xr:uid="{00000000-0005-0000-0000-00007B6B0000}"/>
    <cellStyle name="표준 38 10 2" xfId="27732" xr:uid="{00000000-0005-0000-0000-00007C6B0000}"/>
    <cellStyle name="표준 38 10 2 10" xfId="27733" xr:uid="{00000000-0005-0000-0000-00007D6B0000}"/>
    <cellStyle name="표준 38 10 2 10 2" xfId="27734" xr:uid="{00000000-0005-0000-0000-00007E6B0000}"/>
    <cellStyle name="표준 38 10 2 11" xfId="27735" xr:uid="{00000000-0005-0000-0000-00007F6B0000}"/>
    <cellStyle name="표준 38 10 2 11 2" xfId="27736" xr:uid="{00000000-0005-0000-0000-0000806B0000}"/>
    <cellStyle name="표준 38 10 2 12" xfId="27737" xr:uid="{00000000-0005-0000-0000-0000816B0000}"/>
    <cellStyle name="표준 38 10 2 12 2" xfId="27738" xr:uid="{00000000-0005-0000-0000-0000826B0000}"/>
    <cellStyle name="표준 38 10 2 13" xfId="27739" xr:uid="{00000000-0005-0000-0000-0000836B0000}"/>
    <cellStyle name="표준 38 10 2 13 2" xfId="27740" xr:uid="{00000000-0005-0000-0000-0000846B0000}"/>
    <cellStyle name="표준 38 10 2 14" xfId="27741" xr:uid="{00000000-0005-0000-0000-0000856B0000}"/>
    <cellStyle name="표준 38 10 2 2" xfId="27742" xr:uid="{00000000-0005-0000-0000-0000866B0000}"/>
    <cellStyle name="표준 38 10 2 2 2" xfId="27743" xr:uid="{00000000-0005-0000-0000-0000876B0000}"/>
    <cellStyle name="표준 38 10 2 3" xfId="27744" xr:uid="{00000000-0005-0000-0000-0000886B0000}"/>
    <cellStyle name="표준 38 10 2 3 2" xfId="27745" xr:uid="{00000000-0005-0000-0000-0000896B0000}"/>
    <cellStyle name="표준 38 10 2 4" xfId="27746" xr:uid="{00000000-0005-0000-0000-00008A6B0000}"/>
    <cellStyle name="표준 38 10 2 4 2" xfId="27747" xr:uid="{00000000-0005-0000-0000-00008B6B0000}"/>
    <cellStyle name="표준 38 10 2 5" xfId="27748" xr:uid="{00000000-0005-0000-0000-00008C6B0000}"/>
    <cellStyle name="표준 38 10 2 5 2" xfId="27749" xr:uid="{00000000-0005-0000-0000-00008D6B0000}"/>
    <cellStyle name="표준 38 10 2 6" xfId="27750" xr:uid="{00000000-0005-0000-0000-00008E6B0000}"/>
    <cellStyle name="표준 38 10 2 6 2" xfId="27751" xr:uid="{00000000-0005-0000-0000-00008F6B0000}"/>
    <cellStyle name="표준 38 10 2 7" xfId="27752" xr:uid="{00000000-0005-0000-0000-0000906B0000}"/>
    <cellStyle name="표준 38 10 2 7 2" xfId="27753" xr:uid="{00000000-0005-0000-0000-0000916B0000}"/>
    <cellStyle name="표준 38 10 2 8" xfId="27754" xr:uid="{00000000-0005-0000-0000-0000926B0000}"/>
    <cellStyle name="표준 38 10 2 8 2" xfId="27755" xr:uid="{00000000-0005-0000-0000-0000936B0000}"/>
    <cellStyle name="표준 38 10 2 9" xfId="27756" xr:uid="{00000000-0005-0000-0000-0000946B0000}"/>
    <cellStyle name="표준 38 10 2 9 2" xfId="27757" xr:uid="{00000000-0005-0000-0000-0000956B0000}"/>
    <cellStyle name="표준 38 10 3" xfId="27758" xr:uid="{00000000-0005-0000-0000-0000966B0000}"/>
    <cellStyle name="표준 38 10 3 2" xfId="27759" xr:uid="{00000000-0005-0000-0000-0000976B0000}"/>
    <cellStyle name="표준 38 10 4" xfId="27760" xr:uid="{00000000-0005-0000-0000-0000986B0000}"/>
    <cellStyle name="표준 38 10 4 2" xfId="27761" xr:uid="{00000000-0005-0000-0000-0000996B0000}"/>
    <cellStyle name="표준 38 10 5" xfId="27762" xr:uid="{00000000-0005-0000-0000-00009A6B0000}"/>
    <cellStyle name="표준 38 10 5 2" xfId="27763" xr:uid="{00000000-0005-0000-0000-00009B6B0000}"/>
    <cellStyle name="표준 38 10 6" xfId="27764" xr:uid="{00000000-0005-0000-0000-00009C6B0000}"/>
    <cellStyle name="표준 38 10 6 2" xfId="27765" xr:uid="{00000000-0005-0000-0000-00009D6B0000}"/>
    <cellStyle name="표준 38 10 7" xfId="27766" xr:uid="{00000000-0005-0000-0000-00009E6B0000}"/>
    <cellStyle name="표준 38 10 7 2" xfId="27767" xr:uid="{00000000-0005-0000-0000-00009F6B0000}"/>
    <cellStyle name="표준 38 10 8" xfId="27768" xr:uid="{00000000-0005-0000-0000-0000A06B0000}"/>
    <cellStyle name="표준 38 10 8 2" xfId="27769" xr:uid="{00000000-0005-0000-0000-0000A16B0000}"/>
    <cellStyle name="표준 38 10 9" xfId="27770" xr:uid="{00000000-0005-0000-0000-0000A26B0000}"/>
    <cellStyle name="표준 38 10 9 2" xfId="27771" xr:uid="{00000000-0005-0000-0000-0000A36B0000}"/>
    <cellStyle name="표준 38 11" xfId="27772" xr:uid="{00000000-0005-0000-0000-0000A46B0000}"/>
    <cellStyle name="표준 38 11 10" xfId="27773" xr:uid="{00000000-0005-0000-0000-0000A56B0000}"/>
    <cellStyle name="표준 38 11 10 2" xfId="27774" xr:uid="{00000000-0005-0000-0000-0000A66B0000}"/>
    <cellStyle name="표준 38 11 11" xfId="27775" xr:uid="{00000000-0005-0000-0000-0000A76B0000}"/>
    <cellStyle name="표준 38 11 11 2" xfId="27776" xr:uid="{00000000-0005-0000-0000-0000A86B0000}"/>
    <cellStyle name="표준 38 11 12" xfId="27777" xr:uid="{00000000-0005-0000-0000-0000A96B0000}"/>
    <cellStyle name="표준 38 11 12 2" xfId="27778" xr:uid="{00000000-0005-0000-0000-0000AA6B0000}"/>
    <cellStyle name="표준 38 11 13" xfId="27779" xr:uid="{00000000-0005-0000-0000-0000AB6B0000}"/>
    <cellStyle name="표준 38 11 13 2" xfId="27780" xr:uid="{00000000-0005-0000-0000-0000AC6B0000}"/>
    <cellStyle name="표준 38 11 14" xfId="27781" xr:uid="{00000000-0005-0000-0000-0000AD6B0000}"/>
    <cellStyle name="표준 38 11 14 2" xfId="27782" xr:uid="{00000000-0005-0000-0000-0000AE6B0000}"/>
    <cellStyle name="표준 38 11 15" xfId="27783" xr:uid="{00000000-0005-0000-0000-0000AF6B0000}"/>
    <cellStyle name="표준 38 11 2" xfId="27784" xr:uid="{00000000-0005-0000-0000-0000B06B0000}"/>
    <cellStyle name="표준 38 11 2 10" xfId="27785" xr:uid="{00000000-0005-0000-0000-0000B16B0000}"/>
    <cellStyle name="표준 38 11 2 10 2" xfId="27786" xr:uid="{00000000-0005-0000-0000-0000B26B0000}"/>
    <cellStyle name="표준 38 11 2 11" xfId="27787" xr:uid="{00000000-0005-0000-0000-0000B36B0000}"/>
    <cellStyle name="표준 38 11 2 11 2" xfId="27788" xr:uid="{00000000-0005-0000-0000-0000B46B0000}"/>
    <cellStyle name="표준 38 11 2 12" xfId="27789" xr:uid="{00000000-0005-0000-0000-0000B56B0000}"/>
    <cellStyle name="표준 38 11 2 12 2" xfId="27790" xr:uid="{00000000-0005-0000-0000-0000B66B0000}"/>
    <cellStyle name="표준 38 11 2 13" xfId="27791" xr:uid="{00000000-0005-0000-0000-0000B76B0000}"/>
    <cellStyle name="표준 38 11 2 13 2" xfId="27792" xr:uid="{00000000-0005-0000-0000-0000B86B0000}"/>
    <cellStyle name="표준 38 11 2 14" xfId="27793" xr:uid="{00000000-0005-0000-0000-0000B96B0000}"/>
    <cellStyle name="표준 38 11 2 2" xfId="27794" xr:uid="{00000000-0005-0000-0000-0000BA6B0000}"/>
    <cellStyle name="표준 38 11 2 2 2" xfId="27795" xr:uid="{00000000-0005-0000-0000-0000BB6B0000}"/>
    <cellStyle name="표준 38 11 2 3" xfId="27796" xr:uid="{00000000-0005-0000-0000-0000BC6B0000}"/>
    <cellStyle name="표준 38 11 2 3 2" xfId="27797" xr:uid="{00000000-0005-0000-0000-0000BD6B0000}"/>
    <cellStyle name="표준 38 11 2 4" xfId="27798" xr:uid="{00000000-0005-0000-0000-0000BE6B0000}"/>
    <cellStyle name="표준 38 11 2 4 2" xfId="27799" xr:uid="{00000000-0005-0000-0000-0000BF6B0000}"/>
    <cellStyle name="표준 38 11 2 5" xfId="27800" xr:uid="{00000000-0005-0000-0000-0000C06B0000}"/>
    <cellStyle name="표준 38 11 2 5 2" xfId="27801" xr:uid="{00000000-0005-0000-0000-0000C16B0000}"/>
    <cellStyle name="표준 38 11 2 6" xfId="27802" xr:uid="{00000000-0005-0000-0000-0000C26B0000}"/>
    <cellStyle name="표준 38 11 2 6 2" xfId="27803" xr:uid="{00000000-0005-0000-0000-0000C36B0000}"/>
    <cellStyle name="표준 38 11 2 7" xfId="27804" xr:uid="{00000000-0005-0000-0000-0000C46B0000}"/>
    <cellStyle name="표준 38 11 2 7 2" xfId="27805" xr:uid="{00000000-0005-0000-0000-0000C56B0000}"/>
    <cellStyle name="표준 38 11 2 8" xfId="27806" xr:uid="{00000000-0005-0000-0000-0000C66B0000}"/>
    <cellStyle name="표준 38 11 2 8 2" xfId="27807" xr:uid="{00000000-0005-0000-0000-0000C76B0000}"/>
    <cellStyle name="표준 38 11 2 9" xfId="27808" xr:uid="{00000000-0005-0000-0000-0000C86B0000}"/>
    <cellStyle name="표준 38 11 2 9 2" xfId="27809" xr:uid="{00000000-0005-0000-0000-0000C96B0000}"/>
    <cellStyle name="표준 38 11 3" xfId="27810" xr:uid="{00000000-0005-0000-0000-0000CA6B0000}"/>
    <cellStyle name="표준 38 11 3 2" xfId="27811" xr:uid="{00000000-0005-0000-0000-0000CB6B0000}"/>
    <cellStyle name="표준 38 11 4" xfId="27812" xr:uid="{00000000-0005-0000-0000-0000CC6B0000}"/>
    <cellStyle name="표준 38 11 4 2" xfId="27813" xr:uid="{00000000-0005-0000-0000-0000CD6B0000}"/>
    <cellStyle name="표준 38 11 5" xfId="27814" xr:uid="{00000000-0005-0000-0000-0000CE6B0000}"/>
    <cellStyle name="표준 38 11 5 2" xfId="27815" xr:uid="{00000000-0005-0000-0000-0000CF6B0000}"/>
    <cellStyle name="표준 38 11 6" xfId="27816" xr:uid="{00000000-0005-0000-0000-0000D06B0000}"/>
    <cellStyle name="표준 38 11 6 2" xfId="27817" xr:uid="{00000000-0005-0000-0000-0000D16B0000}"/>
    <cellStyle name="표준 38 11 7" xfId="27818" xr:uid="{00000000-0005-0000-0000-0000D26B0000}"/>
    <cellStyle name="표준 38 11 7 2" xfId="27819" xr:uid="{00000000-0005-0000-0000-0000D36B0000}"/>
    <cellStyle name="표준 38 11 8" xfId="27820" xr:uid="{00000000-0005-0000-0000-0000D46B0000}"/>
    <cellStyle name="표준 38 11 8 2" xfId="27821" xr:uid="{00000000-0005-0000-0000-0000D56B0000}"/>
    <cellStyle name="표준 38 11 9" xfId="27822" xr:uid="{00000000-0005-0000-0000-0000D66B0000}"/>
    <cellStyle name="표준 38 11 9 2" xfId="27823" xr:uid="{00000000-0005-0000-0000-0000D76B0000}"/>
    <cellStyle name="표준 38 12" xfId="27824" xr:uid="{00000000-0005-0000-0000-0000D86B0000}"/>
    <cellStyle name="표준 38 12 10" xfId="27825" xr:uid="{00000000-0005-0000-0000-0000D96B0000}"/>
    <cellStyle name="표준 38 12 10 2" xfId="27826" xr:uid="{00000000-0005-0000-0000-0000DA6B0000}"/>
    <cellStyle name="표준 38 12 11" xfId="27827" xr:uid="{00000000-0005-0000-0000-0000DB6B0000}"/>
    <cellStyle name="표준 38 12 11 2" xfId="27828" xr:uid="{00000000-0005-0000-0000-0000DC6B0000}"/>
    <cellStyle name="표준 38 12 12" xfId="27829" xr:uid="{00000000-0005-0000-0000-0000DD6B0000}"/>
    <cellStyle name="표준 38 12 12 2" xfId="27830" xr:uid="{00000000-0005-0000-0000-0000DE6B0000}"/>
    <cellStyle name="표준 38 12 13" xfId="27831" xr:uid="{00000000-0005-0000-0000-0000DF6B0000}"/>
    <cellStyle name="표준 38 12 13 2" xfId="27832" xr:uid="{00000000-0005-0000-0000-0000E06B0000}"/>
    <cellStyle name="표준 38 12 14" xfId="27833" xr:uid="{00000000-0005-0000-0000-0000E16B0000}"/>
    <cellStyle name="표준 38 12 14 2" xfId="27834" xr:uid="{00000000-0005-0000-0000-0000E26B0000}"/>
    <cellStyle name="표준 38 12 15" xfId="27835" xr:uid="{00000000-0005-0000-0000-0000E36B0000}"/>
    <cellStyle name="표준 38 12 2" xfId="27836" xr:uid="{00000000-0005-0000-0000-0000E46B0000}"/>
    <cellStyle name="표준 38 12 2 10" xfId="27837" xr:uid="{00000000-0005-0000-0000-0000E56B0000}"/>
    <cellStyle name="표준 38 12 2 10 2" xfId="27838" xr:uid="{00000000-0005-0000-0000-0000E66B0000}"/>
    <cellStyle name="표준 38 12 2 11" xfId="27839" xr:uid="{00000000-0005-0000-0000-0000E76B0000}"/>
    <cellStyle name="표준 38 12 2 11 2" xfId="27840" xr:uid="{00000000-0005-0000-0000-0000E86B0000}"/>
    <cellStyle name="표준 38 12 2 12" xfId="27841" xr:uid="{00000000-0005-0000-0000-0000E96B0000}"/>
    <cellStyle name="표준 38 12 2 12 2" xfId="27842" xr:uid="{00000000-0005-0000-0000-0000EA6B0000}"/>
    <cellStyle name="표준 38 12 2 13" xfId="27843" xr:uid="{00000000-0005-0000-0000-0000EB6B0000}"/>
    <cellStyle name="표준 38 12 2 13 2" xfId="27844" xr:uid="{00000000-0005-0000-0000-0000EC6B0000}"/>
    <cellStyle name="표준 38 12 2 14" xfId="27845" xr:uid="{00000000-0005-0000-0000-0000ED6B0000}"/>
    <cellStyle name="표준 38 12 2 2" xfId="27846" xr:uid="{00000000-0005-0000-0000-0000EE6B0000}"/>
    <cellStyle name="표준 38 12 2 2 2" xfId="27847" xr:uid="{00000000-0005-0000-0000-0000EF6B0000}"/>
    <cellStyle name="표준 38 12 2 3" xfId="27848" xr:uid="{00000000-0005-0000-0000-0000F06B0000}"/>
    <cellStyle name="표준 38 12 2 3 2" xfId="27849" xr:uid="{00000000-0005-0000-0000-0000F16B0000}"/>
    <cellStyle name="표준 38 12 2 4" xfId="27850" xr:uid="{00000000-0005-0000-0000-0000F26B0000}"/>
    <cellStyle name="표준 38 12 2 4 2" xfId="27851" xr:uid="{00000000-0005-0000-0000-0000F36B0000}"/>
    <cellStyle name="표준 38 12 2 5" xfId="27852" xr:uid="{00000000-0005-0000-0000-0000F46B0000}"/>
    <cellStyle name="표준 38 12 2 5 2" xfId="27853" xr:uid="{00000000-0005-0000-0000-0000F56B0000}"/>
    <cellStyle name="표준 38 12 2 6" xfId="27854" xr:uid="{00000000-0005-0000-0000-0000F66B0000}"/>
    <cellStyle name="표준 38 12 2 6 2" xfId="27855" xr:uid="{00000000-0005-0000-0000-0000F76B0000}"/>
    <cellStyle name="표준 38 12 2 7" xfId="27856" xr:uid="{00000000-0005-0000-0000-0000F86B0000}"/>
    <cellStyle name="표준 38 12 2 7 2" xfId="27857" xr:uid="{00000000-0005-0000-0000-0000F96B0000}"/>
    <cellStyle name="표준 38 12 2 8" xfId="27858" xr:uid="{00000000-0005-0000-0000-0000FA6B0000}"/>
    <cellStyle name="표준 38 12 2 8 2" xfId="27859" xr:uid="{00000000-0005-0000-0000-0000FB6B0000}"/>
    <cellStyle name="표준 38 12 2 9" xfId="27860" xr:uid="{00000000-0005-0000-0000-0000FC6B0000}"/>
    <cellStyle name="표준 38 12 2 9 2" xfId="27861" xr:uid="{00000000-0005-0000-0000-0000FD6B0000}"/>
    <cellStyle name="표준 38 12 3" xfId="27862" xr:uid="{00000000-0005-0000-0000-0000FE6B0000}"/>
    <cellStyle name="표준 38 12 3 2" xfId="27863" xr:uid="{00000000-0005-0000-0000-0000FF6B0000}"/>
    <cellStyle name="표준 38 12 4" xfId="27864" xr:uid="{00000000-0005-0000-0000-0000006C0000}"/>
    <cellStyle name="표준 38 12 4 2" xfId="27865" xr:uid="{00000000-0005-0000-0000-0000016C0000}"/>
    <cellStyle name="표준 38 12 5" xfId="27866" xr:uid="{00000000-0005-0000-0000-0000026C0000}"/>
    <cellStyle name="표준 38 12 5 2" xfId="27867" xr:uid="{00000000-0005-0000-0000-0000036C0000}"/>
    <cellStyle name="표준 38 12 6" xfId="27868" xr:uid="{00000000-0005-0000-0000-0000046C0000}"/>
    <cellStyle name="표준 38 12 6 2" xfId="27869" xr:uid="{00000000-0005-0000-0000-0000056C0000}"/>
    <cellStyle name="표준 38 12 7" xfId="27870" xr:uid="{00000000-0005-0000-0000-0000066C0000}"/>
    <cellStyle name="표준 38 12 7 2" xfId="27871" xr:uid="{00000000-0005-0000-0000-0000076C0000}"/>
    <cellStyle name="표준 38 12 8" xfId="27872" xr:uid="{00000000-0005-0000-0000-0000086C0000}"/>
    <cellStyle name="표준 38 12 8 2" xfId="27873" xr:uid="{00000000-0005-0000-0000-0000096C0000}"/>
    <cellStyle name="표준 38 12 9" xfId="27874" xr:uid="{00000000-0005-0000-0000-00000A6C0000}"/>
    <cellStyle name="표준 38 12 9 2" xfId="27875" xr:uid="{00000000-0005-0000-0000-00000B6C0000}"/>
    <cellStyle name="표준 38 13" xfId="27876" xr:uid="{00000000-0005-0000-0000-00000C6C0000}"/>
    <cellStyle name="표준 38 13 10" xfId="27877" xr:uid="{00000000-0005-0000-0000-00000D6C0000}"/>
    <cellStyle name="표준 38 13 10 2" xfId="27878" xr:uid="{00000000-0005-0000-0000-00000E6C0000}"/>
    <cellStyle name="표준 38 13 11" xfId="27879" xr:uid="{00000000-0005-0000-0000-00000F6C0000}"/>
    <cellStyle name="표준 38 13 11 2" xfId="27880" xr:uid="{00000000-0005-0000-0000-0000106C0000}"/>
    <cellStyle name="표준 38 13 12" xfId="27881" xr:uid="{00000000-0005-0000-0000-0000116C0000}"/>
    <cellStyle name="표준 38 13 12 2" xfId="27882" xr:uid="{00000000-0005-0000-0000-0000126C0000}"/>
    <cellStyle name="표준 38 13 13" xfId="27883" xr:uid="{00000000-0005-0000-0000-0000136C0000}"/>
    <cellStyle name="표준 38 13 13 2" xfId="27884" xr:uid="{00000000-0005-0000-0000-0000146C0000}"/>
    <cellStyle name="표준 38 13 14" xfId="27885" xr:uid="{00000000-0005-0000-0000-0000156C0000}"/>
    <cellStyle name="표준 38 13 14 2" xfId="27886" xr:uid="{00000000-0005-0000-0000-0000166C0000}"/>
    <cellStyle name="표준 38 13 15" xfId="27887" xr:uid="{00000000-0005-0000-0000-0000176C0000}"/>
    <cellStyle name="표준 38 13 2" xfId="27888" xr:uid="{00000000-0005-0000-0000-0000186C0000}"/>
    <cellStyle name="표준 38 13 2 10" xfId="27889" xr:uid="{00000000-0005-0000-0000-0000196C0000}"/>
    <cellStyle name="표준 38 13 2 10 2" xfId="27890" xr:uid="{00000000-0005-0000-0000-00001A6C0000}"/>
    <cellStyle name="표준 38 13 2 11" xfId="27891" xr:uid="{00000000-0005-0000-0000-00001B6C0000}"/>
    <cellStyle name="표준 38 13 2 11 2" xfId="27892" xr:uid="{00000000-0005-0000-0000-00001C6C0000}"/>
    <cellStyle name="표준 38 13 2 12" xfId="27893" xr:uid="{00000000-0005-0000-0000-00001D6C0000}"/>
    <cellStyle name="표준 38 13 2 12 2" xfId="27894" xr:uid="{00000000-0005-0000-0000-00001E6C0000}"/>
    <cellStyle name="표준 38 13 2 13" xfId="27895" xr:uid="{00000000-0005-0000-0000-00001F6C0000}"/>
    <cellStyle name="표준 38 13 2 13 2" xfId="27896" xr:uid="{00000000-0005-0000-0000-0000206C0000}"/>
    <cellStyle name="표준 38 13 2 14" xfId="27897" xr:uid="{00000000-0005-0000-0000-0000216C0000}"/>
    <cellStyle name="표준 38 13 2 2" xfId="27898" xr:uid="{00000000-0005-0000-0000-0000226C0000}"/>
    <cellStyle name="표준 38 13 2 2 2" xfId="27899" xr:uid="{00000000-0005-0000-0000-0000236C0000}"/>
    <cellStyle name="표준 38 13 2 3" xfId="27900" xr:uid="{00000000-0005-0000-0000-0000246C0000}"/>
    <cellStyle name="표준 38 13 2 3 2" xfId="27901" xr:uid="{00000000-0005-0000-0000-0000256C0000}"/>
    <cellStyle name="표준 38 13 2 4" xfId="27902" xr:uid="{00000000-0005-0000-0000-0000266C0000}"/>
    <cellStyle name="표준 38 13 2 4 2" xfId="27903" xr:uid="{00000000-0005-0000-0000-0000276C0000}"/>
    <cellStyle name="표준 38 13 2 5" xfId="27904" xr:uid="{00000000-0005-0000-0000-0000286C0000}"/>
    <cellStyle name="표준 38 13 2 5 2" xfId="27905" xr:uid="{00000000-0005-0000-0000-0000296C0000}"/>
    <cellStyle name="표준 38 13 2 6" xfId="27906" xr:uid="{00000000-0005-0000-0000-00002A6C0000}"/>
    <cellStyle name="표준 38 13 2 6 2" xfId="27907" xr:uid="{00000000-0005-0000-0000-00002B6C0000}"/>
    <cellStyle name="표준 38 13 2 7" xfId="27908" xr:uid="{00000000-0005-0000-0000-00002C6C0000}"/>
    <cellStyle name="표준 38 13 2 7 2" xfId="27909" xr:uid="{00000000-0005-0000-0000-00002D6C0000}"/>
    <cellStyle name="표준 38 13 2 8" xfId="27910" xr:uid="{00000000-0005-0000-0000-00002E6C0000}"/>
    <cellStyle name="표준 38 13 2 8 2" xfId="27911" xr:uid="{00000000-0005-0000-0000-00002F6C0000}"/>
    <cellStyle name="표준 38 13 2 9" xfId="27912" xr:uid="{00000000-0005-0000-0000-0000306C0000}"/>
    <cellStyle name="표준 38 13 2 9 2" xfId="27913" xr:uid="{00000000-0005-0000-0000-0000316C0000}"/>
    <cellStyle name="표준 38 13 3" xfId="27914" xr:uid="{00000000-0005-0000-0000-0000326C0000}"/>
    <cellStyle name="표준 38 13 3 2" xfId="27915" xr:uid="{00000000-0005-0000-0000-0000336C0000}"/>
    <cellStyle name="표준 38 13 4" xfId="27916" xr:uid="{00000000-0005-0000-0000-0000346C0000}"/>
    <cellStyle name="표준 38 13 4 2" xfId="27917" xr:uid="{00000000-0005-0000-0000-0000356C0000}"/>
    <cellStyle name="표준 38 13 5" xfId="27918" xr:uid="{00000000-0005-0000-0000-0000366C0000}"/>
    <cellStyle name="표준 38 13 5 2" xfId="27919" xr:uid="{00000000-0005-0000-0000-0000376C0000}"/>
    <cellStyle name="표준 38 13 6" xfId="27920" xr:uid="{00000000-0005-0000-0000-0000386C0000}"/>
    <cellStyle name="표준 38 13 6 2" xfId="27921" xr:uid="{00000000-0005-0000-0000-0000396C0000}"/>
    <cellStyle name="표준 38 13 7" xfId="27922" xr:uid="{00000000-0005-0000-0000-00003A6C0000}"/>
    <cellStyle name="표준 38 13 7 2" xfId="27923" xr:uid="{00000000-0005-0000-0000-00003B6C0000}"/>
    <cellStyle name="표준 38 13 8" xfId="27924" xr:uid="{00000000-0005-0000-0000-00003C6C0000}"/>
    <cellStyle name="표준 38 13 8 2" xfId="27925" xr:uid="{00000000-0005-0000-0000-00003D6C0000}"/>
    <cellStyle name="표준 38 13 9" xfId="27926" xr:uid="{00000000-0005-0000-0000-00003E6C0000}"/>
    <cellStyle name="표준 38 13 9 2" xfId="27927" xr:uid="{00000000-0005-0000-0000-00003F6C0000}"/>
    <cellStyle name="표준 38 14" xfId="27928" xr:uid="{00000000-0005-0000-0000-0000406C0000}"/>
    <cellStyle name="표준 38 14 10" xfId="27929" xr:uid="{00000000-0005-0000-0000-0000416C0000}"/>
    <cellStyle name="표준 38 14 10 2" xfId="27930" xr:uid="{00000000-0005-0000-0000-0000426C0000}"/>
    <cellStyle name="표준 38 14 11" xfId="27931" xr:uid="{00000000-0005-0000-0000-0000436C0000}"/>
    <cellStyle name="표준 38 14 11 2" xfId="27932" xr:uid="{00000000-0005-0000-0000-0000446C0000}"/>
    <cellStyle name="표준 38 14 12" xfId="27933" xr:uid="{00000000-0005-0000-0000-0000456C0000}"/>
    <cellStyle name="표준 38 14 12 2" xfId="27934" xr:uid="{00000000-0005-0000-0000-0000466C0000}"/>
    <cellStyle name="표준 38 14 13" xfId="27935" xr:uid="{00000000-0005-0000-0000-0000476C0000}"/>
    <cellStyle name="표준 38 14 13 2" xfId="27936" xr:uid="{00000000-0005-0000-0000-0000486C0000}"/>
    <cellStyle name="표준 38 14 14" xfId="27937" xr:uid="{00000000-0005-0000-0000-0000496C0000}"/>
    <cellStyle name="표준 38 14 14 2" xfId="27938" xr:uid="{00000000-0005-0000-0000-00004A6C0000}"/>
    <cellStyle name="표준 38 14 15" xfId="27939" xr:uid="{00000000-0005-0000-0000-00004B6C0000}"/>
    <cellStyle name="표준 38 14 2" xfId="27940" xr:uid="{00000000-0005-0000-0000-00004C6C0000}"/>
    <cellStyle name="표준 38 14 2 10" xfId="27941" xr:uid="{00000000-0005-0000-0000-00004D6C0000}"/>
    <cellStyle name="표준 38 14 2 10 2" xfId="27942" xr:uid="{00000000-0005-0000-0000-00004E6C0000}"/>
    <cellStyle name="표준 38 14 2 11" xfId="27943" xr:uid="{00000000-0005-0000-0000-00004F6C0000}"/>
    <cellStyle name="표준 38 14 2 11 2" xfId="27944" xr:uid="{00000000-0005-0000-0000-0000506C0000}"/>
    <cellStyle name="표준 38 14 2 12" xfId="27945" xr:uid="{00000000-0005-0000-0000-0000516C0000}"/>
    <cellStyle name="표준 38 14 2 12 2" xfId="27946" xr:uid="{00000000-0005-0000-0000-0000526C0000}"/>
    <cellStyle name="표준 38 14 2 13" xfId="27947" xr:uid="{00000000-0005-0000-0000-0000536C0000}"/>
    <cellStyle name="표준 38 14 2 13 2" xfId="27948" xr:uid="{00000000-0005-0000-0000-0000546C0000}"/>
    <cellStyle name="표준 38 14 2 14" xfId="27949" xr:uid="{00000000-0005-0000-0000-0000556C0000}"/>
    <cellStyle name="표준 38 14 2 2" xfId="27950" xr:uid="{00000000-0005-0000-0000-0000566C0000}"/>
    <cellStyle name="표준 38 14 2 2 2" xfId="27951" xr:uid="{00000000-0005-0000-0000-0000576C0000}"/>
    <cellStyle name="표준 38 14 2 3" xfId="27952" xr:uid="{00000000-0005-0000-0000-0000586C0000}"/>
    <cellStyle name="표준 38 14 2 3 2" xfId="27953" xr:uid="{00000000-0005-0000-0000-0000596C0000}"/>
    <cellStyle name="표준 38 14 2 4" xfId="27954" xr:uid="{00000000-0005-0000-0000-00005A6C0000}"/>
    <cellStyle name="표준 38 14 2 4 2" xfId="27955" xr:uid="{00000000-0005-0000-0000-00005B6C0000}"/>
    <cellStyle name="표준 38 14 2 5" xfId="27956" xr:uid="{00000000-0005-0000-0000-00005C6C0000}"/>
    <cellStyle name="표준 38 14 2 5 2" xfId="27957" xr:uid="{00000000-0005-0000-0000-00005D6C0000}"/>
    <cellStyle name="표준 38 14 2 6" xfId="27958" xr:uid="{00000000-0005-0000-0000-00005E6C0000}"/>
    <cellStyle name="표준 38 14 2 6 2" xfId="27959" xr:uid="{00000000-0005-0000-0000-00005F6C0000}"/>
    <cellStyle name="표준 38 14 2 7" xfId="27960" xr:uid="{00000000-0005-0000-0000-0000606C0000}"/>
    <cellStyle name="표준 38 14 2 7 2" xfId="27961" xr:uid="{00000000-0005-0000-0000-0000616C0000}"/>
    <cellStyle name="표준 38 14 2 8" xfId="27962" xr:uid="{00000000-0005-0000-0000-0000626C0000}"/>
    <cellStyle name="표준 38 14 2 8 2" xfId="27963" xr:uid="{00000000-0005-0000-0000-0000636C0000}"/>
    <cellStyle name="표준 38 14 2 9" xfId="27964" xr:uid="{00000000-0005-0000-0000-0000646C0000}"/>
    <cellStyle name="표준 38 14 2 9 2" xfId="27965" xr:uid="{00000000-0005-0000-0000-0000656C0000}"/>
    <cellStyle name="표준 38 14 3" xfId="27966" xr:uid="{00000000-0005-0000-0000-0000666C0000}"/>
    <cellStyle name="표준 38 14 3 2" xfId="27967" xr:uid="{00000000-0005-0000-0000-0000676C0000}"/>
    <cellStyle name="표준 38 14 4" xfId="27968" xr:uid="{00000000-0005-0000-0000-0000686C0000}"/>
    <cellStyle name="표준 38 14 4 2" xfId="27969" xr:uid="{00000000-0005-0000-0000-0000696C0000}"/>
    <cellStyle name="표준 38 14 5" xfId="27970" xr:uid="{00000000-0005-0000-0000-00006A6C0000}"/>
    <cellStyle name="표준 38 14 5 2" xfId="27971" xr:uid="{00000000-0005-0000-0000-00006B6C0000}"/>
    <cellStyle name="표준 38 14 6" xfId="27972" xr:uid="{00000000-0005-0000-0000-00006C6C0000}"/>
    <cellStyle name="표준 38 14 6 2" xfId="27973" xr:uid="{00000000-0005-0000-0000-00006D6C0000}"/>
    <cellStyle name="표준 38 14 7" xfId="27974" xr:uid="{00000000-0005-0000-0000-00006E6C0000}"/>
    <cellStyle name="표준 38 14 7 2" xfId="27975" xr:uid="{00000000-0005-0000-0000-00006F6C0000}"/>
    <cellStyle name="표준 38 14 8" xfId="27976" xr:uid="{00000000-0005-0000-0000-0000706C0000}"/>
    <cellStyle name="표준 38 14 8 2" xfId="27977" xr:uid="{00000000-0005-0000-0000-0000716C0000}"/>
    <cellStyle name="표준 38 14 9" xfId="27978" xr:uid="{00000000-0005-0000-0000-0000726C0000}"/>
    <cellStyle name="표준 38 14 9 2" xfId="27979" xr:uid="{00000000-0005-0000-0000-0000736C0000}"/>
    <cellStyle name="표준 38 15" xfId="27980" xr:uid="{00000000-0005-0000-0000-0000746C0000}"/>
    <cellStyle name="표준 38 15 10" xfId="27981" xr:uid="{00000000-0005-0000-0000-0000756C0000}"/>
    <cellStyle name="표준 38 15 10 2" xfId="27982" xr:uid="{00000000-0005-0000-0000-0000766C0000}"/>
    <cellStyle name="표준 38 15 11" xfId="27983" xr:uid="{00000000-0005-0000-0000-0000776C0000}"/>
    <cellStyle name="표준 38 15 11 2" xfId="27984" xr:uid="{00000000-0005-0000-0000-0000786C0000}"/>
    <cellStyle name="표준 38 15 12" xfId="27985" xr:uid="{00000000-0005-0000-0000-0000796C0000}"/>
    <cellStyle name="표준 38 15 12 2" xfId="27986" xr:uid="{00000000-0005-0000-0000-00007A6C0000}"/>
    <cellStyle name="표준 38 15 13" xfId="27987" xr:uid="{00000000-0005-0000-0000-00007B6C0000}"/>
    <cellStyle name="표준 38 15 13 2" xfId="27988" xr:uid="{00000000-0005-0000-0000-00007C6C0000}"/>
    <cellStyle name="표준 38 15 14" xfId="27989" xr:uid="{00000000-0005-0000-0000-00007D6C0000}"/>
    <cellStyle name="표준 38 15 14 2" xfId="27990" xr:uid="{00000000-0005-0000-0000-00007E6C0000}"/>
    <cellStyle name="표준 38 15 15" xfId="27991" xr:uid="{00000000-0005-0000-0000-00007F6C0000}"/>
    <cellStyle name="표준 38 15 2" xfId="27992" xr:uid="{00000000-0005-0000-0000-0000806C0000}"/>
    <cellStyle name="표준 38 15 2 10" xfId="27993" xr:uid="{00000000-0005-0000-0000-0000816C0000}"/>
    <cellStyle name="표준 38 15 2 10 2" xfId="27994" xr:uid="{00000000-0005-0000-0000-0000826C0000}"/>
    <cellStyle name="표준 38 15 2 11" xfId="27995" xr:uid="{00000000-0005-0000-0000-0000836C0000}"/>
    <cellStyle name="표준 38 15 2 11 2" xfId="27996" xr:uid="{00000000-0005-0000-0000-0000846C0000}"/>
    <cellStyle name="표준 38 15 2 12" xfId="27997" xr:uid="{00000000-0005-0000-0000-0000856C0000}"/>
    <cellStyle name="표준 38 15 2 12 2" xfId="27998" xr:uid="{00000000-0005-0000-0000-0000866C0000}"/>
    <cellStyle name="표준 38 15 2 13" xfId="27999" xr:uid="{00000000-0005-0000-0000-0000876C0000}"/>
    <cellStyle name="표준 38 15 2 13 2" xfId="28000" xr:uid="{00000000-0005-0000-0000-0000886C0000}"/>
    <cellStyle name="표준 38 15 2 14" xfId="28001" xr:uid="{00000000-0005-0000-0000-0000896C0000}"/>
    <cellStyle name="표준 38 15 2 2" xfId="28002" xr:uid="{00000000-0005-0000-0000-00008A6C0000}"/>
    <cellStyle name="표준 38 15 2 2 2" xfId="28003" xr:uid="{00000000-0005-0000-0000-00008B6C0000}"/>
    <cellStyle name="표준 38 15 2 3" xfId="28004" xr:uid="{00000000-0005-0000-0000-00008C6C0000}"/>
    <cellStyle name="표준 38 15 2 3 2" xfId="28005" xr:uid="{00000000-0005-0000-0000-00008D6C0000}"/>
    <cellStyle name="표준 38 15 2 4" xfId="28006" xr:uid="{00000000-0005-0000-0000-00008E6C0000}"/>
    <cellStyle name="표준 38 15 2 4 2" xfId="28007" xr:uid="{00000000-0005-0000-0000-00008F6C0000}"/>
    <cellStyle name="표준 38 15 2 5" xfId="28008" xr:uid="{00000000-0005-0000-0000-0000906C0000}"/>
    <cellStyle name="표준 38 15 2 5 2" xfId="28009" xr:uid="{00000000-0005-0000-0000-0000916C0000}"/>
    <cellStyle name="표준 38 15 2 6" xfId="28010" xr:uid="{00000000-0005-0000-0000-0000926C0000}"/>
    <cellStyle name="표준 38 15 2 6 2" xfId="28011" xr:uid="{00000000-0005-0000-0000-0000936C0000}"/>
    <cellStyle name="표준 38 15 2 7" xfId="28012" xr:uid="{00000000-0005-0000-0000-0000946C0000}"/>
    <cellStyle name="표준 38 15 2 7 2" xfId="28013" xr:uid="{00000000-0005-0000-0000-0000956C0000}"/>
    <cellStyle name="표준 38 15 2 8" xfId="28014" xr:uid="{00000000-0005-0000-0000-0000966C0000}"/>
    <cellStyle name="표준 38 15 2 8 2" xfId="28015" xr:uid="{00000000-0005-0000-0000-0000976C0000}"/>
    <cellStyle name="표준 38 15 2 9" xfId="28016" xr:uid="{00000000-0005-0000-0000-0000986C0000}"/>
    <cellStyle name="표준 38 15 2 9 2" xfId="28017" xr:uid="{00000000-0005-0000-0000-0000996C0000}"/>
    <cellStyle name="표준 38 15 3" xfId="28018" xr:uid="{00000000-0005-0000-0000-00009A6C0000}"/>
    <cellStyle name="표준 38 15 3 2" xfId="28019" xr:uid="{00000000-0005-0000-0000-00009B6C0000}"/>
    <cellStyle name="표준 38 15 4" xfId="28020" xr:uid="{00000000-0005-0000-0000-00009C6C0000}"/>
    <cellStyle name="표준 38 15 4 2" xfId="28021" xr:uid="{00000000-0005-0000-0000-00009D6C0000}"/>
    <cellStyle name="표준 38 15 5" xfId="28022" xr:uid="{00000000-0005-0000-0000-00009E6C0000}"/>
    <cellStyle name="표준 38 15 5 2" xfId="28023" xr:uid="{00000000-0005-0000-0000-00009F6C0000}"/>
    <cellStyle name="표준 38 15 6" xfId="28024" xr:uid="{00000000-0005-0000-0000-0000A06C0000}"/>
    <cellStyle name="표준 38 15 6 2" xfId="28025" xr:uid="{00000000-0005-0000-0000-0000A16C0000}"/>
    <cellStyle name="표준 38 15 7" xfId="28026" xr:uid="{00000000-0005-0000-0000-0000A26C0000}"/>
    <cellStyle name="표준 38 15 7 2" xfId="28027" xr:uid="{00000000-0005-0000-0000-0000A36C0000}"/>
    <cellStyle name="표준 38 15 8" xfId="28028" xr:uid="{00000000-0005-0000-0000-0000A46C0000}"/>
    <cellStyle name="표준 38 15 8 2" xfId="28029" xr:uid="{00000000-0005-0000-0000-0000A56C0000}"/>
    <cellStyle name="표준 38 15 9" xfId="28030" xr:uid="{00000000-0005-0000-0000-0000A66C0000}"/>
    <cellStyle name="표준 38 15 9 2" xfId="28031" xr:uid="{00000000-0005-0000-0000-0000A76C0000}"/>
    <cellStyle name="표준 38 16" xfId="28032" xr:uid="{00000000-0005-0000-0000-0000A86C0000}"/>
    <cellStyle name="표준 38 16 10" xfId="28033" xr:uid="{00000000-0005-0000-0000-0000A96C0000}"/>
    <cellStyle name="표준 38 16 10 2" xfId="28034" xr:uid="{00000000-0005-0000-0000-0000AA6C0000}"/>
    <cellStyle name="표준 38 16 11" xfId="28035" xr:uid="{00000000-0005-0000-0000-0000AB6C0000}"/>
    <cellStyle name="표준 38 16 11 2" xfId="28036" xr:uid="{00000000-0005-0000-0000-0000AC6C0000}"/>
    <cellStyle name="표준 38 16 12" xfId="28037" xr:uid="{00000000-0005-0000-0000-0000AD6C0000}"/>
    <cellStyle name="표준 38 16 12 2" xfId="28038" xr:uid="{00000000-0005-0000-0000-0000AE6C0000}"/>
    <cellStyle name="표준 38 16 13" xfId="28039" xr:uid="{00000000-0005-0000-0000-0000AF6C0000}"/>
    <cellStyle name="표준 38 16 13 2" xfId="28040" xr:uid="{00000000-0005-0000-0000-0000B06C0000}"/>
    <cellStyle name="표준 38 16 14" xfId="28041" xr:uid="{00000000-0005-0000-0000-0000B16C0000}"/>
    <cellStyle name="표준 38 16 14 2" xfId="28042" xr:uid="{00000000-0005-0000-0000-0000B26C0000}"/>
    <cellStyle name="표준 38 16 15" xfId="28043" xr:uid="{00000000-0005-0000-0000-0000B36C0000}"/>
    <cellStyle name="표준 38 16 2" xfId="28044" xr:uid="{00000000-0005-0000-0000-0000B46C0000}"/>
    <cellStyle name="표준 38 16 2 10" xfId="28045" xr:uid="{00000000-0005-0000-0000-0000B56C0000}"/>
    <cellStyle name="표준 38 16 2 10 2" xfId="28046" xr:uid="{00000000-0005-0000-0000-0000B66C0000}"/>
    <cellStyle name="표준 38 16 2 11" xfId="28047" xr:uid="{00000000-0005-0000-0000-0000B76C0000}"/>
    <cellStyle name="표준 38 16 2 11 2" xfId="28048" xr:uid="{00000000-0005-0000-0000-0000B86C0000}"/>
    <cellStyle name="표준 38 16 2 12" xfId="28049" xr:uid="{00000000-0005-0000-0000-0000B96C0000}"/>
    <cellStyle name="표준 38 16 2 12 2" xfId="28050" xr:uid="{00000000-0005-0000-0000-0000BA6C0000}"/>
    <cellStyle name="표준 38 16 2 13" xfId="28051" xr:uid="{00000000-0005-0000-0000-0000BB6C0000}"/>
    <cellStyle name="표준 38 16 2 13 2" xfId="28052" xr:uid="{00000000-0005-0000-0000-0000BC6C0000}"/>
    <cellStyle name="표준 38 16 2 14" xfId="28053" xr:uid="{00000000-0005-0000-0000-0000BD6C0000}"/>
    <cellStyle name="표준 38 16 2 2" xfId="28054" xr:uid="{00000000-0005-0000-0000-0000BE6C0000}"/>
    <cellStyle name="표준 38 16 2 2 2" xfId="28055" xr:uid="{00000000-0005-0000-0000-0000BF6C0000}"/>
    <cellStyle name="표준 38 16 2 3" xfId="28056" xr:uid="{00000000-0005-0000-0000-0000C06C0000}"/>
    <cellStyle name="표준 38 16 2 3 2" xfId="28057" xr:uid="{00000000-0005-0000-0000-0000C16C0000}"/>
    <cellStyle name="표준 38 16 2 4" xfId="28058" xr:uid="{00000000-0005-0000-0000-0000C26C0000}"/>
    <cellStyle name="표준 38 16 2 4 2" xfId="28059" xr:uid="{00000000-0005-0000-0000-0000C36C0000}"/>
    <cellStyle name="표준 38 16 2 5" xfId="28060" xr:uid="{00000000-0005-0000-0000-0000C46C0000}"/>
    <cellStyle name="표준 38 16 2 5 2" xfId="28061" xr:uid="{00000000-0005-0000-0000-0000C56C0000}"/>
    <cellStyle name="표준 38 16 2 6" xfId="28062" xr:uid="{00000000-0005-0000-0000-0000C66C0000}"/>
    <cellStyle name="표준 38 16 2 6 2" xfId="28063" xr:uid="{00000000-0005-0000-0000-0000C76C0000}"/>
    <cellStyle name="표준 38 16 2 7" xfId="28064" xr:uid="{00000000-0005-0000-0000-0000C86C0000}"/>
    <cellStyle name="표준 38 16 2 7 2" xfId="28065" xr:uid="{00000000-0005-0000-0000-0000C96C0000}"/>
    <cellStyle name="표준 38 16 2 8" xfId="28066" xr:uid="{00000000-0005-0000-0000-0000CA6C0000}"/>
    <cellStyle name="표준 38 16 2 8 2" xfId="28067" xr:uid="{00000000-0005-0000-0000-0000CB6C0000}"/>
    <cellStyle name="표준 38 16 2 9" xfId="28068" xr:uid="{00000000-0005-0000-0000-0000CC6C0000}"/>
    <cellStyle name="표준 38 16 2 9 2" xfId="28069" xr:uid="{00000000-0005-0000-0000-0000CD6C0000}"/>
    <cellStyle name="표준 38 16 3" xfId="28070" xr:uid="{00000000-0005-0000-0000-0000CE6C0000}"/>
    <cellStyle name="표준 38 16 3 2" xfId="28071" xr:uid="{00000000-0005-0000-0000-0000CF6C0000}"/>
    <cellStyle name="표준 38 16 4" xfId="28072" xr:uid="{00000000-0005-0000-0000-0000D06C0000}"/>
    <cellStyle name="표준 38 16 4 2" xfId="28073" xr:uid="{00000000-0005-0000-0000-0000D16C0000}"/>
    <cellStyle name="표준 38 16 5" xfId="28074" xr:uid="{00000000-0005-0000-0000-0000D26C0000}"/>
    <cellStyle name="표준 38 16 5 2" xfId="28075" xr:uid="{00000000-0005-0000-0000-0000D36C0000}"/>
    <cellStyle name="표준 38 16 6" xfId="28076" xr:uid="{00000000-0005-0000-0000-0000D46C0000}"/>
    <cellStyle name="표준 38 16 6 2" xfId="28077" xr:uid="{00000000-0005-0000-0000-0000D56C0000}"/>
    <cellStyle name="표준 38 16 7" xfId="28078" xr:uid="{00000000-0005-0000-0000-0000D66C0000}"/>
    <cellStyle name="표준 38 16 7 2" xfId="28079" xr:uid="{00000000-0005-0000-0000-0000D76C0000}"/>
    <cellStyle name="표준 38 16 8" xfId="28080" xr:uid="{00000000-0005-0000-0000-0000D86C0000}"/>
    <cellStyle name="표준 38 16 8 2" xfId="28081" xr:uid="{00000000-0005-0000-0000-0000D96C0000}"/>
    <cellStyle name="표준 38 16 9" xfId="28082" xr:uid="{00000000-0005-0000-0000-0000DA6C0000}"/>
    <cellStyle name="표준 38 16 9 2" xfId="28083" xr:uid="{00000000-0005-0000-0000-0000DB6C0000}"/>
    <cellStyle name="표준 38 17" xfId="28084" xr:uid="{00000000-0005-0000-0000-0000DC6C0000}"/>
    <cellStyle name="표준 38 17 10" xfId="28085" xr:uid="{00000000-0005-0000-0000-0000DD6C0000}"/>
    <cellStyle name="표준 38 17 10 2" xfId="28086" xr:uid="{00000000-0005-0000-0000-0000DE6C0000}"/>
    <cellStyle name="표준 38 17 11" xfId="28087" xr:uid="{00000000-0005-0000-0000-0000DF6C0000}"/>
    <cellStyle name="표준 38 17 11 2" xfId="28088" xr:uid="{00000000-0005-0000-0000-0000E06C0000}"/>
    <cellStyle name="표준 38 17 12" xfId="28089" xr:uid="{00000000-0005-0000-0000-0000E16C0000}"/>
    <cellStyle name="표준 38 17 12 2" xfId="28090" xr:uid="{00000000-0005-0000-0000-0000E26C0000}"/>
    <cellStyle name="표준 38 17 13" xfId="28091" xr:uid="{00000000-0005-0000-0000-0000E36C0000}"/>
    <cellStyle name="표준 38 17 13 2" xfId="28092" xr:uid="{00000000-0005-0000-0000-0000E46C0000}"/>
    <cellStyle name="표준 38 17 14" xfId="28093" xr:uid="{00000000-0005-0000-0000-0000E56C0000}"/>
    <cellStyle name="표준 38 17 14 2" xfId="28094" xr:uid="{00000000-0005-0000-0000-0000E66C0000}"/>
    <cellStyle name="표준 38 17 15" xfId="28095" xr:uid="{00000000-0005-0000-0000-0000E76C0000}"/>
    <cellStyle name="표준 38 17 2" xfId="28096" xr:uid="{00000000-0005-0000-0000-0000E86C0000}"/>
    <cellStyle name="표준 38 17 2 10" xfId="28097" xr:uid="{00000000-0005-0000-0000-0000E96C0000}"/>
    <cellStyle name="표준 38 17 2 10 2" xfId="28098" xr:uid="{00000000-0005-0000-0000-0000EA6C0000}"/>
    <cellStyle name="표준 38 17 2 11" xfId="28099" xr:uid="{00000000-0005-0000-0000-0000EB6C0000}"/>
    <cellStyle name="표준 38 17 2 11 2" xfId="28100" xr:uid="{00000000-0005-0000-0000-0000EC6C0000}"/>
    <cellStyle name="표준 38 17 2 12" xfId="28101" xr:uid="{00000000-0005-0000-0000-0000ED6C0000}"/>
    <cellStyle name="표준 38 17 2 12 2" xfId="28102" xr:uid="{00000000-0005-0000-0000-0000EE6C0000}"/>
    <cellStyle name="표준 38 17 2 13" xfId="28103" xr:uid="{00000000-0005-0000-0000-0000EF6C0000}"/>
    <cellStyle name="표준 38 17 2 13 2" xfId="28104" xr:uid="{00000000-0005-0000-0000-0000F06C0000}"/>
    <cellStyle name="표준 38 17 2 14" xfId="28105" xr:uid="{00000000-0005-0000-0000-0000F16C0000}"/>
    <cellStyle name="표준 38 17 2 2" xfId="28106" xr:uid="{00000000-0005-0000-0000-0000F26C0000}"/>
    <cellStyle name="표준 38 17 2 2 2" xfId="28107" xr:uid="{00000000-0005-0000-0000-0000F36C0000}"/>
    <cellStyle name="표준 38 17 2 3" xfId="28108" xr:uid="{00000000-0005-0000-0000-0000F46C0000}"/>
    <cellStyle name="표준 38 17 2 3 2" xfId="28109" xr:uid="{00000000-0005-0000-0000-0000F56C0000}"/>
    <cellStyle name="표준 38 17 2 4" xfId="28110" xr:uid="{00000000-0005-0000-0000-0000F66C0000}"/>
    <cellStyle name="표준 38 17 2 4 2" xfId="28111" xr:uid="{00000000-0005-0000-0000-0000F76C0000}"/>
    <cellStyle name="표준 38 17 2 5" xfId="28112" xr:uid="{00000000-0005-0000-0000-0000F86C0000}"/>
    <cellStyle name="표준 38 17 2 5 2" xfId="28113" xr:uid="{00000000-0005-0000-0000-0000F96C0000}"/>
    <cellStyle name="표준 38 17 2 6" xfId="28114" xr:uid="{00000000-0005-0000-0000-0000FA6C0000}"/>
    <cellStyle name="표준 38 17 2 6 2" xfId="28115" xr:uid="{00000000-0005-0000-0000-0000FB6C0000}"/>
    <cellStyle name="표준 38 17 2 7" xfId="28116" xr:uid="{00000000-0005-0000-0000-0000FC6C0000}"/>
    <cellStyle name="표준 38 17 2 7 2" xfId="28117" xr:uid="{00000000-0005-0000-0000-0000FD6C0000}"/>
    <cellStyle name="표준 38 17 2 8" xfId="28118" xr:uid="{00000000-0005-0000-0000-0000FE6C0000}"/>
    <cellStyle name="표준 38 17 2 8 2" xfId="28119" xr:uid="{00000000-0005-0000-0000-0000FF6C0000}"/>
    <cellStyle name="표준 38 17 2 9" xfId="28120" xr:uid="{00000000-0005-0000-0000-0000006D0000}"/>
    <cellStyle name="표준 38 17 2 9 2" xfId="28121" xr:uid="{00000000-0005-0000-0000-0000016D0000}"/>
    <cellStyle name="표준 38 17 3" xfId="28122" xr:uid="{00000000-0005-0000-0000-0000026D0000}"/>
    <cellStyle name="표준 38 17 3 2" xfId="28123" xr:uid="{00000000-0005-0000-0000-0000036D0000}"/>
    <cellStyle name="표준 38 17 4" xfId="28124" xr:uid="{00000000-0005-0000-0000-0000046D0000}"/>
    <cellStyle name="표준 38 17 4 2" xfId="28125" xr:uid="{00000000-0005-0000-0000-0000056D0000}"/>
    <cellStyle name="표준 38 17 5" xfId="28126" xr:uid="{00000000-0005-0000-0000-0000066D0000}"/>
    <cellStyle name="표준 38 17 5 2" xfId="28127" xr:uid="{00000000-0005-0000-0000-0000076D0000}"/>
    <cellStyle name="표준 38 17 6" xfId="28128" xr:uid="{00000000-0005-0000-0000-0000086D0000}"/>
    <cellStyle name="표준 38 17 6 2" xfId="28129" xr:uid="{00000000-0005-0000-0000-0000096D0000}"/>
    <cellStyle name="표준 38 17 7" xfId="28130" xr:uid="{00000000-0005-0000-0000-00000A6D0000}"/>
    <cellStyle name="표준 38 17 7 2" xfId="28131" xr:uid="{00000000-0005-0000-0000-00000B6D0000}"/>
    <cellStyle name="표준 38 17 8" xfId="28132" xr:uid="{00000000-0005-0000-0000-00000C6D0000}"/>
    <cellStyle name="표준 38 17 8 2" xfId="28133" xr:uid="{00000000-0005-0000-0000-00000D6D0000}"/>
    <cellStyle name="표준 38 17 9" xfId="28134" xr:uid="{00000000-0005-0000-0000-00000E6D0000}"/>
    <cellStyle name="표준 38 17 9 2" xfId="28135" xr:uid="{00000000-0005-0000-0000-00000F6D0000}"/>
    <cellStyle name="표준 38 18" xfId="28136" xr:uid="{00000000-0005-0000-0000-0000106D0000}"/>
    <cellStyle name="표준 38 18 10" xfId="28137" xr:uid="{00000000-0005-0000-0000-0000116D0000}"/>
    <cellStyle name="표준 38 18 10 2" xfId="28138" xr:uid="{00000000-0005-0000-0000-0000126D0000}"/>
    <cellStyle name="표준 38 18 11" xfId="28139" xr:uid="{00000000-0005-0000-0000-0000136D0000}"/>
    <cellStyle name="표준 38 18 11 2" xfId="28140" xr:uid="{00000000-0005-0000-0000-0000146D0000}"/>
    <cellStyle name="표준 38 18 12" xfId="28141" xr:uid="{00000000-0005-0000-0000-0000156D0000}"/>
    <cellStyle name="표준 38 18 12 2" xfId="28142" xr:uid="{00000000-0005-0000-0000-0000166D0000}"/>
    <cellStyle name="표준 38 18 13" xfId="28143" xr:uid="{00000000-0005-0000-0000-0000176D0000}"/>
    <cellStyle name="표준 38 18 13 2" xfId="28144" xr:uid="{00000000-0005-0000-0000-0000186D0000}"/>
    <cellStyle name="표준 38 18 14" xfId="28145" xr:uid="{00000000-0005-0000-0000-0000196D0000}"/>
    <cellStyle name="표준 38 18 14 2" xfId="28146" xr:uid="{00000000-0005-0000-0000-00001A6D0000}"/>
    <cellStyle name="표준 38 18 15" xfId="28147" xr:uid="{00000000-0005-0000-0000-00001B6D0000}"/>
    <cellStyle name="표준 38 18 2" xfId="28148" xr:uid="{00000000-0005-0000-0000-00001C6D0000}"/>
    <cellStyle name="표준 38 18 2 10" xfId="28149" xr:uid="{00000000-0005-0000-0000-00001D6D0000}"/>
    <cellStyle name="표준 38 18 2 10 2" xfId="28150" xr:uid="{00000000-0005-0000-0000-00001E6D0000}"/>
    <cellStyle name="표준 38 18 2 11" xfId="28151" xr:uid="{00000000-0005-0000-0000-00001F6D0000}"/>
    <cellStyle name="표준 38 18 2 11 2" xfId="28152" xr:uid="{00000000-0005-0000-0000-0000206D0000}"/>
    <cellStyle name="표준 38 18 2 12" xfId="28153" xr:uid="{00000000-0005-0000-0000-0000216D0000}"/>
    <cellStyle name="표준 38 18 2 12 2" xfId="28154" xr:uid="{00000000-0005-0000-0000-0000226D0000}"/>
    <cellStyle name="표준 38 18 2 13" xfId="28155" xr:uid="{00000000-0005-0000-0000-0000236D0000}"/>
    <cellStyle name="표준 38 18 2 13 2" xfId="28156" xr:uid="{00000000-0005-0000-0000-0000246D0000}"/>
    <cellStyle name="표준 38 18 2 14" xfId="28157" xr:uid="{00000000-0005-0000-0000-0000256D0000}"/>
    <cellStyle name="표준 38 18 2 2" xfId="28158" xr:uid="{00000000-0005-0000-0000-0000266D0000}"/>
    <cellStyle name="표준 38 18 2 2 2" xfId="28159" xr:uid="{00000000-0005-0000-0000-0000276D0000}"/>
    <cellStyle name="표준 38 18 2 3" xfId="28160" xr:uid="{00000000-0005-0000-0000-0000286D0000}"/>
    <cellStyle name="표준 38 18 2 3 2" xfId="28161" xr:uid="{00000000-0005-0000-0000-0000296D0000}"/>
    <cellStyle name="표준 38 18 2 4" xfId="28162" xr:uid="{00000000-0005-0000-0000-00002A6D0000}"/>
    <cellStyle name="표준 38 18 2 4 2" xfId="28163" xr:uid="{00000000-0005-0000-0000-00002B6D0000}"/>
    <cellStyle name="표준 38 18 2 5" xfId="28164" xr:uid="{00000000-0005-0000-0000-00002C6D0000}"/>
    <cellStyle name="표준 38 18 2 5 2" xfId="28165" xr:uid="{00000000-0005-0000-0000-00002D6D0000}"/>
    <cellStyle name="표준 38 18 2 6" xfId="28166" xr:uid="{00000000-0005-0000-0000-00002E6D0000}"/>
    <cellStyle name="표준 38 18 2 6 2" xfId="28167" xr:uid="{00000000-0005-0000-0000-00002F6D0000}"/>
    <cellStyle name="표준 38 18 2 7" xfId="28168" xr:uid="{00000000-0005-0000-0000-0000306D0000}"/>
    <cellStyle name="표준 38 18 2 7 2" xfId="28169" xr:uid="{00000000-0005-0000-0000-0000316D0000}"/>
    <cellStyle name="표준 38 18 2 8" xfId="28170" xr:uid="{00000000-0005-0000-0000-0000326D0000}"/>
    <cellStyle name="표준 38 18 2 8 2" xfId="28171" xr:uid="{00000000-0005-0000-0000-0000336D0000}"/>
    <cellStyle name="표준 38 18 2 9" xfId="28172" xr:uid="{00000000-0005-0000-0000-0000346D0000}"/>
    <cellStyle name="표준 38 18 2 9 2" xfId="28173" xr:uid="{00000000-0005-0000-0000-0000356D0000}"/>
    <cellStyle name="표준 38 18 3" xfId="28174" xr:uid="{00000000-0005-0000-0000-0000366D0000}"/>
    <cellStyle name="표준 38 18 3 2" xfId="28175" xr:uid="{00000000-0005-0000-0000-0000376D0000}"/>
    <cellStyle name="표준 38 18 4" xfId="28176" xr:uid="{00000000-0005-0000-0000-0000386D0000}"/>
    <cellStyle name="표준 38 18 4 2" xfId="28177" xr:uid="{00000000-0005-0000-0000-0000396D0000}"/>
    <cellStyle name="표준 38 18 5" xfId="28178" xr:uid="{00000000-0005-0000-0000-00003A6D0000}"/>
    <cellStyle name="표준 38 18 5 2" xfId="28179" xr:uid="{00000000-0005-0000-0000-00003B6D0000}"/>
    <cellStyle name="표준 38 18 6" xfId="28180" xr:uid="{00000000-0005-0000-0000-00003C6D0000}"/>
    <cellStyle name="표준 38 18 6 2" xfId="28181" xr:uid="{00000000-0005-0000-0000-00003D6D0000}"/>
    <cellStyle name="표준 38 18 7" xfId="28182" xr:uid="{00000000-0005-0000-0000-00003E6D0000}"/>
    <cellStyle name="표준 38 18 7 2" xfId="28183" xr:uid="{00000000-0005-0000-0000-00003F6D0000}"/>
    <cellStyle name="표준 38 18 8" xfId="28184" xr:uid="{00000000-0005-0000-0000-0000406D0000}"/>
    <cellStyle name="표준 38 18 8 2" xfId="28185" xr:uid="{00000000-0005-0000-0000-0000416D0000}"/>
    <cellStyle name="표준 38 18 9" xfId="28186" xr:uid="{00000000-0005-0000-0000-0000426D0000}"/>
    <cellStyle name="표준 38 18 9 2" xfId="28187" xr:uid="{00000000-0005-0000-0000-0000436D0000}"/>
    <cellStyle name="표준 38 19" xfId="28188" xr:uid="{00000000-0005-0000-0000-0000446D0000}"/>
    <cellStyle name="표준 38 19 10" xfId="28189" xr:uid="{00000000-0005-0000-0000-0000456D0000}"/>
    <cellStyle name="표준 38 19 10 2" xfId="28190" xr:uid="{00000000-0005-0000-0000-0000466D0000}"/>
    <cellStyle name="표준 38 19 11" xfId="28191" xr:uid="{00000000-0005-0000-0000-0000476D0000}"/>
    <cellStyle name="표준 38 19 11 2" xfId="28192" xr:uid="{00000000-0005-0000-0000-0000486D0000}"/>
    <cellStyle name="표준 38 19 12" xfId="28193" xr:uid="{00000000-0005-0000-0000-0000496D0000}"/>
    <cellStyle name="표준 38 19 12 2" xfId="28194" xr:uid="{00000000-0005-0000-0000-00004A6D0000}"/>
    <cellStyle name="표준 38 19 13" xfId="28195" xr:uid="{00000000-0005-0000-0000-00004B6D0000}"/>
    <cellStyle name="표준 38 19 13 2" xfId="28196" xr:uid="{00000000-0005-0000-0000-00004C6D0000}"/>
    <cellStyle name="표준 38 19 14" xfId="28197" xr:uid="{00000000-0005-0000-0000-00004D6D0000}"/>
    <cellStyle name="표준 38 19 14 2" xfId="28198" xr:uid="{00000000-0005-0000-0000-00004E6D0000}"/>
    <cellStyle name="표준 38 19 15" xfId="28199" xr:uid="{00000000-0005-0000-0000-00004F6D0000}"/>
    <cellStyle name="표준 38 19 2" xfId="28200" xr:uid="{00000000-0005-0000-0000-0000506D0000}"/>
    <cellStyle name="표준 38 19 2 10" xfId="28201" xr:uid="{00000000-0005-0000-0000-0000516D0000}"/>
    <cellStyle name="표준 38 19 2 10 2" xfId="28202" xr:uid="{00000000-0005-0000-0000-0000526D0000}"/>
    <cellStyle name="표준 38 19 2 11" xfId="28203" xr:uid="{00000000-0005-0000-0000-0000536D0000}"/>
    <cellStyle name="표준 38 19 2 11 2" xfId="28204" xr:uid="{00000000-0005-0000-0000-0000546D0000}"/>
    <cellStyle name="표준 38 19 2 12" xfId="28205" xr:uid="{00000000-0005-0000-0000-0000556D0000}"/>
    <cellStyle name="표준 38 19 2 12 2" xfId="28206" xr:uid="{00000000-0005-0000-0000-0000566D0000}"/>
    <cellStyle name="표준 38 19 2 13" xfId="28207" xr:uid="{00000000-0005-0000-0000-0000576D0000}"/>
    <cellStyle name="표준 38 19 2 13 2" xfId="28208" xr:uid="{00000000-0005-0000-0000-0000586D0000}"/>
    <cellStyle name="표준 38 19 2 14" xfId="28209" xr:uid="{00000000-0005-0000-0000-0000596D0000}"/>
    <cellStyle name="표준 38 19 2 2" xfId="28210" xr:uid="{00000000-0005-0000-0000-00005A6D0000}"/>
    <cellStyle name="표준 38 19 2 2 2" xfId="28211" xr:uid="{00000000-0005-0000-0000-00005B6D0000}"/>
    <cellStyle name="표준 38 19 2 3" xfId="28212" xr:uid="{00000000-0005-0000-0000-00005C6D0000}"/>
    <cellStyle name="표준 38 19 2 3 2" xfId="28213" xr:uid="{00000000-0005-0000-0000-00005D6D0000}"/>
    <cellStyle name="표준 38 19 2 4" xfId="28214" xr:uid="{00000000-0005-0000-0000-00005E6D0000}"/>
    <cellStyle name="표준 38 19 2 4 2" xfId="28215" xr:uid="{00000000-0005-0000-0000-00005F6D0000}"/>
    <cellStyle name="표준 38 19 2 5" xfId="28216" xr:uid="{00000000-0005-0000-0000-0000606D0000}"/>
    <cellStyle name="표준 38 19 2 5 2" xfId="28217" xr:uid="{00000000-0005-0000-0000-0000616D0000}"/>
    <cellStyle name="표준 38 19 2 6" xfId="28218" xr:uid="{00000000-0005-0000-0000-0000626D0000}"/>
    <cellStyle name="표준 38 19 2 6 2" xfId="28219" xr:uid="{00000000-0005-0000-0000-0000636D0000}"/>
    <cellStyle name="표준 38 19 2 7" xfId="28220" xr:uid="{00000000-0005-0000-0000-0000646D0000}"/>
    <cellStyle name="표준 38 19 2 7 2" xfId="28221" xr:uid="{00000000-0005-0000-0000-0000656D0000}"/>
    <cellStyle name="표준 38 19 2 8" xfId="28222" xr:uid="{00000000-0005-0000-0000-0000666D0000}"/>
    <cellStyle name="표준 38 19 2 8 2" xfId="28223" xr:uid="{00000000-0005-0000-0000-0000676D0000}"/>
    <cellStyle name="표준 38 19 2 9" xfId="28224" xr:uid="{00000000-0005-0000-0000-0000686D0000}"/>
    <cellStyle name="표준 38 19 2 9 2" xfId="28225" xr:uid="{00000000-0005-0000-0000-0000696D0000}"/>
    <cellStyle name="표준 38 19 3" xfId="28226" xr:uid="{00000000-0005-0000-0000-00006A6D0000}"/>
    <cellStyle name="표준 38 19 3 2" xfId="28227" xr:uid="{00000000-0005-0000-0000-00006B6D0000}"/>
    <cellStyle name="표준 38 19 4" xfId="28228" xr:uid="{00000000-0005-0000-0000-00006C6D0000}"/>
    <cellStyle name="표준 38 19 4 2" xfId="28229" xr:uid="{00000000-0005-0000-0000-00006D6D0000}"/>
    <cellStyle name="표준 38 19 5" xfId="28230" xr:uid="{00000000-0005-0000-0000-00006E6D0000}"/>
    <cellStyle name="표준 38 19 5 2" xfId="28231" xr:uid="{00000000-0005-0000-0000-00006F6D0000}"/>
    <cellStyle name="표준 38 19 6" xfId="28232" xr:uid="{00000000-0005-0000-0000-0000706D0000}"/>
    <cellStyle name="표준 38 19 6 2" xfId="28233" xr:uid="{00000000-0005-0000-0000-0000716D0000}"/>
    <cellStyle name="표준 38 19 7" xfId="28234" xr:uid="{00000000-0005-0000-0000-0000726D0000}"/>
    <cellStyle name="표준 38 19 7 2" xfId="28235" xr:uid="{00000000-0005-0000-0000-0000736D0000}"/>
    <cellStyle name="표준 38 19 8" xfId="28236" xr:uid="{00000000-0005-0000-0000-0000746D0000}"/>
    <cellStyle name="표준 38 19 8 2" xfId="28237" xr:uid="{00000000-0005-0000-0000-0000756D0000}"/>
    <cellStyle name="표준 38 19 9" xfId="28238" xr:uid="{00000000-0005-0000-0000-0000766D0000}"/>
    <cellStyle name="표준 38 19 9 2" xfId="28239" xr:uid="{00000000-0005-0000-0000-0000776D0000}"/>
    <cellStyle name="표준 38 2" xfId="27719" xr:uid="{00000000-0005-0000-0000-0000786D0000}"/>
    <cellStyle name="표준 38 2 10" xfId="28240" xr:uid="{00000000-0005-0000-0000-0000796D0000}"/>
    <cellStyle name="표준 38 2 10 2" xfId="28241" xr:uid="{00000000-0005-0000-0000-00007A6D0000}"/>
    <cellStyle name="표준 38 2 11" xfId="28242" xr:uid="{00000000-0005-0000-0000-00007B6D0000}"/>
    <cellStyle name="표준 38 2 11 2" xfId="28243" xr:uid="{00000000-0005-0000-0000-00007C6D0000}"/>
    <cellStyle name="표준 38 2 12" xfId="28244" xr:uid="{00000000-0005-0000-0000-00007D6D0000}"/>
    <cellStyle name="표준 38 2 12 2" xfId="28245" xr:uid="{00000000-0005-0000-0000-00007E6D0000}"/>
    <cellStyle name="표준 38 2 13" xfId="28246" xr:uid="{00000000-0005-0000-0000-00007F6D0000}"/>
    <cellStyle name="표준 38 2 13 2" xfId="28247" xr:uid="{00000000-0005-0000-0000-0000806D0000}"/>
    <cellStyle name="표준 38 2 14" xfId="28248" xr:uid="{00000000-0005-0000-0000-0000816D0000}"/>
    <cellStyle name="표준 38 2 14 2" xfId="28249" xr:uid="{00000000-0005-0000-0000-0000826D0000}"/>
    <cellStyle name="표준 38 2 15" xfId="28250" xr:uid="{00000000-0005-0000-0000-0000836D0000}"/>
    <cellStyle name="표준 38 2 2" xfId="28251" xr:uid="{00000000-0005-0000-0000-0000846D0000}"/>
    <cellStyle name="표준 38 2 2 10" xfId="28252" xr:uid="{00000000-0005-0000-0000-0000856D0000}"/>
    <cellStyle name="표준 38 2 2 10 2" xfId="28253" xr:uid="{00000000-0005-0000-0000-0000866D0000}"/>
    <cellStyle name="표준 38 2 2 11" xfId="28254" xr:uid="{00000000-0005-0000-0000-0000876D0000}"/>
    <cellStyle name="표준 38 2 2 11 2" xfId="28255" xr:uid="{00000000-0005-0000-0000-0000886D0000}"/>
    <cellStyle name="표준 38 2 2 12" xfId="28256" xr:uid="{00000000-0005-0000-0000-0000896D0000}"/>
    <cellStyle name="표준 38 2 2 12 2" xfId="28257" xr:uid="{00000000-0005-0000-0000-00008A6D0000}"/>
    <cellStyle name="표준 38 2 2 13" xfId="28258" xr:uid="{00000000-0005-0000-0000-00008B6D0000}"/>
    <cellStyle name="표준 38 2 2 13 2" xfId="28259" xr:uid="{00000000-0005-0000-0000-00008C6D0000}"/>
    <cellStyle name="표준 38 2 2 14" xfId="28260" xr:uid="{00000000-0005-0000-0000-00008D6D0000}"/>
    <cellStyle name="표준 38 2 2 2" xfId="28261" xr:uid="{00000000-0005-0000-0000-00008E6D0000}"/>
    <cellStyle name="표준 38 2 2 2 2" xfId="28262" xr:uid="{00000000-0005-0000-0000-00008F6D0000}"/>
    <cellStyle name="표준 38 2 2 3" xfId="28263" xr:uid="{00000000-0005-0000-0000-0000906D0000}"/>
    <cellStyle name="표준 38 2 2 3 2" xfId="28264" xr:uid="{00000000-0005-0000-0000-0000916D0000}"/>
    <cellStyle name="표준 38 2 2 4" xfId="28265" xr:uid="{00000000-0005-0000-0000-0000926D0000}"/>
    <cellStyle name="표준 38 2 2 4 2" xfId="28266" xr:uid="{00000000-0005-0000-0000-0000936D0000}"/>
    <cellStyle name="표준 38 2 2 5" xfId="28267" xr:uid="{00000000-0005-0000-0000-0000946D0000}"/>
    <cellStyle name="표준 38 2 2 5 2" xfId="28268" xr:uid="{00000000-0005-0000-0000-0000956D0000}"/>
    <cellStyle name="표준 38 2 2 6" xfId="28269" xr:uid="{00000000-0005-0000-0000-0000966D0000}"/>
    <cellStyle name="표준 38 2 2 6 2" xfId="28270" xr:uid="{00000000-0005-0000-0000-0000976D0000}"/>
    <cellStyle name="표준 38 2 2 7" xfId="28271" xr:uid="{00000000-0005-0000-0000-0000986D0000}"/>
    <cellStyle name="표준 38 2 2 7 2" xfId="28272" xr:uid="{00000000-0005-0000-0000-0000996D0000}"/>
    <cellStyle name="표준 38 2 2 8" xfId="28273" xr:uid="{00000000-0005-0000-0000-00009A6D0000}"/>
    <cellStyle name="표준 38 2 2 8 2" xfId="28274" xr:uid="{00000000-0005-0000-0000-00009B6D0000}"/>
    <cellStyle name="표준 38 2 2 9" xfId="28275" xr:uid="{00000000-0005-0000-0000-00009C6D0000}"/>
    <cellStyle name="표준 38 2 2 9 2" xfId="28276" xr:uid="{00000000-0005-0000-0000-00009D6D0000}"/>
    <cellStyle name="표준 38 2 3" xfId="28277" xr:uid="{00000000-0005-0000-0000-00009E6D0000}"/>
    <cellStyle name="표준 38 2 3 2" xfId="28278" xr:uid="{00000000-0005-0000-0000-00009F6D0000}"/>
    <cellStyle name="표준 38 2 4" xfId="28279" xr:uid="{00000000-0005-0000-0000-0000A06D0000}"/>
    <cellStyle name="표준 38 2 4 2" xfId="28280" xr:uid="{00000000-0005-0000-0000-0000A16D0000}"/>
    <cellStyle name="표준 38 2 5" xfId="28281" xr:uid="{00000000-0005-0000-0000-0000A26D0000}"/>
    <cellStyle name="표준 38 2 5 2" xfId="28282" xr:uid="{00000000-0005-0000-0000-0000A36D0000}"/>
    <cellStyle name="표준 38 2 6" xfId="28283" xr:uid="{00000000-0005-0000-0000-0000A46D0000}"/>
    <cellStyle name="표준 38 2 6 2" xfId="28284" xr:uid="{00000000-0005-0000-0000-0000A56D0000}"/>
    <cellStyle name="표준 38 2 7" xfId="28285" xr:uid="{00000000-0005-0000-0000-0000A66D0000}"/>
    <cellStyle name="표준 38 2 7 2" xfId="28286" xr:uid="{00000000-0005-0000-0000-0000A76D0000}"/>
    <cellStyle name="표준 38 2 8" xfId="28287" xr:uid="{00000000-0005-0000-0000-0000A86D0000}"/>
    <cellStyle name="표준 38 2 8 2" xfId="28288" xr:uid="{00000000-0005-0000-0000-0000A96D0000}"/>
    <cellStyle name="표준 38 2 9" xfId="28289" xr:uid="{00000000-0005-0000-0000-0000AA6D0000}"/>
    <cellStyle name="표준 38 2 9 2" xfId="28290" xr:uid="{00000000-0005-0000-0000-0000AB6D0000}"/>
    <cellStyle name="표준 38 20" xfId="28291" xr:uid="{00000000-0005-0000-0000-0000AC6D0000}"/>
    <cellStyle name="표준 38 20 10" xfId="28292" xr:uid="{00000000-0005-0000-0000-0000AD6D0000}"/>
    <cellStyle name="표준 38 20 10 2" xfId="28293" xr:uid="{00000000-0005-0000-0000-0000AE6D0000}"/>
    <cellStyle name="표준 38 20 11" xfId="28294" xr:uid="{00000000-0005-0000-0000-0000AF6D0000}"/>
    <cellStyle name="표준 38 20 11 2" xfId="28295" xr:uid="{00000000-0005-0000-0000-0000B06D0000}"/>
    <cellStyle name="표준 38 20 12" xfId="28296" xr:uid="{00000000-0005-0000-0000-0000B16D0000}"/>
    <cellStyle name="표준 38 20 12 2" xfId="28297" xr:uid="{00000000-0005-0000-0000-0000B26D0000}"/>
    <cellStyle name="표준 38 20 13" xfId="28298" xr:uid="{00000000-0005-0000-0000-0000B36D0000}"/>
    <cellStyle name="표준 38 20 13 2" xfId="28299" xr:uid="{00000000-0005-0000-0000-0000B46D0000}"/>
    <cellStyle name="표준 38 20 14" xfId="28300" xr:uid="{00000000-0005-0000-0000-0000B56D0000}"/>
    <cellStyle name="표준 38 20 14 2" xfId="28301" xr:uid="{00000000-0005-0000-0000-0000B66D0000}"/>
    <cellStyle name="표준 38 20 15" xfId="28302" xr:uid="{00000000-0005-0000-0000-0000B76D0000}"/>
    <cellStyle name="표준 38 20 2" xfId="28303" xr:uid="{00000000-0005-0000-0000-0000B86D0000}"/>
    <cellStyle name="표준 38 20 2 10" xfId="28304" xr:uid="{00000000-0005-0000-0000-0000B96D0000}"/>
    <cellStyle name="표준 38 20 2 10 2" xfId="28305" xr:uid="{00000000-0005-0000-0000-0000BA6D0000}"/>
    <cellStyle name="표준 38 20 2 11" xfId="28306" xr:uid="{00000000-0005-0000-0000-0000BB6D0000}"/>
    <cellStyle name="표준 38 20 2 11 2" xfId="28307" xr:uid="{00000000-0005-0000-0000-0000BC6D0000}"/>
    <cellStyle name="표준 38 20 2 12" xfId="28308" xr:uid="{00000000-0005-0000-0000-0000BD6D0000}"/>
    <cellStyle name="표준 38 20 2 12 2" xfId="28309" xr:uid="{00000000-0005-0000-0000-0000BE6D0000}"/>
    <cellStyle name="표준 38 20 2 13" xfId="28310" xr:uid="{00000000-0005-0000-0000-0000BF6D0000}"/>
    <cellStyle name="표준 38 20 2 13 2" xfId="28311" xr:uid="{00000000-0005-0000-0000-0000C06D0000}"/>
    <cellStyle name="표준 38 20 2 14" xfId="28312" xr:uid="{00000000-0005-0000-0000-0000C16D0000}"/>
    <cellStyle name="표준 38 20 2 2" xfId="28313" xr:uid="{00000000-0005-0000-0000-0000C26D0000}"/>
    <cellStyle name="표준 38 20 2 2 2" xfId="28314" xr:uid="{00000000-0005-0000-0000-0000C36D0000}"/>
    <cellStyle name="표준 38 20 2 3" xfId="28315" xr:uid="{00000000-0005-0000-0000-0000C46D0000}"/>
    <cellStyle name="표준 38 20 2 3 2" xfId="28316" xr:uid="{00000000-0005-0000-0000-0000C56D0000}"/>
    <cellStyle name="표준 38 20 2 4" xfId="28317" xr:uid="{00000000-0005-0000-0000-0000C66D0000}"/>
    <cellStyle name="표준 38 20 2 4 2" xfId="28318" xr:uid="{00000000-0005-0000-0000-0000C76D0000}"/>
    <cellStyle name="표준 38 20 2 5" xfId="28319" xr:uid="{00000000-0005-0000-0000-0000C86D0000}"/>
    <cellStyle name="표준 38 20 2 5 2" xfId="28320" xr:uid="{00000000-0005-0000-0000-0000C96D0000}"/>
    <cellStyle name="표준 38 20 2 6" xfId="28321" xr:uid="{00000000-0005-0000-0000-0000CA6D0000}"/>
    <cellStyle name="표준 38 20 2 6 2" xfId="28322" xr:uid="{00000000-0005-0000-0000-0000CB6D0000}"/>
    <cellStyle name="표준 38 20 2 7" xfId="28323" xr:uid="{00000000-0005-0000-0000-0000CC6D0000}"/>
    <cellStyle name="표준 38 20 2 7 2" xfId="28324" xr:uid="{00000000-0005-0000-0000-0000CD6D0000}"/>
    <cellStyle name="표준 38 20 2 8" xfId="28325" xr:uid="{00000000-0005-0000-0000-0000CE6D0000}"/>
    <cellStyle name="표준 38 20 2 8 2" xfId="28326" xr:uid="{00000000-0005-0000-0000-0000CF6D0000}"/>
    <cellStyle name="표준 38 20 2 9" xfId="28327" xr:uid="{00000000-0005-0000-0000-0000D06D0000}"/>
    <cellStyle name="표준 38 20 2 9 2" xfId="28328" xr:uid="{00000000-0005-0000-0000-0000D16D0000}"/>
    <cellStyle name="표준 38 20 3" xfId="28329" xr:uid="{00000000-0005-0000-0000-0000D26D0000}"/>
    <cellStyle name="표준 38 20 3 2" xfId="28330" xr:uid="{00000000-0005-0000-0000-0000D36D0000}"/>
    <cellStyle name="표준 38 20 4" xfId="28331" xr:uid="{00000000-0005-0000-0000-0000D46D0000}"/>
    <cellStyle name="표준 38 20 4 2" xfId="28332" xr:uid="{00000000-0005-0000-0000-0000D56D0000}"/>
    <cellStyle name="표준 38 20 5" xfId="28333" xr:uid="{00000000-0005-0000-0000-0000D66D0000}"/>
    <cellStyle name="표준 38 20 5 2" xfId="28334" xr:uid="{00000000-0005-0000-0000-0000D76D0000}"/>
    <cellStyle name="표준 38 20 6" xfId="28335" xr:uid="{00000000-0005-0000-0000-0000D86D0000}"/>
    <cellStyle name="표준 38 20 6 2" xfId="28336" xr:uid="{00000000-0005-0000-0000-0000D96D0000}"/>
    <cellStyle name="표준 38 20 7" xfId="28337" xr:uid="{00000000-0005-0000-0000-0000DA6D0000}"/>
    <cellStyle name="표준 38 20 7 2" xfId="28338" xr:uid="{00000000-0005-0000-0000-0000DB6D0000}"/>
    <cellStyle name="표준 38 20 8" xfId="28339" xr:uid="{00000000-0005-0000-0000-0000DC6D0000}"/>
    <cellStyle name="표준 38 20 8 2" xfId="28340" xr:uid="{00000000-0005-0000-0000-0000DD6D0000}"/>
    <cellStyle name="표준 38 20 9" xfId="28341" xr:uid="{00000000-0005-0000-0000-0000DE6D0000}"/>
    <cellStyle name="표준 38 20 9 2" xfId="28342" xr:uid="{00000000-0005-0000-0000-0000DF6D0000}"/>
    <cellStyle name="표준 38 21" xfId="28343" xr:uid="{00000000-0005-0000-0000-0000E06D0000}"/>
    <cellStyle name="표준 38 21 10" xfId="28344" xr:uid="{00000000-0005-0000-0000-0000E16D0000}"/>
    <cellStyle name="표준 38 21 10 2" xfId="28345" xr:uid="{00000000-0005-0000-0000-0000E26D0000}"/>
    <cellStyle name="표준 38 21 11" xfId="28346" xr:uid="{00000000-0005-0000-0000-0000E36D0000}"/>
    <cellStyle name="표준 38 21 11 2" xfId="28347" xr:uid="{00000000-0005-0000-0000-0000E46D0000}"/>
    <cellStyle name="표준 38 21 12" xfId="28348" xr:uid="{00000000-0005-0000-0000-0000E56D0000}"/>
    <cellStyle name="표준 38 21 12 2" xfId="28349" xr:uid="{00000000-0005-0000-0000-0000E66D0000}"/>
    <cellStyle name="표준 38 21 13" xfId="28350" xr:uid="{00000000-0005-0000-0000-0000E76D0000}"/>
    <cellStyle name="표준 38 21 13 2" xfId="28351" xr:uid="{00000000-0005-0000-0000-0000E86D0000}"/>
    <cellStyle name="표준 38 21 14" xfId="28352" xr:uid="{00000000-0005-0000-0000-0000E96D0000}"/>
    <cellStyle name="표준 38 21 14 2" xfId="28353" xr:uid="{00000000-0005-0000-0000-0000EA6D0000}"/>
    <cellStyle name="표준 38 21 15" xfId="28354" xr:uid="{00000000-0005-0000-0000-0000EB6D0000}"/>
    <cellStyle name="표준 38 21 2" xfId="28355" xr:uid="{00000000-0005-0000-0000-0000EC6D0000}"/>
    <cellStyle name="표준 38 21 2 10" xfId="28356" xr:uid="{00000000-0005-0000-0000-0000ED6D0000}"/>
    <cellStyle name="표준 38 21 2 10 2" xfId="28357" xr:uid="{00000000-0005-0000-0000-0000EE6D0000}"/>
    <cellStyle name="표준 38 21 2 11" xfId="28358" xr:uid="{00000000-0005-0000-0000-0000EF6D0000}"/>
    <cellStyle name="표준 38 21 2 11 2" xfId="28359" xr:uid="{00000000-0005-0000-0000-0000F06D0000}"/>
    <cellStyle name="표준 38 21 2 12" xfId="28360" xr:uid="{00000000-0005-0000-0000-0000F16D0000}"/>
    <cellStyle name="표준 38 21 2 12 2" xfId="28361" xr:uid="{00000000-0005-0000-0000-0000F26D0000}"/>
    <cellStyle name="표준 38 21 2 13" xfId="28362" xr:uid="{00000000-0005-0000-0000-0000F36D0000}"/>
    <cellStyle name="표준 38 21 2 13 2" xfId="28363" xr:uid="{00000000-0005-0000-0000-0000F46D0000}"/>
    <cellStyle name="표준 38 21 2 14" xfId="28364" xr:uid="{00000000-0005-0000-0000-0000F56D0000}"/>
    <cellStyle name="표준 38 21 2 2" xfId="28365" xr:uid="{00000000-0005-0000-0000-0000F66D0000}"/>
    <cellStyle name="표준 38 21 2 2 2" xfId="28366" xr:uid="{00000000-0005-0000-0000-0000F76D0000}"/>
    <cellStyle name="표준 38 21 2 3" xfId="28367" xr:uid="{00000000-0005-0000-0000-0000F86D0000}"/>
    <cellStyle name="표준 38 21 2 3 2" xfId="28368" xr:uid="{00000000-0005-0000-0000-0000F96D0000}"/>
    <cellStyle name="표준 38 21 2 4" xfId="28369" xr:uid="{00000000-0005-0000-0000-0000FA6D0000}"/>
    <cellStyle name="표준 38 21 2 4 2" xfId="28370" xr:uid="{00000000-0005-0000-0000-0000FB6D0000}"/>
    <cellStyle name="표준 38 21 2 5" xfId="28371" xr:uid="{00000000-0005-0000-0000-0000FC6D0000}"/>
    <cellStyle name="표준 38 21 2 5 2" xfId="28372" xr:uid="{00000000-0005-0000-0000-0000FD6D0000}"/>
    <cellStyle name="표준 38 21 2 6" xfId="28373" xr:uid="{00000000-0005-0000-0000-0000FE6D0000}"/>
    <cellStyle name="표준 38 21 2 6 2" xfId="28374" xr:uid="{00000000-0005-0000-0000-0000FF6D0000}"/>
    <cellStyle name="표준 38 21 2 7" xfId="28375" xr:uid="{00000000-0005-0000-0000-0000006E0000}"/>
    <cellStyle name="표준 38 21 2 7 2" xfId="28376" xr:uid="{00000000-0005-0000-0000-0000016E0000}"/>
    <cellStyle name="표준 38 21 2 8" xfId="28377" xr:uid="{00000000-0005-0000-0000-0000026E0000}"/>
    <cellStyle name="표준 38 21 2 8 2" xfId="28378" xr:uid="{00000000-0005-0000-0000-0000036E0000}"/>
    <cellStyle name="표준 38 21 2 9" xfId="28379" xr:uid="{00000000-0005-0000-0000-0000046E0000}"/>
    <cellStyle name="표준 38 21 2 9 2" xfId="28380" xr:uid="{00000000-0005-0000-0000-0000056E0000}"/>
    <cellStyle name="표준 38 21 3" xfId="28381" xr:uid="{00000000-0005-0000-0000-0000066E0000}"/>
    <cellStyle name="표준 38 21 3 2" xfId="28382" xr:uid="{00000000-0005-0000-0000-0000076E0000}"/>
    <cellStyle name="표준 38 21 4" xfId="28383" xr:uid="{00000000-0005-0000-0000-0000086E0000}"/>
    <cellStyle name="표준 38 21 4 2" xfId="28384" xr:uid="{00000000-0005-0000-0000-0000096E0000}"/>
    <cellStyle name="표준 38 21 5" xfId="28385" xr:uid="{00000000-0005-0000-0000-00000A6E0000}"/>
    <cellStyle name="표준 38 21 5 2" xfId="28386" xr:uid="{00000000-0005-0000-0000-00000B6E0000}"/>
    <cellStyle name="표준 38 21 6" xfId="28387" xr:uid="{00000000-0005-0000-0000-00000C6E0000}"/>
    <cellStyle name="표준 38 21 6 2" xfId="28388" xr:uid="{00000000-0005-0000-0000-00000D6E0000}"/>
    <cellStyle name="표준 38 21 7" xfId="28389" xr:uid="{00000000-0005-0000-0000-00000E6E0000}"/>
    <cellStyle name="표준 38 21 7 2" xfId="28390" xr:uid="{00000000-0005-0000-0000-00000F6E0000}"/>
    <cellStyle name="표준 38 21 8" xfId="28391" xr:uid="{00000000-0005-0000-0000-0000106E0000}"/>
    <cellStyle name="표준 38 21 8 2" xfId="28392" xr:uid="{00000000-0005-0000-0000-0000116E0000}"/>
    <cellStyle name="표준 38 21 9" xfId="28393" xr:uid="{00000000-0005-0000-0000-0000126E0000}"/>
    <cellStyle name="표준 38 21 9 2" xfId="28394" xr:uid="{00000000-0005-0000-0000-0000136E0000}"/>
    <cellStyle name="표준 38 22" xfId="28395" xr:uid="{00000000-0005-0000-0000-0000146E0000}"/>
    <cellStyle name="표준 38 22 10" xfId="28396" xr:uid="{00000000-0005-0000-0000-0000156E0000}"/>
    <cellStyle name="표준 38 22 10 2" xfId="28397" xr:uid="{00000000-0005-0000-0000-0000166E0000}"/>
    <cellStyle name="표준 38 22 11" xfId="28398" xr:uid="{00000000-0005-0000-0000-0000176E0000}"/>
    <cellStyle name="표준 38 22 11 2" xfId="28399" xr:uid="{00000000-0005-0000-0000-0000186E0000}"/>
    <cellStyle name="표준 38 22 12" xfId="28400" xr:uid="{00000000-0005-0000-0000-0000196E0000}"/>
    <cellStyle name="표준 38 22 12 2" xfId="28401" xr:uid="{00000000-0005-0000-0000-00001A6E0000}"/>
    <cellStyle name="표준 38 22 13" xfId="28402" xr:uid="{00000000-0005-0000-0000-00001B6E0000}"/>
    <cellStyle name="표준 38 22 13 2" xfId="28403" xr:uid="{00000000-0005-0000-0000-00001C6E0000}"/>
    <cellStyle name="표준 38 22 14" xfId="28404" xr:uid="{00000000-0005-0000-0000-00001D6E0000}"/>
    <cellStyle name="표준 38 22 14 2" xfId="28405" xr:uid="{00000000-0005-0000-0000-00001E6E0000}"/>
    <cellStyle name="표준 38 22 15" xfId="28406" xr:uid="{00000000-0005-0000-0000-00001F6E0000}"/>
    <cellStyle name="표준 38 22 2" xfId="28407" xr:uid="{00000000-0005-0000-0000-0000206E0000}"/>
    <cellStyle name="표준 38 22 2 10" xfId="28408" xr:uid="{00000000-0005-0000-0000-0000216E0000}"/>
    <cellStyle name="표준 38 22 2 10 2" xfId="28409" xr:uid="{00000000-0005-0000-0000-0000226E0000}"/>
    <cellStyle name="표준 38 22 2 11" xfId="28410" xr:uid="{00000000-0005-0000-0000-0000236E0000}"/>
    <cellStyle name="표준 38 22 2 11 2" xfId="28411" xr:uid="{00000000-0005-0000-0000-0000246E0000}"/>
    <cellStyle name="표준 38 22 2 12" xfId="28412" xr:uid="{00000000-0005-0000-0000-0000256E0000}"/>
    <cellStyle name="표준 38 22 2 12 2" xfId="28413" xr:uid="{00000000-0005-0000-0000-0000266E0000}"/>
    <cellStyle name="표준 38 22 2 13" xfId="28414" xr:uid="{00000000-0005-0000-0000-0000276E0000}"/>
    <cellStyle name="표준 38 22 2 13 2" xfId="28415" xr:uid="{00000000-0005-0000-0000-0000286E0000}"/>
    <cellStyle name="표준 38 22 2 14" xfId="28416" xr:uid="{00000000-0005-0000-0000-0000296E0000}"/>
    <cellStyle name="표준 38 22 2 2" xfId="28417" xr:uid="{00000000-0005-0000-0000-00002A6E0000}"/>
    <cellStyle name="표준 38 22 2 2 2" xfId="28418" xr:uid="{00000000-0005-0000-0000-00002B6E0000}"/>
    <cellStyle name="표준 38 22 2 3" xfId="28419" xr:uid="{00000000-0005-0000-0000-00002C6E0000}"/>
    <cellStyle name="표준 38 22 2 3 2" xfId="28420" xr:uid="{00000000-0005-0000-0000-00002D6E0000}"/>
    <cellStyle name="표준 38 22 2 4" xfId="28421" xr:uid="{00000000-0005-0000-0000-00002E6E0000}"/>
    <cellStyle name="표준 38 22 2 4 2" xfId="28422" xr:uid="{00000000-0005-0000-0000-00002F6E0000}"/>
    <cellStyle name="표준 38 22 2 5" xfId="28423" xr:uid="{00000000-0005-0000-0000-0000306E0000}"/>
    <cellStyle name="표준 38 22 2 5 2" xfId="28424" xr:uid="{00000000-0005-0000-0000-0000316E0000}"/>
    <cellStyle name="표준 38 22 2 6" xfId="28425" xr:uid="{00000000-0005-0000-0000-0000326E0000}"/>
    <cellStyle name="표준 38 22 2 6 2" xfId="28426" xr:uid="{00000000-0005-0000-0000-0000336E0000}"/>
    <cellStyle name="표준 38 22 2 7" xfId="28427" xr:uid="{00000000-0005-0000-0000-0000346E0000}"/>
    <cellStyle name="표준 38 22 2 7 2" xfId="28428" xr:uid="{00000000-0005-0000-0000-0000356E0000}"/>
    <cellStyle name="표준 38 22 2 8" xfId="28429" xr:uid="{00000000-0005-0000-0000-0000366E0000}"/>
    <cellStyle name="표준 38 22 2 8 2" xfId="28430" xr:uid="{00000000-0005-0000-0000-0000376E0000}"/>
    <cellStyle name="표준 38 22 2 9" xfId="28431" xr:uid="{00000000-0005-0000-0000-0000386E0000}"/>
    <cellStyle name="표준 38 22 2 9 2" xfId="28432" xr:uid="{00000000-0005-0000-0000-0000396E0000}"/>
    <cellStyle name="표준 38 22 3" xfId="28433" xr:uid="{00000000-0005-0000-0000-00003A6E0000}"/>
    <cellStyle name="표준 38 22 3 2" xfId="28434" xr:uid="{00000000-0005-0000-0000-00003B6E0000}"/>
    <cellStyle name="표준 38 22 4" xfId="28435" xr:uid="{00000000-0005-0000-0000-00003C6E0000}"/>
    <cellStyle name="표준 38 22 4 2" xfId="28436" xr:uid="{00000000-0005-0000-0000-00003D6E0000}"/>
    <cellStyle name="표준 38 22 5" xfId="28437" xr:uid="{00000000-0005-0000-0000-00003E6E0000}"/>
    <cellStyle name="표준 38 22 5 2" xfId="28438" xr:uid="{00000000-0005-0000-0000-00003F6E0000}"/>
    <cellStyle name="표준 38 22 6" xfId="28439" xr:uid="{00000000-0005-0000-0000-0000406E0000}"/>
    <cellStyle name="표준 38 22 6 2" xfId="28440" xr:uid="{00000000-0005-0000-0000-0000416E0000}"/>
    <cellStyle name="표준 38 22 7" xfId="28441" xr:uid="{00000000-0005-0000-0000-0000426E0000}"/>
    <cellStyle name="표준 38 22 7 2" xfId="28442" xr:uid="{00000000-0005-0000-0000-0000436E0000}"/>
    <cellStyle name="표준 38 22 8" xfId="28443" xr:uid="{00000000-0005-0000-0000-0000446E0000}"/>
    <cellStyle name="표준 38 22 8 2" xfId="28444" xr:uid="{00000000-0005-0000-0000-0000456E0000}"/>
    <cellStyle name="표준 38 22 9" xfId="28445" xr:uid="{00000000-0005-0000-0000-0000466E0000}"/>
    <cellStyle name="표준 38 22 9 2" xfId="28446" xr:uid="{00000000-0005-0000-0000-0000476E0000}"/>
    <cellStyle name="표준 38 23" xfId="28447" xr:uid="{00000000-0005-0000-0000-0000486E0000}"/>
    <cellStyle name="표준 38 23 10" xfId="28448" xr:uid="{00000000-0005-0000-0000-0000496E0000}"/>
    <cellStyle name="표준 38 23 10 2" xfId="28449" xr:uid="{00000000-0005-0000-0000-00004A6E0000}"/>
    <cellStyle name="표준 38 23 11" xfId="28450" xr:uid="{00000000-0005-0000-0000-00004B6E0000}"/>
    <cellStyle name="표준 38 23 11 2" xfId="28451" xr:uid="{00000000-0005-0000-0000-00004C6E0000}"/>
    <cellStyle name="표준 38 23 12" xfId="28452" xr:uid="{00000000-0005-0000-0000-00004D6E0000}"/>
    <cellStyle name="표준 38 23 12 2" xfId="28453" xr:uid="{00000000-0005-0000-0000-00004E6E0000}"/>
    <cellStyle name="표준 38 23 13" xfId="28454" xr:uid="{00000000-0005-0000-0000-00004F6E0000}"/>
    <cellStyle name="표준 38 23 13 2" xfId="28455" xr:uid="{00000000-0005-0000-0000-0000506E0000}"/>
    <cellStyle name="표준 38 23 14" xfId="28456" xr:uid="{00000000-0005-0000-0000-0000516E0000}"/>
    <cellStyle name="표준 38 23 14 2" xfId="28457" xr:uid="{00000000-0005-0000-0000-0000526E0000}"/>
    <cellStyle name="표준 38 23 15" xfId="28458" xr:uid="{00000000-0005-0000-0000-0000536E0000}"/>
    <cellStyle name="표준 38 23 2" xfId="28459" xr:uid="{00000000-0005-0000-0000-0000546E0000}"/>
    <cellStyle name="표준 38 23 2 10" xfId="28460" xr:uid="{00000000-0005-0000-0000-0000556E0000}"/>
    <cellStyle name="표준 38 23 2 10 2" xfId="28461" xr:uid="{00000000-0005-0000-0000-0000566E0000}"/>
    <cellStyle name="표준 38 23 2 11" xfId="28462" xr:uid="{00000000-0005-0000-0000-0000576E0000}"/>
    <cellStyle name="표준 38 23 2 11 2" xfId="28463" xr:uid="{00000000-0005-0000-0000-0000586E0000}"/>
    <cellStyle name="표준 38 23 2 12" xfId="28464" xr:uid="{00000000-0005-0000-0000-0000596E0000}"/>
    <cellStyle name="표준 38 23 2 12 2" xfId="28465" xr:uid="{00000000-0005-0000-0000-00005A6E0000}"/>
    <cellStyle name="표준 38 23 2 13" xfId="28466" xr:uid="{00000000-0005-0000-0000-00005B6E0000}"/>
    <cellStyle name="표준 38 23 2 13 2" xfId="28467" xr:uid="{00000000-0005-0000-0000-00005C6E0000}"/>
    <cellStyle name="표준 38 23 2 14" xfId="28468" xr:uid="{00000000-0005-0000-0000-00005D6E0000}"/>
    <cellStyle name="표준 38 23 2 2" xfId="28469" xr:uid="{00000000-0005-0000-0000-00005E6E0000}"/>
    <cellStyle name="표준 38 23 2 2 2" xfId="28470" xr:uid="{00000000-0005-0000-0000-00005F6E0000}"/>
    <cellStyle name="표준 38 23 2 3" xfId="28471" xr:uid="{00000000-0005-0000-0000-0000606E0000}"/>
    <cellStyle name="표준 38 23 2 3 2" xfId="28472" xr:uid="{00000000-0005-0000-0000-0000616E0000}"/>
    <cellStyle name="표준 38 23 2 4" xfId="28473" xr:uid="{00000000-0005-0000-0000-0000626E0000}"/>
    <cellStyle name="표준 38 23 2 4 2" xfId="28474" xr:uid="{00000000-0005-0000-0000-0000636E0000}"/>
    <cellStyle name="표준 38 23 2 5" xfId="28475" xr:uid="{00000000-0005-0000-0000-0000646E0000}"/>
    <cellStyle name="표준 38 23 2 5 2" xfId="28476" xr:uid="{00000000-0005-0000-0000-0000656E0000}"/>
    <cellStyle name="표준 38 23 2 6" xfId="28477" xr:uid="{00000000-0005-0000-0000-0000666E0000}"/>
    <cellStyle name="표준 38 23 2 6 2" xfId="28478" xr:uid="{00000000-0005-0000-0000-0000676E0000}"/>
    <cellStyle name="표준 38 23 2 7" xfId="28479" xr:uid="{00000000-0005-0000-0000-0000686E0000}"/>
    <cellStyle name="표준 38 23 2 7 2" xfId="28480" xr:uid="{00000000-0005-0000-0000-0000696E0000}"/>
    <cellStyle name="표준 38 23 2 8" xfId="28481" xr:uid="{00000000-0005-0000-0000-00006A6E0000}"/>
    <cellStyle name="표준 38 23 2 8 2" xfId="28482" xr:uid="{00000000-0005-0000-0000-00006B6E0000}"/>
    <cellStyle name="표준 38 23 2 9" xfId="28483" xr:uid="{00000000-0005-0000-0000-00006C6E0000}"/>
    <cellStyle name="표준 38 23 2 9 2" xfId="28484" xr:uid="{00000000-0005-0000-0000-00006D6E0000}"/>
    <cellStyle name="표준 38 23 3" xfId="28485" xr:uid="{00000000-0005-0000-0000-00006E6E0000}"/>
    <cellStyle name="표준 38 23 3 2" xfId="28486" xr:uid="{00000000-0005-0000-0000-00006F6E0000}"/>
    <cellStyle name="표준 38 23 4" xfId="28487" xr:uid="{00000000-0005-0000-0000-0000706E0000}"/>
    <cellStyle name="표준 38 23 4 2" xfId="28488" xr:uid="{00000000-0005-0000-0000-0000716E0000}"/>
    <cellStyle name="표준 38 23 5" xfId="28489" xr:uid="{00000000-0005-0000-0000-0000726E0000}"/>
    <cellStyle name="표준 38 23 5 2" xfId="28490" xr:uid="{00000000-0005-0000-0000-0000736E0000}"/>
    <cellStyle name="표준 38 23 6" xfId="28491" xr:uid="{00000000-0005-0000-0000-0000746E0000}"/>
    <cellStyle name="표준 38 23 6 2" xfId="28492" xr:uid="{00000000-0005-0000-0000-0000756E0000}"/>
    <cellStyle name="표준 38 23 7" xfId="28493" xr:uid="{00000000-0005-0000-0000-0000766E0000}"/>
    <cellStyle name="표준 38 23 7 2" xfId="28494" xr:uid="{00000000-0005-0000-0000-0000776E0000}"/>
    <cellStyle name="표준 38 23 8" xfId="28495" xr:uid="{00000000-0005-0000-0000-0000786E0000}"/>
    <cellStyle name="표준 38 23 8 2" xfId="28496" xr:uid="{00000000-0005-0000-0000-0000796E0000}"/>
    <cellStyle name="표준 38 23 9" xfId="28497" xr:uid="{00000000-0005-0000-0000-00007A6E0000}"/>
    <cellStyle name="표준 38 23 9 2" xfId="28498" xr:uid="{00000000-0005-0000-0000-00007B6E0000}"/>
    <cellStyle name="표준 38 24" xfId="28499" xr:uid="{00000000-0005-0000-0000-00007C6E0000}"/>
    <cellStyle name="표준 38 24 10" xfId="28500" xr:uid="{00000000-0005-0000-0000-00007D6E0000}"/>
    <cellStyle name="표준 38 24 10 2" xfId="28501" xr:uid="{00000000-0005-0000-0000-00007E6E0000}"/>
    <cellStyle name="표준 38 24 11" xfId="28502" xr:uid="{00000000-0005-0000-0000-00007F6E0000}"/>
    <cellStyle name="표준 38 24 11 2" xfId="28503" xr:uid="{00000000-0005-0000-0000-0000806E0000}"/>
    <cellStyle name="표준 38 24 12" xfId="28504" xr:uid="{00000000-0005-0000-0000-0000816E0000}"/>
    <cellStyle name="표준 38 24 12 2" xfId="28505" xr:uid="{00000000-0005-0000-0000-0000826E0000}"/>
    <cellStyle name="표준 38 24 13" xfId="28506" xr:uid="{00000000-0005-0000-0000-0000836E0000}"/>
    <cellStyle name="표준 38 24 13 2" xfId="28507" xr:uid="{00000000-0005-0000-0000-0000846E0000}"/>
    <cellStyle name="표준 38 24 14" xfId="28508" xr:uid="{00000000-0005-0000-0000-0000856E0000}"/>
    <cellStyle name="표준 38 24 14 2" xfId="28509" xr:uid="{00000000-0005-0000-0000-0000866E0000}"/>
    <cellStyle name="표준 38 24 15" xfId="28510" xr:uid="{00000000-0005-0000-0000-0000876E0000}"/>
    <cellStyle name="표준 38 24 2" xfId="28511" xr:uid="{00000000-0005-0000-0000-0000886E0000}"/>
    <cellStyle name="표준 38 24 2 10" xfId="28512" xr:uid="{00000000-0005-0000-0000-0000896E0000}"/>
    <cellStyle name="표준 38 24 2 10 2" xfId="28513" xr:uid="{00000000-0005-0000-0000-00008A6E0000}"/>
    <cellStyle name="표준 38 24 2 11" xfId="28514" xr:uid="{00000000-0005-0000-0000-00008B6E0000}"/>
    <cellStyle name="표준 38 24 2 11 2" xfId="28515" xr:uid="{00000000-0005-0000-0000-00008C6E0000}"/>
    <cellStyle name="표준 38 24 2 12" xfId="28516" xr:uid="{00000000-0005-0000-0000-00008D6E0000}"/>
    <cellStyle name="표준 38 24 2 12 2" xfId="28517" xr:uid="{00000000-0005-0000-0000-00008E6E0000}"/>
    <cellStyle name="표준 38 24 2 13" xfId="28518" xr:uid="{00000000-0005-0000-0000-00008F6E0000}"/>
    <cellStyle name="표준 38 24 2 13 2" xfId="28519" xr:uid="{00000000-0005-0000-0000-0000906E0000}"/>
    <cellStyle name="표준 38 24 2 14" xfId="28520" xr:uid="{00000000-0005-0000-0000-0000916E0000}"/>
    <cellStyle name="표준 38 24 2 2" xfId="28521" xr:uid="{00000000-0005-0000-0000-0000926E0000}"/>
    <cellStyle name="표준 38 24 2 2 2" xfId="28522" xr:uid="{00000000-0005-0000-0000-0000936E0000}"/>
    <cellStyle name="표준 38 24 2 3" xfId="28523" xr:uid="{00000000-0005-0000-0000-0000946E0000}"/>
    <cellStyle name="표준 38 24 2 3 2" xfId="28524" xr:uid="{00000000-0005-0000-0000-0000956E0000}"/>
    <cellStyle name="표준 38 24 2 4" xfId="28525" xr:uid="{00000000-0005-0000-0000-0000966E0000}"/>
    <cellStyle name="표준 38 24 2 4 2" xfId="28526" xr:uid="{00000000-0005-0000-0000-0000976E0000}"/>
    <cellStyle name="표준 38 24 2 5" xfId="28527" xr:uid="{00000000-0005-0000-0000-0000986E0000}"/>
    <cellStyle name="표준 38 24 2 5 2" xfId="28528" xr:uid="{00000000-0005-0000-0000-0000996E0000}"/>
    <cellStyle name="표준 38 24 2 6" xfId="28529" xr:uid="{00000000-0005-0000-0000-00009A6E0000}"/>
    <cellStyle name="표준 38 24 2 6 2" xfId="28530" xr:uid="{00000000-0005-0000-0000-00009B6E0000}"/>
    <cellStyle name="표준 38 24 2 7" xfId="28531" xr:uid="{00000000-0005-0000-0000-00009C6E0000}"/>
    <cellStyle name="표준 38 24 2 7 2" xfId="28532" xr:uid="{00000000-0005-0000-0000-00009D6E0000}"/>
    <cellStyle name="표준 38 24 2 8" xfId="28533" xr:uid="{00000000-0005-0000-0000-00009E6E0000}"/>
    <cellStyle name="표준 38 24 2 8 2" xfId="28534" xr:uid="{00000000-0005-0000-0000-00009F6E0000}"/>
    <cellStyle name="표준 38 24 2 9" xfId="28535" xr:uid="{00000000-0005-0000-0000-0000A06E0000}"/>
    <cellStyle name="표준 38 24 2 9 2" xfId="28536" xr:uid="{00000000-0005-0000-0000-0000A16E0000}"/>
    <cellStyle name="표준 38 24 3" xfId="28537" xr:uid="{00000000-0005-0000-0000-0000A26E0000}"/>
    <cellStyle name="표준 38 24 3 2" xfId="28538" xr:uid="{00000000-0005-0000-0000-0000A36E0000}"/>
    <cellStyle name="표준 38 24 4" xfId="28539" xr:uid="{00000000-0005-0000-0000-0000A46E0000}"/>
    <cellStyle name="표준 38 24 4 2" xfId="28540" xr:uid="{00000000-0005-0000-0000-0000A56E0000}"/>
    <cellStyle name="표준 38 24 5" xfId="28541" xr:uid="{00000000-0005-0000-0000-0000A66E0000}"/>
    <cellStyle name="표준 38 24 5 2" xfId="28542" xr:uid="{00000000-0005-0000-0000-0000A76E0000}"/>
    <cellStyle name="표준 38 24 6" xfId="28543" xr:uid="{00000000-0005-0000-0000-0000A86E0000}"/>
    <cellStyle name="표준 38 24 6 2" xfId="28544" xr:uid="{00000000-0005-0000-0000-0000A96E0000}"/>
    <cellStyle name="표준 38 24 7" xfId="28545" xr:uid="{00000000-0005-0000-0000-0000AA6E0000}"/>
    <cellStyle name="표준 38 24 7 2" xfId="28546" xr:uid="{00000000-0005-0000-0000-0000AB6E0000}"/>
    <cellStyle name="표준 38 24 8" xfId="28547" xr:uid="{00000000-0005-0000-0000-0000AC6E0000}"/>
    <cellStyle name="표준 38 24 8 2" xfId="28548" xr:uid="{00000000-0005-0000-0000-0000AD6E0000}"/>
    <cellStyle name="표준 38 24 9" xfId="28549" xr:uid="{00000000-0005-0000-0000-0000AE6E0000}"/>
    <cellStyle name="표준 38 24 9 2" xfId="28550" xr:uid="{00000000-0005-0000-0000-0000AF6E0000}"/>
    <cellStyle name="표준 38 25" xfId="28551" xr:uid="{00000000-0005-0000-0000-0000B06E0000}"/>
    <cellStyle name="표준 38 25 10" xfId="28552" xr:uid="{00000000-0005-0000-0000-0000B16E0000}"/>
    <cellStyle name="표준 38 25 10 2" xfId="28553" xr:uid="{00000000-0005-0000-0000-0000B26E0000}"/>
    <cellStyle name="표준 38 25 11" xfId="28554" xr:uid="{00000000-0005-0000-0000-0000B36E0000}"/>
    <cellStyle name="표준 38 25 11 2" xfId="28555" xr:uid="{00000000-0005-0000-0000-0000B46E0000}"/>
    <cellStyle name="표준 38 25 12" xfId="28556" xr:uid="{00000000-0005-0000-0000-0000B56E0000}"/>
    <cellStyle name="표준 38 25 12 2" xfId="28557" xr:uid="{00000000-0005-0000-0000-0000B66E0000}"/>
    <cellStyle name="표준 38 25 13" xfId="28558" xr:uid="{00000000-0005-0000-0000-0000B76E0000}"/>
    <cellStyle name="표준 38 25 13 2" xfId="28559" xr:uid="{00000000-0005-0000-0000-0000B86E0000}"/>
    <cellStyle name="표준 38 25 14" xfId="28560" xr:uid="{00000000-0005-0000-0000-0000B96E0000}"/>
    <cellStyle name="표준 38 25 14 2" xfId="28561" xr:uid="{00000000-0005-0000-0000-0000BA6E0000}"/>
    <cellStyle name="표준 38 25 15" xfId="28562" xr:uid="{00000000-0005-0000-0000-0000BB6E0000}"/>
    <cellStyle name="표준 38 25 2" xfId="28563" xr:uid="{00000000-0005-0000-0000-0000BC6E0000}"/>
    <cellStyle name="표준 38 25 2 10" xfId="28564" xr:uid="{00000000-0005-0000-0000-0000BD6E0000}"/>
    <cellStyle name="표준 38 25 2 10 2" xfId="28565" xr:uid="{00000000-0005-0000-0000-0000BE6E0000}"/>
    <cellStyle name="표준 38 25 2 11" xfId="28566" xr:uid="{00000000-0005-0000-0000-0000BF6E0000}"/>
    <cellStyle name="표준 38 25 2 11 2" xfId="28567" xr:uid="{00000000-0005-0000-0000-0000C06E0000}"/>
    <cellStyle name="표준 38 25 2 12" xfId="28568" xr:uid="{00000000-0005-0000-0000-0000C16E0000}"/>
    <cellStyle name="표준 38 25 2 12 2" xfId="28569" xr:uid="{00000000-0005-0000-0000-0000C26E0000}"/>
    <cellStyle name="표준 38 25 2 13" xfId="28570" xr:uid="{00000000-0005-0000-0000-0000C36E0000}"/>
    <cellStyle name="표준 38 25 2 13 2" xfId="28571" xr:uid="{00000000-0005-0000-0000-0000C46E0000}"/>
    <cellStyle name="표준 38 25 2 14" xfId="28572" xr:uid="{00000000-0005-0000-0000-0000C56E0000}"/>
    <cellStyle name="표준 38 25 2 2" xfId="28573" xr:uid="{00000000-0005-0000-0000-0000C66E0000}"/>
    <cellStyle name="표준 38 25 2 2 2" xfId="28574" xr:uid="{00000000-0005-0000-0000-0000C76E0000}"/>
    <cellStyle name="표준 38 25 2 3" xfId="28575" xr:uid="{00000000-0005-0000-0000-0000C86E0000}"/>
    <cellStyle name="표준 38 25 2 3 2" xfId="28576" xr:uid="{00000000-0005-0000-0000-0000C96E0000}"/>
    <cellStyle name="표준 38 25 2 4" xfId="28577" xr:uid="{00000000-0005-0000-0000-0000CA6E0000}"/>
    <cellStyle name="표준 38 25 2 4 2" xfId="28578" xr:uid="{00000000-0005-0000-0000-0000CB6E0000}"/>
    <cellStyle name="표준 38 25 2 5" xfId="28579" xr:uid="{00000000-0005-0000-0000-0000CC6E0000}"/>
    <cellStyle name="표준 38 25 2 5 2" xfId="28580" xr:uid="{00000000-0005-0000-0000-0000CD6E0000}"/>
    <cellStyle name="표준 38 25 2 6" xfId="28581" xr:uid="{00000000-0005-0000-0000-0000CE6E0000}"/>
    <cellStyle name="표준 38 25 2 6 2" xfId="28582" xr:uid="{00000000-0005-0000-0000-0000CF6E0000}"/>
    <cellStyle name="표준 38 25 2 7" xfId="28583" xr:uid="{00000000-0005-0000-0000-0000D06E0000}"/>
    <cellStyle name="표준 38 25 2 7 2" xfId="28584" xr:uid="{00000000-0005-0000-0000-0000D16E0000}"/>
    <cellStyle name="표준 38 25 2 8" xfId="28585" xr:uid="{00000000-0005-0000-0000-0000D26E0000}"/>
    <cellStyle name="표준 38 25 2 8 2" xfId="28586" xr:uid="{00000000-0005-0000-0000-0000D36E0000}"/>
    <cellStyle name="표준 38 25 2 9" xfId="28587" xr:uid="{00000000-0005-0000-0000-0000D46E0000}"/>
    <cellStyle name="표준 38 25 2 9 2" xfId="28588" xr:uid="{00000000-0005-0000-0000-0000D56E0000}"/>
    <cellStyle name="표준 38 25 3" xfId="28589" xr:uid="{00000000-0005-0000-0000-0000D66E0000}"/>
    <cellStyle name="표준 38 25 3 2" xfId="28590" xr:uid="{00000000-0005-0000-0000-0000D76E0000}"/>
    <cellStyle name="표준 38 25 4" xfId="28591" xr:uid="{00000000-0005-0000-0000-0000D86E0000}"/>
    <cellStyle name="표준 38 25 4 2" xfId="28592" xr:uid="{00000000-0005-0000-0000-0000D96E0000}"/>
    <cellStyle name="표준 38 25 5" xfId="28593" xr:uid="{00000000-0005-0000-0000-0000DA6E0000}"/>
    <cellStyle name="표준 38 25 5 2" xfId="28594" xr:uid="{00000000-0005-0000-0000-0000DB6E0000}"/>
    <cellStyle name="표준 38 25 6" xfId="28595" xr:uid="{00000000-0005-0000-0000-0000DC6E0000}"/>
    <cellStyle name="표준 38 25 6 2" xfId="28596" xr:uid="{00000000-0005-0000-0000-0000DD6E0000}"/>
    <cellStyle name="표준 38 25 7" xfId="28597" xr:uid="{00000000-0005-0000-0000-0000DE6E0000}"/>
    <cellStyle name="표준 38 25 7 2" xfId="28598" xr:uid="{00000000-0005-0000-0000-0000DF6E0000}"/>
    <cellStyle name="표준 38 25 8" xfId="28599" xr:uid="{00000000-0005-0000-0000-0000E06E0000}"/>
    <cellStyle name="표준 38 25 8 2" xfId="28600" xr:uid="{00000000-0005-0000-0000-0000E16E0000}"/>
    <cellStyle name="표준 38 25 9" xfId="28601" xr:uid="{00000000-0005-0000-0000-0000E26E0000}"/>
    <cellStyle name="표준 38 25 9 2" xfId="28602" xr:uid="{00000000-0005-0000-0000-0000E36E0000}"/>
    <cellStyle name="표준 38 26" xfId="28603" xr:uid="{00000000-0005-0000-0000-0000E46E0000}"/>
    <cellStyle name="표준 38 26 10" xfId="28604" xr:uid="{00000000-0005-0000-0000-0000E56E0000}"/>
    <cellStyle name="표준 38 26 10 2" xfId="28605" xr:uid="{00000000-0005-0000-0000-0000E66E0000}"/>
    <cellStyle name="표준 38 26 11" xfId="28606" xr:uid="{00000000-0005-0000-0000-0000E76E0000}"/>
    <cellStyle name="표준 38 26 11 2" xfId="28607" xr:uid="{00000000-0005-0000-0000-0000E86E0000}"/>
    <cellStyle name="표준 38 26 12" xfId="28608" xr:uid="{00000000-0005-0000-0000-0000E96E0000}"/>
    <cellStyle name="표준 38 26 12 2" xfId="28609" xr:uid="{00000000-0005-0000-0000-0000EA6E0000}"/>
    <cellStyle name="표준 38 26 13" xfId="28610" xr:uid="{00000000-0005-0000-0000-0000EB6E0000}"/>
    <cellStyle name="표준 38 26 13 2" xfId="28611" xr:uid="{00000000-0005-0000-0000-0000EC6E0000}"/>
    <cellStyle name="표준 38 26 14" xfId="28612" xr:uid="{00000000-0005-0000-0000-0000ED6E0000}"/>
    <cellStyle name="표준 38 26 14 2" xfId="28613" xr:uid="{00000000-0005-0000-0000-0000EE6E0000}"/>
    <cellStyle name="표준 38 26 15" xfId="28614" xr:uid="{00000000-0005-0000-0000-0000EF6E0000}"/>
    <cellStyle name="표준 38 26 2" xfId="28615" xr:uid="{00000000-0005-0000-0000-0000F06E0000}"/>
    <cellStyle name="표준 38 26 2 10" xfId="28616" xr:uid="{00000000-0005-0000-0000-0000F16E0000}"/>
    <cellStyle name="표준 38 26 2 10 2" xfId="28617" xr:uid="{00000000-0005-0000-0000-0000F26E0000}"/>
    <cellStyle name="표준 38 26 2 11" xfId="28618" xr:uid="{00000000-0005-0000-0000-0000F36E0000}"/>
    <cellStyle name="표준 38 26 2 11 2" xfId="28619" xr:uid="{00000000-0005-0000-0000-0000F46E0000}"/>
    <cellStyle name="표준 38 26 2 12" xfId="28620" xr:uid="{00000000-0005-0000-0000-0000F56E0000}"/>
    <cellStyle name="표준 38 26 2 12 2" xfId="28621" xr:uid="{00000000-0005-0000-0000-0000F66E0000}"/>
    <cellStyle name="표준 38 26 2 13" xfId="28622" xr:uid="{00000000-0005-0000-0000-0000F76E0000}"/>
    <cellStyle name="표준 38 26 2 13 2" xfId="28623" xr:uid="{00000000-0005-0000-0000-0000F86E0000}"/>
    <cellStyle name="표준 38 26 2 14" xfId="28624" xr:uid="{00000000-0005-0000-0000-0000F96E0000}"/>
    <cellStyle name="표준 38 26 2 2" xfId="28625" xr:uid="{00000000-0005-0000-0000-0000FA6E0000}"/>
    <cellStyle name="표준 38 26 2 2 2" xfId="28626" xr:uid="{00000000-0005-0000-0000-0000FB6E0000}"/>
    <cellStyle name="표준 38 26 2 3" xfId="28627" xr:uid="{00000000-0005-0000-0000-0000FC6E0000}"/>
    <cellStyle name="표준 38 26 2 3 2" xfId="28628" xr:uid="{00000000-0005-0000-0000-0000FD6E0000}"/>
    <cellStyle name="표준 38 26 2 4" xfId="28629" xr:uid="{00000000-0005-0000-0000-0000FE6E0000}"/>
    <cellStyle name="표준 38 26 2 4 2" xfId="28630" xr:uid="{00000000-0005-0000-0000-0000FF6E0000}"/>
    <cellStyle name="표준 38 26 2 5" xfId="28631" xr:uid="{00000000-0005-0000-0000-0000006F0000}"/>
    <cellStyle name="표준 38 26 2 5 2" xfId="28632" xr:uid="{00000000-0005-0000-0000-0000016F0000}"/>
    <cellStyle name="표준 38 26 2 6" xfId="28633" xr:uid="{00000000-0005-0000-0000-0000026F0000}"/>
    <cellStyle name="표준 38 26 2 6 2" xfId="28634" xr:uid="{00000000-0005-0000-0000-0000036F0000}"/>
    <cellStyle name="표준 38 26 2 7" xfId="28635" xr:uid="{00000000-0005-0000-0000-0000046F0000}"/>
    <cellStyle name="표준 38 26 2 7 2" xfId="28636" xr:uid="{00000000-0005-0000-0000-0000056F0000}"/>
    <cellStyle name="표준 38 26 2 8" xfId="28637" xr:uid="{00000000-0005-0000-0000-0000066F0000}"/>
    <cellStyle name="표준 38 26 2 8 2" xfId="28638" xr:uid="{00000000-0005-0000-0000-0000076F0000}"/>
    <cellStyle name="표준 38 26 2 9" xfId="28639" xr:uid="{00000000-0005-0000-0000-0000086F0000}"/>
    <cellStyle name="표준 38 26 2 9 2" xfId="28640" xr:uid="{00000000-0005-0000-0000-0000096F0000}"/>
    <cellStyle name="표준 38 26 3" xfId="28641" xr:uid="{00000000-0005-0000-0000-00000A6F0000}"/>
    <cellStyle name="표준 38 26 3 2" xfId="28642" xr:uid="{00000000-0005-0000-0000-00000B6F0000}"/>
    <cellStyle name="표준 38 26 4" xfId="28643" xr:uid="{00000000-0005-0000-0000-00000C6F0000}"/>
    <cellStyle name="표준 38 26 4 2" xfId="28644" xr:uid="{00000000-0005-0000-0000-00000D6F0000}"/>
    <cellStyle name="표준 38 26 5" xfId="28645" xr:uid="{00000000-0005-0000-0000-00000E6F0000}"/>
    <cellStyle name="표준 38 26 5 2" xfId="28646" xr:uid="{00000000-0005-0000-0000-00000F6F0000}"/>
    <cellStyle name="표준 38 26 6" xfId="28647" xr:uid="{00000000-0005-0000-0000-0000106F0000}"/>
    <cellStyle name="표준 38 26 6 2" xfId="28648" xr:uid="{00000000-0005-0000-0000-0000116F0000}"/>
    <cellStyle name="표준 38 26 7" xfId="28649" xr:uid="{00000000-0005-0000-0000-0000126F0000}"/>
    <cellStyle name="표준 38 26 7 2" xfId="28650" xr:uid="{00000000-0005-0000-0000-0000136F0000}"/>
    <cellStyle name="표준 38 26 8" xfId="28651" xr:uid="{00000000-0005-0000-0000-0000146F0000}"/>
    <cellStyle name="표준 38 26 8 2" xfId="28652" xr:uid="{00000000-0005-0000-0000-0000156F0000}"/>
    <cellStyle name="표준 38 26 9" xfId="28653" xr:uid="{00000000-0005-0000-0000-0000166F0000}"/>
    <cellStyle name="표준 38 26 9 2" xfId="28654" xr:uid="{00000000-0005-0000-0000-0000176F0000}"/>
    <cellStyle name="표준 38 27" xfId="28655" xr:uid="{00000000-0005-0000-0000-0000186F0000}"/>
    <cellStyle name="표준 38 27 10" xfId="28656" xr:uid="{00000000-0005-0000-0000-0000196F0000}"/>
    <cellStyle name="표준 38 27 10 2" xfId="28657" xr:uid="{00000000-0005-0000-0000-00001A6F0000}"/>
    <cellStyle name="표준 38 27 11" xfId="28658" xr:uid="{00000000-0005-0000-0000-00001B6F0000}"/>
    <cellStyle name="표준 38 27 11 2" xfId="28659" xr:uid="{00000000-0005-0000-0000-00001C6F0000}"/>
    <cellStyle name="표준 38 27 12" xfId="28660" xr:uid="{00000000-0005-0000-0000-00001D6F0000}"/>
    <cellStyle name="표준 38 27 12 2" xfId="28661" xr:uid="{00000000-0005-0000-0000-00001E6F0000}"/>
    <cellStyle name="표준 38 27 13" xfId="28662" xr:uid="{00000000-0005-0000-0000-00001F6F0000}"/>
    <cellStyle name="표준 38 27 13 2" xfId="28663" xr:uid="{00000000-0005-0000-0000-0000206F0000}"/>
    <cellStyle name="표준 38 27 14" xfId="28664" xr:uid="{00000000-0005-0000-0000-0000216F0000}"/>
    <cellStyle name="표준 38 27 2" xfId="28665" xr:uid="{00000000-0005-0000-0000-0000226F0000}"/>
    <cellStyle name="표준 38 27 2 2" xfId="28666" xr:uid="{00000000-0005-0000-0000-0000236F0000}"/>
    <cellStyle name="표준 38 27 3" xfId="28667" xr:uid="{00000000-0005-0000-0000-0000246F0000}"/>
    <cellStyle name="표준 38 27 3 2" xfId="28668" xr:uid="{00000000-0005-0000-0000-0000256F0000}"/>
    <cellStyle name="표준 38 27 4" xfId="28669" xr:uid="{00000000-0005-0000-0000-0000266F0000}"/>
    <cellStyle name="표준 38 27 4 2" xfId="28670" xr:uid="{00000000-0005-0000-0000-0000276F0000}"/>
    <cellStyle name="표준 38 27 5" xfId="28671" xr:uid="{00000000-0005-0000-0000-0000286F0000}"/>
    <cellStyle name="표준 38 27 5 2" xfId="28672" xr:uid="{00000000-0005-0000-0000-0000296F0000}"/>
    <cellStyle name="표준 38 27 6" xfId="28673" xr:uid="{00000000-0005-0000-0000-00002A6F0000}"/>
    <cellStyle name="표준 38 27 6 2" xfId="28674" xr:uid="{00000000-0005-0000-0000-00002B6F0000}"/>
    <cellStyle name="표준 38 27 7" xfId="28675" xr:uid="{00000000-0005-0000-0000-00002C6F0000}"/>
    <cellStyle name="표준 38 27 7 2" xfId="28676" xr:uid="{00000000-0005-0000-0000-00002D6F0000}"/>
    <cellStyle name="표준 38 27 8" xfId="28677" xr:uid="{00000000-0005-0000-0000-00002E6F0000}"/>
    <cellStyle name="표준 38 27 8 2" xfId="28678" xr:uid="{00000000-0005-0000-0000-00002F6F0000}"/>
    <cellStyle name="표준 38 27 9" xfId="28679" xr:uid="{00000000-0005-0000-0000-0000306F0000}"/>
    <cellStyle name="표준 38 27 9 2" xfId="28680" xr:uid="{00000000-0005-0000-0000-0000316F0000}"/>
    <cellStyle name="표준 38 28" xfId="28681" xr:uid="{00000000-0005-0000-0000-0000326F0000}"/>
    <cellStyle name="표준 38 28 2" xfId="28682" xr:uid="{00000000-0005-0000-0000-0000336F0000}"/>
    <cellStyle name="표준 38 29" xfId="28683" xr:uid="{00000000-0005-0000-0000-0000346F0000}"/>
    <cellStyle name="표준 38 29 2" xfId="28684" xr:uid="{00000000-0005-0000-0000-0000356F0000}"/>
    <cellStyle name="표준 38 3" xfId="28685" xr:uid="{00000000-0005-0000-0000-0000366F0000}"/>
    <cellStyle name="표준 38 3 10" xfId="28686" xr:uid="{00000000-0005-0000-0000-0000376F0000}"/>
    <cellStyle name="표준 38 3 10 2" xfId="28687" xr:uid="{00000000-0005-0000-0000-0000386F0000}"/>
    <cellStyle name="표준 38 3 11" xfId="28688" xr:uid="{00000000-0005-0000-0000-0000396F0000}"/>
    <cellStyle name="표준 38 3 11 2" xfId="28689" xr:uid="{00000000-0005-0000-0000-00003A6F0000}"/>
    <cellStyle name="표준 38 3 12" xfId="28690" xr:uid="{00000000-0005-0000-0000-00003B6F0000}"/>
    <cellStyle name="표준 38 3 12 2" xfId="28691" xr:uid="{00000000-0005-0000-0000-00003C6F0000}"/>
    <cellStyle name="표준 38 3 13" xfId="28692" xr:uid="{00000000-0005-0000-0000-00003D6F0000}"/>
    <cellStyle name="표준 38 3 13 2" xfId="28693" xr:uid="{00000000-0005-0000-0000-00003E6F0000}"/>
    <cellStyle name="표준 38 3 14" xfId="28694" xr:uid="{00000000-0005-0000-0000-00003F6F0000}"/>
    <cellStyle name="표준 38 3 14 2" xfId="28695" xr:uid="{00000000-0005-0000-0000-0000406F0000}"/>
    <cellStyle name="표준 38 3 15" xfId="28696" xr:uid="{00000000-0005-0000-0000-0000416F0000}"/>
    <cellStyle name="표준 38 3 2" xfId="28697" xr:uid="{00000000-0005-0000-0000-0000426F0000}"/>
    <cellStyle name="표준 38 3 2 10" xfId="28698" xr:uid="{00000000-0005-0000-0000-0000436F0000}"/>
    <cellStyle name="표준 38 3 2 10 2" xfId="28699" xr:uid="{00000000-0005-0000-0000-0000446F0000}"/>
    <cellStyle name="표준 38 3 2 11" xfId="28700" xr:uid="{00000000-0005-0000-0000-0000456F0000}"/>
    <cellStyle name="표준 38 3 2 11 2" xfId="28701" xr:uid="{00000000-0005-0000-0000-0000466F0000}"/>
    <cellStyle name="표준 38 3 2 12" xfId="28702" xr:uid="{00000000-0005-0000-0000-0000476F0000}"/>
    <cellStyle name="표준 38 3 2 12 2" xfId="28703" xr:uid="{00000000-0005-0000-0000-0000486F0000}"/>
    <cellStyle name="표준 38 3 2 13" xfId="28704" xr:uid="{00000000-0005-0000-0000-0000496F0000}"/>
    <cellStyle name="표준 38 3 2 13 2" xfId="28705" xr:uid="{00000000-0005-0000-0000-00004A6F0000}"/>
    <cellStyle name="표준 38 3 2 14" xfId="28706" xr:uid="{00000000-0005-0000-0000-00004B6F0000}"/>
    <cellStyle name="표준 38 3 2 2" xfId="28707" xr:uid="{00000000-0005-0000-0000-00004C6F0000}"/>
    <cellStyle name="표준 38 3 2 2 2" xfId="28708" xr:uid="{00000000-0005-0000-0000-00004D6F0000}"/>
    <cellStyle name="표준 38 3 2 3" xfId="28709" xr:uid="{00000000-0005-0000-0000-00004E6F0000}"/>
    <cellStyle name="표준 38 3 2 3 2" xfId="28710" xr:uid="{00000000-0005-0000-0000-00004F6F0000}"/>
    <cellStyle name="표준 38 3 2 4" xfId="28711" xr:uid="{00000000-0005-0000-0000-0000506F0000}"/>
    <cellStyle name="표준 38 3 2 4 2" xfId="28712" xr:uid="{00000000-0005-0000-0000-0000516F0000}"/>
    <cellStyle name="표준 38 3 2 5" xfId="28713" xr:uid="{00000000-0005-0000-0000-0000526F0000}"/>
    <cellStyle name="표준 38 3 2 5 2" xfId="28714" xr:uid="{00000000-0005-0000-0000-0000536F0000}"/>
    <cellStyle name="표준 38 3 2 6" xfId="28715" xr:uid="{00000000-0005-0000-0000-0000546F0000}"/>
    <cellStyle name="표준 38 3 2 6 2" xfId="28716" xr:uid="{00000000-0005-0000-0000-0000556F0000}"/>
    <cellStyle name="표준 38 3 2 7" xfId="28717" xr:uid="{00000000-0005-0000-0000-0000566F0000}"/>
    <cellStyle name="표준 38 3 2 7 2" xfId="28718" xr:uid="{00000000-0005-0000-0000-0000576F0000}"/>
    <cellStyle name="표준 38 3 2 8" xfId="28719" xr:uid="{00000000-0005-0000-0000-0000586F0000}"/>
    <cellStyle name="표준 38 3 2 8 2" xfId="28720" xr:uid="{00000000-0005-0000-0000-0000596F0000}"/>
    <cellStyle name="표준 38 3 2 9" xfId="28721" xr:uid="{00000000-0005-0000-0000-00005A6F0000}"/>
    <cellStyle name="표준 38 3 2 9 2" xfId="28722" xr:uid="{00000000-0005-0000-0000-00005B6F0000}"/>
    <cellStyle name="표준 38 3 3" xfId="28723" xr:uid="{00000000-0005-0000-0000-00005C6F0000}"/>
    <cellStyle name="표준 38 3 3 2" xfId="28724" xr:uid="{00000000-0005-0000-0000-00005D6F0000}"/>
    <cellStyle name="표준 38 3 4" xfId="28725" xr:uid="{00000000-0005-0000-0000-00005E6F0000}"/>
    <cellStyle name="표준 38 3 4 2" xfId="28726" xr:uid="{00000000-0005-0000-0000-00005F6F0000}"/>
    <cellStyle name="표준 38 3 5" xfId="28727" xr:uid="{00000000-0005-0000-0000-0000606F0000}"/>
    <cellStyle name="표준 38 3 5 2" xfId="28728" xr:uid="{00000000-0005-0000-0000-0000616F0000}"/>
    <cellStyle name="표준 38 3 6" xfId="28729" xr:uid="{00000000-0005-0000-0000-0000626F0000}"/>
    <cellStyle name="표준 38 3 6 2" xfId="28730" xr:uid="{00000000-0005-0000-0000-0000636F0000}"/>
    <cellStyle name="표준 38 3 7" xfId="28731" xr:uid="{00000000-0005-0000-0000-0000646F0000}"/>
    <cellStyle name="표준 38 3 7 2" xfId="28732" xr:uid="{00000000-0005-0000-0000-0000656F0000}"/>
    <cellStyle name="표준 38 3 8" xfId="28733" xr:uid="{00000000-0005-0000-0000-0000666F0000}"/>
    <cellStyle name="표준 38 3 8 2" xfId="28734" xr:uid="{00000000-0005-0000-0000-0000676F0000}"/>
    <cellStyle name="표준 38 3 9" xfId="28735" xr:uid="{00000000-0005-0000-0000-0000686F0000}"/>
    <cellStyle name="표준 38 3 9 2" xfId="28736" xr:uid="{00000000-0005-0000-0000-0000696F0000}"/>
    <cellStyle name="표준 38 30" xfId="28737" xr:uid="{00000000-0005-0000-0000-00006A6F0000}"/>
    <cellStyle name="표준 38 30 2" xfId="28738" xr:uid="{00000000-0005-0000-0000-00006B6F0000}"/>
    <cellStyle name="표준 38 31" xfId="28739" xr:uid="{00000000-0005-0000-0000-00006C6F0000}"/>
    <cellStyle name="표준 38 31 2" xfId="28740" xr:uid="{00000000-0005-0000-0000-00006D6F0000}"/>
    <cellStyle name="표준 38 32" xfId="28741" xr:uid="{00000000-0005-0000-0000-00006E6F0000}"/>
    <cellStyle name="표준 38 32 2" xfId="28742" xr:uid="{00000000-0005-0000-0000-00006F6F0000}"/>
    <cellStyle name="표준 38 33" xfId="28743" xr:uid="{00000000-0005-0000-0000-0000706F0000}"/>
    <cellStyle name="표준 38 33 2" xfId="28744" xr:uid="{00000000-0005-0000-0000-0000716F0000}"/>
    <cellStyle name="표준 38 34" xfId="28745" xr:uid="{00000000-0005-0000-0000-0000726F0000}"/>
    <cellStyle name="표준 38 34 2" xfId="28746" xr:uid="{00000000-0005-0000-0000-0000736F0000}"/>
    <cellStyle name="표준 38 35" xfId="28747" xr:uid="{00000000-0005-0000-0000-0000746F0000}"/>
    <cellStyle name="표준 38 35 2" xfId="28748" xr:uid="{00000000-0005-0000-0000-0000756F0000}"/>
    <cellStyle name="표준 38 36" xfId="28749" xr:uid="{00000000-0005-0000-0000-0000766F0000}"/>
    <cellStyle name="표준 38 36 2" xfId="28750" xr:uid="{00000000-0005-0000-0000-0000776F0000}"/>
    <cellStyle name="표준 38 37" xfId="28751" xr:uid="{00000000-0005-0000-0000-0000786F0000}"/>
    <cellStyle name="표준 38 37 2" xfId="28752" xr:uid="{00000000-0005-0000-0000-0000796F0000}"/>
    <cellStyle name="표준 38 38" xfId="28753" xr:uid="{00000000-0005-0000-0000-00007A6F0000}"/>
    <cellStyle name="표준 38 38 2" xfId="28754" xr:uid="{00000000-0005-0000-0000-00007B6F0000}"/>
    <cellStyle name="표준 38 39" xfId="28755" xr:uid="{00000000-0005-0000-0000-00007C6F0000}"/>
    <cellStyle name="표준 38 39 2" xfId="28756" xr:uid="{00000000-0005-0000-0000-00007D6F0000}"/>
    <cellStyle name="표준 38 4" xfId="28757" xr:uid="{00000000-0005-0000-0000-00007E6F0000}"/>
    <cellStyle name="표준 38 4 10" xfId="28758" xr:uid="{00000000-0005-0000-0000-00007F6F0000}"/>
    <cellStyle name="표준 38 4 10 2" xfId="28759" xr:uid="{00000000-0005-0000-0000-0000806F0000}"/>
    <cellStyle name="표준 38 4 11" xfId="28760" xr:uid="{00000000-0005-0000-0000-0000816F0000}"/>
    <cellStyle name="표준 38 4 11 2" xfId="28761" xr:uid="{00000000-0005-0000-0000-0000826F0000}"/>
    <cellStyle name="표준 38 4 12" xfId="28762" xr:uid="{00000000-0005-0000-0000-0000836F0000}"/>
    <cellStyle name="표준 38 4 12 2" xfId="28763" xr:uid="{00000000-0005-0000-0000-0000846F0000}"/>
    <cellStyle name="표준 38 4 13" xfId="28764" xr:uid="{00000000-0005-0000-0000-0000856F0000}"/>
    <cellStyle name="표준 38 4 13 2" xfId="28765" xr:uid="{00000000-0005-0000-0000-0000866F0000}"/>
    <cellStyle name="표준 38 4 14" xfId="28766" xr:uid="{00000000-0005-0000-0000-0000876F0000}"/>
    <cellStyle name="표준 38 4 14 2" xfId="28767" xr:uid="{00000000-0005-0000-0000-0000886F0000}"/>
    <cellStyle name="표준 38 4 15" xfId="28768" xr:uid="{00000000-0005-0000-0000-0000896F0000}"/>
    <cellStyle name="표준 38 4 2" xfId="28769" xr:uid="{00000000-0005-0000-0000-00008A6F0000}"/>
    <cellStyle name="표준 38 4 2 10" xfId="28770" xr:uid="{00000000-0005-0000-0000-00008B6F0000}"/>
    <cellStyle name="표준 38 4 2 10 2" xfId="28771" xr:uid="{00000000-0005-0000-0000-00008C6F0000}"/>
    <cellStyle name="표준 38 4 2 11" xfId="28772" xr:uid="{00000000-0005-0000-0000-00008D6F0000}"/>
    <cellStyle name="표준 38 4 2 11 2" xfId="28773" xr:uid="{00000000-0005-0000-0000-00008E6F0000}"/>
    <cellStyle name="표준 38 4 2 12" xfId="28774" xr:uid="{00000000-0005-0000-0000-00008F6F0000}"/>
    <cellStyle name="표준 38 4 2 12 2" xfId="28775" xr:uid="{00000000-0005-0000-0000-0000906F0000}"/>
    <cellStyle name="표준 38 4 2 13" xfId="28776" xr:uid="{00000000-0005-0000-0000-0000916F0000}"/>
    <cellStyle name="표준 38 4 2 13 2" xfId="28777" xr:uid="{00000000-0005-0000-0000-0000926F0000}"/>
    <cellStyle name="표준 38 4 2 14" xfId="28778" xr:uid="{00000000-0005-0000-0000-0000936F0000}"/>
    <cellStyle name="표준 38 4 2 2" xfId="28779" xr:uid="{00000000-0005-0000-0000-0000946F0000}"/>
    <cellStyle name="표준 38 4 2 2 2" xfId="28780" xr:uid="{00000000-0005-0000-0000-0000956F0000}"/>
    <cellStyle name="표준 38 4 2 3" xfId="28781" xr:uid="{00000000-0005-0000-0000-0000966F0000}"/>
    <cellStyle name="표준 38 4 2 3 2" xfId="28782" xr:uid="{00000000-0005-0000-0000-0000976F0000}"/>
    <cellStyle name="표준 38 4 2 4" xfId="28783" xr:uid="{00000000-0005-0000-0000-0000986F0000}"/>
    <cellStyle name="표준 38 4 2 4 2" xfId="28784" xr:uid="{00000000-0005-0000-0000-0000996F0000}"/>
    <cellStyle name="표준 38 4 2 5" xfId="28785" xr:uid="{00000000-0005-0000-0000-00009A6F0000}"/>
    <cellStyle name="표준 38 4 2 5 2" xfId="28786" xr:uid="{00000000-0005-0000-0000-00009B6F0000}"/>
    <cellStyle name="표준 38 4 2 6" xfId="28787" xr:uid="{00000000-0005-0000-0000-00009C6F0000}"/>
    <cellStyle name="표준 38 4 2 6 2" xfId="28788" xr:uid="{00000000-0005-0000-0000-00009D6F0000}"/>
    <cellStyle name="표준 38 4 2 7" xfId="28789" xr:uid="{00000000-0005-0000-0000-00009E6F0000}"/>
    <cellStyle name="표준 38 4 2 7 2" xfId="28790" xr:uid="{00000000-0005-0000-0000-00009F6F0000}"/>
    <cellStyle name="표준 38 4 2 8" xfId="28791" xr:uid="{00000000-0005-0000-0000-0000A06F0000}"/>
    <cellStyle name="표준 38 4 2 8 2" xfId="28792" xr:uid="{00000000-0005-0000-0000-0000A16F0000}"/>
    <cellStyle name="표준 38 4 2 9" xfId="28793" xr:uid="{00000000-0005-0000-0000-0000A26F0000}"/>
    <cellStyle name="표준 38 4 2 9 2" xfId="28794" xr:uid="{00000000-0005-0000-0000-0000A36F0000}"/>
    <cellStyle name="표준 38 4 3" xfId="28795" xr:uid="{00000000-0005-0000-0000-0000A46F0000}"/>
    <cellStyle name="표준 38 4 3 2" xfId="28796" xr:uid="{00000000-0005-0000-0000-0000A56F0000}"/>
    <cellStyle name="표준 38 4 4" xfId="28797" xr:uid="{00000000-0005-0000-0000-0000A66F0000}"/>
    <cellStyle name="표준 38 4 4 2" xfId="28798" xr:uid="{00000000-0005-0000-0000-0000A76F0000}"/>
    <cellStyle name="표준 38 4 5" xfId="28799" xr:uid="{00000000-0005-0000-0000-0000A86F0000}"/>
    <cellStyle name="표준 38 4 5 2" xfId="28800" xr:uid="{00000000-0005-0000-0000-0000A96F0000}"/>
    <cellStyle name="표준 38 4 6" xfId="28801" xr:uid="{00000000-0005-0000-0000-0000AA6F0000}"/>
    <cellStyle name="표준 38 4 6 2" xfId="28802" xr:uid="{00000000-0005-0000-0000-0000AB6F0000}"/>
    <cellStyle name="표준 38 4 7" xfId="28803" xr:uid="{00000000-0005-0000-0000-0000AC6F0000}"/>
    <cellStyle name="표준 38 4 7 2" xfId="28804" xr:uid="{00000000-0005-0000-0000-0000AD6F0000}"/>
    <cellStyle name="표준 38 4 8" xfId="28805" xr:uid="{00000000-0005-0000-0000-0000AE6F0000}"/>
    <cellStyle name="표준 38 4 8 2" xfId="28806" xr:uid="{00000000-0005-0000-0000-0000AF6F0000}"/>
    <cellStyle name="표준 38 4 9" xfId="28807" xr:uid="{00000000-0005-0000-0000-0000B06F0000}"/>
    <cellStyle name="표준 38 4 9 2" xfId="28808" xr:uid="{00000000-0005-0000-0000-0000B16F0000}"/>
    <cellStyle name="표준 38 40" xfId="28809" xr:uid="{00000000-0005-0000-0000-0000B26F0000}"/>
    <cellStyle name="표준 38 41" xfId="29099" xr:uid="{00000000-0005-0000-0000-0000B36F0000}"/>
    <cellStyle name="표준 38 5" xfId="28810" xr:uid="{00000000-0005-0000-0000-0000B46F0000}"/>
    <cellStyle name="표준 38 5 10" xfId="28811" xr:uid="{00000000-0005-0000-0000-0000B56F0000}"/>
    <cellStyle name="표준 38 5 10 2" xfId="28812" xr:uid="{00000000-0005-0000-0000-0000B66F0000}"/>
    <cellStyle name="표준 38 5 11" xfId="28813" xr:uid="{00000000-0005-0000-0000-0000B76F0000}"/>
    <cellStyle name="표준 38 5 11 2" xfId="28814" xr:uid="{00000000-0005-0000-0000-0000B86F0000}"/>
    <cellStyle name="표준 38 5 12" xfId="28815" xr:uid="{00000000-0005-0000-0000-0000B96F0000}"/>
    <cellStyle name="표준 38 5 12 2" xfId="28816" xr:uid="{00000000-0005-0000-0000-0000BA6F0000}"/>
    <cellStyle name="표준 38 5 13" xfId="28817" xr:uid="{00000000-0005-0000-0000-0000BB6F0000}"/>
    <cellStyle name="표준 38 5 13 2" xfId="28818" xr:uid="{00000000-0005-0000-0000-0000BC6F0000}"/>
    <cellStyle name="표준 38 5 14" xfId="28819" xr:uid="{00000000-0005-0000-0000-0000BD6F0000}"/>
    <cellStyle name="표준 38 5 14 2" xfId="28820" xr:uid="{00000000-0005-0000-0000-0000BE6F0000}"/>
    <cellStyle name="표준 38 5 15" xfId="28821" xr:uid="{00000000-0005-0000-0000-0000BF6F0000}"/>
    <cellStyle name="표준 38 5 2" xfId="28822" xr:uid="{00000000-0005-0000-0000-0000C06F0000}"/>
    <cellStyle name="표준 38 5 2 10" xfId="28823" xr:uid="{00000000-0005-0000-0000-0000C16F0000}"/>
    <cellStyle name="표준 38 5 2 10 2" xfId="28824" xr:uid="{00000000-0005-0000-0000-0000C26F0000}"/>
    <cellStyle name="표준 38 5 2 11" xfId="28825" xr:uid="{00000000-0005-0000-0000-0000C36F0000}"/>
    <cellStyle name="표준 38 5 2 11 2" xfId="28826" xr:uid="{00000000-0005-0000-0000-0000C46F0000}"/>
    <cellStyle name="표준 38 5 2 12" xfId="28827" xr:uid="{00000000-0005-0000-0000-0000C56F0000}"/>
    <cellStyle name="표준 38 5 2 12 2" xfId="28828" xr:uid="{00000000-0005-0000-0000-0000C66F0000}"/>
    <cellStyle name="표준 38 5 2 13" xfId="28829" xr:uid="{00000000-0005-0000-0000-0000C76F0000}"/>
    <cellStyle name="표준 38 5 2 13 2" xfId="28830" xr:uid="{00000000-0005-0000-0000-0000C86F0000}"/>
    <cellStyle name="표준 38 5 2 14" xfId="28831" xr:uid="{00000000-0005-0000-0000-0000C96F0000}"/>
    <cellStyle name="표준 38 5 2 2" xfId="28832" xr:uid="{00000000-0005-0000-0000-0000CA6F0000}"/>
    <cellStyle name="표준 38 5 2 2 2" xfId="28833" xr:uid="{00000000-0005-0000-0000-0000CB6F0000}"/>
    <cellStyle name="표준 38 5 2 3" xfId="28834" xr:uid="{00000000-0005-0000-0000-0000CC6F0000}"/>
    <cellStyle name="표준 38 5 2 3 2" xfId="28835" xr:uid="{00000000-0005-0000-0000-0000CD6F0000}"/>
    <cellStyle name="표준 38 5 2 4" xfId="28836" xr:uid="{00000000-0005-0000-0000-0000CE6F0000}"/>
    <cellStyle name="표준 38 5 2 4 2" xfId="28837" xr:uid="{00000000-0005-0000-0000-0000CF6F0000}"/>
    <cellStyle name="표준 38 5 2 5" xfId="28838" xr:uid="{00000000-0005-0000-0000-0000D06F0000}"/>
    <cellStyle name="표준 38 5 2 5 2" xfId="28839" xr:uid="{00000000-0005-0000-0000-0000D16F0000}"/>
    <cellStyle name="표준 38 5 2 6" xfId="28840" xr:uid="{00000000-0005-0000-0000-0000D26F0000}"/>
    <cellStyle name="표준 38 5 2 6 2" xfId="28841" xr:uid="{00000000-0005-0000-0000-0000D36F0000}"/>
    <cellStyle name="표준 38 5 2 7" xfId="28842" xr:uid="{00000000-0005-0000-0000-0000D46F0000}"/>
    <cellStyle name="표준 38 5 2 7 2" xfId="28843" xr:uid="{00000000-0005-0000-0000-0000D56F0000}"/>
    <cellStyle name="표준 38 5 2 8" xfId="28844" xr:uid="{00000000-0005-0000-0000-0000D66F0000}"/>
    <cellStyle name="표준 38 5 2 8 2" xfId="28845" xr:uid="{00000000-0005-0000-0000-0000D76F0000}"/>
    <cellStyle name="표준 38 5 2 9" xfId="28846" xr:uid="{00000000-0005-0000-0000-0000D86F0000}"/>
    <cellStyle name="표준 38 5 2 9 2" xfId="28847" xr:uid="{00000000-0005-0000-0000-0000D96F0000}"/>
    <cellStyle name="표준 38 5 3" xfId="28848" xr:uid="{00000000-0005-0000-0000-0000DA6F0000}"/>
    <cellStyle name="표준 38 5 3 2" xfId="28849" xr:uid="{00000000-0005-0000-0000-0000DB6F0000}"/>
    <cellStyle name="표준 38 5 4" xfId="28850" xr:uid="{00000000-0005-0000-0000-0000DC6F0000}"/>
    <cellStyle name="표준 38 5 4 2" xfId="28851" xr:uid="{00000000-0005-0000-0000-0000DD6F0000}"/>
    <cellStyle name="표준 38 5 5" xfId="28852" xr:uid="{00000000-0005-0000-0000-0000DE6F0000}"/>
    <cellStyle name="표준 38 5 5 2" xfId="28853" xr:uid="{00000000-0005-0000-0000-0000DF6F0000}"/>
    <cellStyle name="표준 38 5 6" xfId="28854" xr:uid="{00000000-0005-0000-0000-0000E06F0000}"/>
    <cellStyle name="표준 38 5 6 2" xfId="28855" xr:uid="{00000000-0005-0000-0000-0000E16F0000}"/>
    <cellStyle name="표준 38 5 7" xfId="28856" xr:uid="{00000000-0005-0000-0000-0000E26F0000}"/>
    <cellStyle name="표준 38 5 7 2" xfId="28857" xr:uid="{00000000-0005-0000-0000-0000E36F0000}"/>
    <cellStyle name="표준 38 5 8" xfId="28858" xr:uid="{00000000-0005-0000-0000-0000E46F0000}"/>
    <cellStyle name="표준 38 5 8 2" xfId="28859" xr:uid="{00000000-0005-0000-0000-0000E56F0000}"/>
    <cellStyle name="표준 38 5 9" xfId="28860" xr:uid="{00000000-0005-0000-0000-0000E66F0000}"/>
    <cellStyle name="표준 38 5 9 2" xfId="28861" xr:uid="{00000000-0005-0000-0000-0000E76F0000}"/>
    <cellStyle name="표준 38 6" xfId="28862" xr:uid="{00000000-0005-0000-0000-0000E86F0000}"/>
    <cellStyle name="표준 38 6 10" xfId="28863" xr:uid="{00000000-0005-0000-0000-0000E96F0000}"/>
    <cellStyle name="표준 38 6 10 2" xfId="28864" xr:uid="{00000000-0005-0000-0000-0000EA6F0000}"/>
    <cellStyle name="표준 38 6 11" xfId="28865" xr:uid="{00000000-0005-0000-0000-0000EB6F0000}"/>
    <cellStyle name="표준 38 6 11 2" xfId="28866" xr:uid="{00000000-0005-0000-0000-0000EC6F0000}"/>
    <cellStyle name="표준 38 6 12" xfId="28867" xr:uid="{00000000-0005-0000-0000-0000ED6F0000}"/>
    <cellStyle name="표준 38 6 12 2" xfId="28868" xr:uid="{00000000-0005-0000-0000-0000EE6F0000}"/>
    <cellStyle name="표준 38 6 13" xfId="28869" xr:uid="{00000000-0005-0000-0000-0000EF6F0000}"/>
    <cellStyle name="표준 38 6 13 2" xfId="28870" xr:uid="{00000000-0005-0000-0000-0000F06F0000}"/>
    <cellStyle name="표준 38 6 14" xfId="28871" xr:uid="{00000000-0005-0000-0000-0000F16F0000}"/>
    <cellStyle name="표준 38 6 14 2" xfId="28872" xr:uid="{00000000-0005-0000-0000-0000F26F0000}"/>
    <cellStyle name="표준 38 6 15" xfId="28873" xr:uid="{00000000-0005-0000-0000-0000F36F0000}"/>
    <cellStyle name="표준 38 6 2" xfId="28874" xr:uid="{00000000-0005-0000-0000-0000F46F0000}"/>
    <cellStyle name="표준 38 6 2 10" xfId="28875" xr:uid="{00000000-0005-0000-0000-0000F56F0000}"/>
    <cellStyle name="표준 38 6 2 10 2" xfId="28876" xr:uid="{00000000-0005-0000-0000-0000F66F0000}"/>
    <cellStyle name="표준 38 6 2 11" xfId="28877" xr:uid="{00000000-0005-0000-0000-0000F76F0000}"/>
    <cellStyle name="표준 38 6 2 11 2" xfId="28878" xr:uid="{00000000-0005-0000-0000-0000F86F0000}"/>
    <cellStyle name="표준 38 6 2 12" xfId="28879" xr:uid="{00000000-0005-0000-0000-0000F96F0000}"/>
    <cellStyle name="표준 38 6 2 12 2" xfId="28880" xr:uid="{00000000-0005-0000-0000-0000FA6F0000}"/>
    <cellStyle name="표준 38 6 2 13" xfId="28881" xr:uid="{00000000-0005-0000-0000-0000FB6F0000}"/>
    <cellStyle name="표준 38 6 2 13 2" xfId="28882" xr:uid="{00000000-0005-0000-0000-0000FC6F0000}"/>
    <cellStyle name="표준 38 6 2 14" xfId="28883" xr:uid="{00000000-0005-0000-0000-0000FD6F0000}"/>
    <cellStyle name="표준 38 6 2 2" xfId="28884" xr:uid="{00000000-0005-0000-0000-0000FE6F0000}"/>
    <cellStyle name="표준 38 6 2 2 2" xfId="28885" xr:uid="{00000000-0005-0000-0000-0000FF6F0000}"/>
    <cellStyle name="표준 38 6 2 3" xfId="28886" xr:uid="{00000000-0005-0000-0000-000000700000}"/>
    <cellStyle name="표준 38 6 2 3 2" xfId="28887" xr:uid="{00000000-0005-0000-0000-000001700000}"/>
    <cellStyle name="표준 38 6 2 4" xfId="28888" xr:uid="{00000000-0005-0000-0000-000002700000}"/>
    <cellStyle name="표준 38 6 2 4 2" xfId="28889" xr:uid="{00000000-0005-0000-0000-000003700000}"/>
    <cellStyle name="표준 38 6 2 5" xfId="28890" xr:uid="{00000000-0005-0000-0000-000004700000}"/>
    <cellStyle name="표준 38 6 2 5 2" xfId="28891" xr:uid="{00000000-0005-0000-0000-000005700000}"/>
    <cellStyle name="표준 38 6 2 6" xfId="28892" xr:uid="{00000000-0005-0000-0000-000006700000}"/>
    <cellStyle name="표준 38 6 2 6 2" xfId="28893" xr:uid="{00000000-0005-0000-0000-000007700000}"/>
    <cellStyle name="표준 38 6 2 7" xfId="28894" xr:uid="{00000000-0005-0000-0000-000008700000}"/>
    <cellStyle name="표준 38 6 2 7 2" xfId="28895" xr:uid="{00000000-0005-0000-0000-000009700000}"/>
    <cellStyle name="표준 38 6 2 8" xfId="28896" xr:uid="{00000000-0005-0000-0000-00000A700000}"/>
    <cellStyle name="표준 38 6 2 8 2" xfId="28897" xr:uid="{00000000-0005-0000-0000-00000B700000}"/>
    <cellStyle name="표준 38 6 2 9" xfId="28898" xr:uid="{00000000-0005-0000-0000-00000C700000}"/>
    <cellStyle name="표준 38 6 2 9 2" xfId="28899" xr:uid="{00000000-0005-0000-0000-00000D700000}"/>
    <cellStyle name="표준 38 6 3" xfId="28900" xr:uid="{00000000-0005-0000-0000-00000E700000}"/>
    <cellStyle name="표준 38 6 3 2" xfId="28901" xr:uid="{00000000-0005-0000-0000-00000F700000}"/>
    <cellStyle name="표준 38 6 4" xfId="28902" xr:uid="{00000000-0005-0000-0000-000010700000}"/>
    <cellStyle name="표준 38 6 4 2" xfId="28903" xr:uid="{00000000-0005-0000-0000-000011700000}"/>
    <cellStyle name="표준 38 6 5" xfId="28904" xr:uid="{00000000-0005-0000-0000-000012700000}"/>
    <cellStyle name="표준 38 6 5 2" xfId="28905" xr:uid="{00000000-0005-0000-0000-000013700000}"/>
    <cellStyle name="표준 38 6 6" xfId="28906" xr:uid="{00000000-0005-0000-0000-000014700000}"/>
    <cellStyle name="표준 38 6 6 2" xfId="28907" xr:uid="{00000000-0005-0000-0000-000015700000}"/>
    <cellStyle name="표준 38 6 7" xfId="28908" xr:uid="{00000000-0005-0000-0000-000016700000}"/>
    <cellStyle name="표준 38 6 7 2" xfId="28909" xr:uid="{00000000-0005-0000-0000-000017700000}"/>
    <cellStyle name="표준 38 6 8" xfId="28910" xr:uid="{00000000-0005-0000-0000-000018700000}"/>
    <cellStyle name="표준 38 6 8 2" xfId="28911" xr:uid="{00000000-0005-0000-0000-000019700000}"/>
    <cellStyle name="표준 38 6 9" xfId="28912" xr:uid="{00000000-0005-0000-0000-00001A700000}"/>
    <cellStyle name="표준 38 6 9 2" xfId="28913" xr:uid="{00000000-0005-0000-0000-00001B700000}"/>
    <cellStyle name="표준 38 7" xfId="28914" xr:uid="{00000000-0005-0000-0000-00001C700000}"/>
    <cellStyle name="표준 38 7 10" xfId="28915" xr:uid="{00000000-0005-0000-0000-00001D700000}"/>
    <cellStyle name="표준 38 7 10 2" xfId="28916" xr:uid="{00000000-0005-0000-0000-00001E700000}"/>
    <cellStyle name="표준 38 7 11" xfId="28917" xr:uid="{00000000-0005-0000-0000-00001F700000}"/>
    <cellStyle name="표준 38 7 11 2" xfId="28918" xr:uid="{00000000-0005-0000-0000-000020700000}"/>
    <cellStyle name="표준 38 7 12" xfId="28919" xr:uid="{00000000-0005-0000-0000-000021700000}"/>
    <cellStyle name="표준 38 7 12 2" xfId="28920" xr:uid="{00000000-0005-0000-0000-000022700000}"/>
    <cellStyle name="표준 38 7 13" xfId="28921" xr:uid="{00000000-0005-0000-0000-000023700000}"/>
    <cellStyle name="표준 38 7 13 2" xfId="28922" xr:uid="{00000000-0005-0000-0000-000024700000}"/>
    <cellStyle name="표준 38 7 14" xfId="28923" xr:uid="{00000000-0005-0000-0000-000025700000}"/>
    <cellStyle name="표준 38 7 14 2" xfId="28924" xr:uid="{00000000-0005-0000-0000-000026700000}"/>
    <cellStyle name="표준 38 7 15" xfId="28925" xr:uid="{00000000-0005-0000-0000-000027700000}"/>
    <cellStyle name="표준 38 7 2" xfId="28926" xr:uid="{00000000-0005-0000-0000-000028700000}"/>
    <cellStyle name="표준 38 7 2 10" xfId="28927" xr:uid="{00000000-0005-0000-0000-000029700000}"/>
    <cellStyle name="표준 38 7 2 10 2" xfId="28928" xr:uid="{00000000-0005-0000-0000-00002A700000}"/>
    <cellStyle name="표준 38 7 2 11" xfId="28929" xr:uid="{00000000-0005-0000-0000-00002B700000}"/>
    <cellStyle name="표준 38 7 2 11 2" xfId="28930" xr:uid="{00000000-0005-0000-0000-00002C700000}"/>
    <cellStyle name="표준 38 7 2 12" xfId="28931" xr:uid="{00000000-0005-0000-0000-00002D700000}"/>
    <cellStyle name="표준 38 7 2 12 2" xfId="28932" xr:uid="{00000000-0005-0000-0000-00002E700000}"/>
    <cellStyle name="표준 38 7 2 13" xfId="28933" xr:uid="{00000000-0005-0000-0000-00002F700000}"/>
    <cellStyle name="표준 38 7 2 13 2" xfId="28934" xr:uid="{00000000-0005-0000-0000-000030700000}"/>
    <cellStyle name="표준 38 7 2 14" xfId="28935" xr:uid="{00000000-0005-0000-0000-000031700000}"/>
    <cellStyle name="표준 38 7 2 2" xfId="28936" xr:uid="{00000000-0005-0000-0000-000032700000}"/>
    <cellStyle name="표준 38 7 2 2 2" xfId="28937" xr:uid="{00000000-0005-0000-0000-000033700000}"/>
    <cellStyle name="표준 38 7 2 3" xfId="28938" xr:uid="{00000000-0005-0000-0000-000034700000}"/>
    <cellStyle name="표준 38 7 2 3 2" xfId="28939" xr:uid="{00000000-0005-0000-0000-000035700000}"/>
    <cellStyle name="표준 38 7 2 4" xfId="28940" xr:uid="{00000000-0005-0000-0000-000036700000}"/>
    <cellStyle name="표준 38 7 2 4 2" xfId="28941" xr:uid="{00000000-0005-0000-0000-000037700000}"/>
    <cellStyle name="표준 38 7 2 5" xfId="28942" xr:uid="{00000000-0005-0000-0000-000038700000}"/>
    <cellStyle name="표준 38 7 2 5 2" xfId="28943" xr:uid="{00000000-0005-0000-0000-000039700000}"/>
    <cellStyle name="표준 38 7 2 6" xfId="28944" xr:uid="{00000000-0005-0000-0000-00003A700000}"/>
    <cellStyle name="표준 38 7 2 6 2" xfId="28945" xr:uid="{00000000-0005-0000-0000-00003B700000}"/>
    <cellStyle name="표준 38 7 2 7" xfId="28946" xr:uid="{00000000-0005-0000-0000-00003C700000}"/>
    <cellStyle name="표준 38 7 2 7 2" xfId="28947" xr:uid="{00000000-0005-0000-0000-00003D700000}"/>
    <cellStyle name="표준 38 7 2 8" xfId="28948" xr:uid="{00000000-0005-0000-0000-00003E700000}"/>
    <cellStyle name="표준 38 7 2 8 2" xfId="28949" xr:uid="{00000000-0005-0000-0000-00003F700000}"/>
    <cellStyle name="표준 38 7 2 9" xfId="28950" xr:uid="{00000000-0005-0000-0000-000040700000}"/>
    <cellStyle name="표준 38 7 2 9 2" xfId="28951" xr:uid="{00000000-0005-0000-0000-000041700000}"/>
    <cellStyle name="표준 38 7 3" xfId="28952" xr:uid="{00000000-0005-0000-0000-000042700000}"/>
    <cellStyle name="표준 38 7 3 2" xfId="28953" xr:uid="{00000000-0005-0000-0000-000043700000}"/>
    <cellStyle name="표준 38 7 4" xfId="28954" xr:uid="{00000000-0005-0000-0000-000044700000}"/>
    <cellStyle name="표준 38 7 4 2" xfId="28955" xr:uid="{00000000-0005-0000-0000-000045700000}"/>
    <cellStyle name="표준 38 7 5" xfId="28956" xr:uid="{00000000-0005-0000-0000-000046700000}"/>
    <cellStyle name="표준 38 7 5 2" xfId="28957" xr:uid="{00000000-0005-0000-0000-000047700000}"/>
    <cellStyle name="표준 38 7 6" xfId="28958" xr:uid="{00000000-0005-0000-0000-000048700000}"/>
    <cellStyle name="표준 38 7 6 2" xfId="28959" xr:uid="{00000000-0005-0000-0000-000049700000}"/>
    <cellStyle name="표준 38 7 7" xfId="28960" xr:uid="{00000000-0005-0000-0000-00004A700000}"/>
    <cellStyle name="표준 38 7 7 2" xfId="28961" xr:uid="{00000000-0005-0000-0000-00004B700000}"/>
    <cellStyle name="표준 38 7 8" xfId="28962" xr:uid="{00000000-0005-0000-0000-00004C700000}"/>
    <cellStyle name="표준 38 7 8 2" xfId="28963" xr:uid="{00000000-0005-0000-0000-00004D700000}"/>
    <cellStyle name="표준 38 7 9" xfId="28964" xr:uid="{00000000-0005-0000-0000-00004E700000}"/>
    <cellStyle name="표준 38 7 9 2" xfId="28965" xr:uid="{00000000-0005-0000-0000-00004F700000}"/>
    <cellStyle name="표준 38 8" xfId="28966" xr:uid="{00000000-0005-0000-0000-000050700000}"/>
    <cellStyle name="표준 38 8 10" xfId="28967" xr:uid="{00000000-0005-0000-0000-000051700000}"/>
    <cellStyle name="표준 38 8 10 2" xfId="28968" xr:uid="{00000000-0005-0000-0000-000052700000}"/>
    <cellStyle name="표준 38 8 11" xfId="28969" xr:uid="{00000000-0005-0000-0000-000053700000}"/>
    <cellStyle name="표준 38 8 11 2" xfId="28970" xr:uid="{00000000-0005-0000-0000-000054700000}"/>
    <cellStyle name="표준 38 8 12" xfId="28971" xr:uid="{00000000-0005-0000-0000-000055700000}"/>
    <cellStyle name="표준 38 8 12 2" xfId="28972" xr:uid="{00000000-0005-0000-0000-000056700000}"/>
    <cellStyle name="표준 38 8 13" xfId="28973" xr:uid="{00000000-0005-0000-0000-000057700000}"/>
    <cellStyle name="표준 38 8 13 2" xfId="28974" xr:uid="{00000000-0005-0000-0000-000058700000}"/>
    <cellStyle name="표준 38 8 14" xfId="28975" xr:uid="{00000000-0005-0000-0000-000059700000}"/>
    <cellStyle name="표준 38 8 14 2" xfId="28976" xr:uid="{00000000-0005-0000-0000-00005A700000}"/>
    <cellStyle name="표준 38 8 15" xfId="28977" xr:uid="{00000000-0005-0000-0000-00005B700000}"/>
    <cellStyle name="표준 38 8 2" xfId="28978" xr:uid="{00000000-0005-0000-0000-00005C700000}"/>
    <cellStyle name="표준 38 8 2 10" xfId="28979" xr:uid="{00000000-0005-0000-0000-00005D700000}"/>
    <cellStyle name="표준 38 8 2 10 2" xfId="28980" xr:uid="{00000000-0005-0000-0000-00005E700000}"/>
    <cellStyle name="표준 38 8 2 11" xfId="28981" xr:uid="{00000000-0005-0000-0000-00005F700000}"/>
    <cellStyle name="표준 38 8 2 11 2" xfId="28982" xr:uid="{00000000-0005-0000-0000-000060700000}"/>
    <cellStyle name="표준 38 8 2 12" xfId="28983" xr:uid="{00000000-0005-0000-0000-000061700000}"/>
    <cellStyle name="표준 38 8 2 12 2" xfId="28984" xr:uid="{00000000-0005-0000-0000-000062700000}"/>
    <cellStyle name="표준 38 8 2 13" xfId="28985" xr:uid="{00000000-0005-0000-0000-000063700000}"/>
    <cellStyle name="표준 38 8 2 13 2" xfId="28986" xr:uid="{00000000-0005-0000-0000-000064700000}"/>
    <cellStyle name="표준 38 8 2 14" xfId="28987" xr:uid="{00000000-0005-0000-0000-000065700000}"/>
    <cellStyle name="표준 38 8 2 2" xfId="28988" xr:uid="{00000000-0005-0000-0000-000066700000}"/>
    <cellStyle name="표준 38 8 2 2 2" xfId="28989" xr:uid="{00000000-0005-0000-0000-000067700000}"/>
    <cellStyle name="표준 38 8 2 3" xfId="28990" xr:uid="{00000000-0005-0000-0000-000068700000}"/>
    <cellStyle name="표준 38 8 2 3 2" xfId="28991" xr:uid="{00000000-0005-0000-0000-000069700000}"/>
    <cellStyle name="표준 38 8 2 4" xfId="28992" xr:uid="{00000000-0005-0000-0000-00006A700000}"/>
    <cellStyle name="표준 38 8 2 4 2" xfId="28993" xr:uid="{00000000-0005-0000-0000-00006B700000}"/>
    <cellStyle name="표준 38 8 2 5" xfId="28994" xr:uid="{00000000-0005-0000-0000-00006C700000}"/>
    <cellStyle name="표준 38 8 2 5 2" xfId="28995" xr:uid="{00000000-0005-0000-0000-00006D700000}"/>
    <cellStyle name="표준 38 8 2 6" xfId="28996" xr:uid="{00000000-0005-0000-0000-00006E700000}"/>
    <cellStyle name="표준 38 8 2 6 2" xfId="28997" xr:uid="{00000000-0005-0000-0000-00006F700000}"/>
    <cellStyle name="표준 38 8 2 7" xfId="28998" xr:uid="{00000000-0005-0000-0000-000070700000}"/>
    <cellStyle name="표준 38 8 2 7 2" xfId="28999" xr:uid="{00000000-0005-0000-0000-000071700000}"/>
    <cellStyle name="표준 38 8 2 8" xfId="29000" xr:uid="{00000000-0005-0000-0000-000072700000}"/>
    <cellStyle name="표준 38 8 2 8 2" xfId="29001" xr:uid="{00000000-0005-0000-0000-000073700000}"/>
    <cellStyle name="표준 38 8 2 9" xfId="29002" xr:uid="{00000000-0005-0000-0000-000074700000}"/>
    <cellStyle name="표준 38 8 2 9 2" xfId="29003" xr:uid="{00000000-0005-0000-0000-000075700000}"/>
    <cellStyle name="표준 38 8 3" xfId="29004" xr:uid="{00000000-0005-0000-0000-000076700000}"/>
    <cellStyle name="표준 38 8 3 2" xfId="29005" xr:uid="{00000000-0005-0000-0000-000077700000}"/>
    <cellStyle name="표준 38 8 4" xfId="29006" xr:uid="{00000000-0005-0000-0000-000078700000}"/>
    <cellStyle name="표준 38 8 4 2" xfId="29007" xr:uid="{00000000-0005-0000-0000-000079700000}"/>
    <cellStyle name="표준 38 8 5" xfId="29008" xr:uid="{00000000-0005-0000-0000-00007A700000}"/>
    <cellStyle name="표준 38 8 5 2" xfId="29009" xr:uid="{00000000-0005-0000-0000-00007B700000}"/>
    <cellStyle name="표준 38 8 6" xfId="29010" xr:uid="{00000000-0005-0000-0000-00007C700000}"/>
    <cellStyle name="표준 38 8 6 2" xfId="29011" xr:uid="{00000000-0005-0000-0000-00007D700000}"/>
    <cellStyle name="표준 38 8 7" xfId="29012" xr:uid="{00000000-0005-0000-0000-00007E700000}"/>
    <cellStyle name="표준 38 8 7 2" xfId="29013" xr:uid="{00000000-0005-0000-0000-00007F700000}"/>
    <cellStyle name="표준 38 8 8" xfId="29014" xr:uid="{00000000-0005-0000-0000-000080700000}"/>
    <cellStyle name="표준 38 8 8 2" xfId="29015" xr:uid="{00000000-0005-0000-0000-000081700000}"/>
    <cellStyle name="표준 38 8 9" xfId="29016" xr:uid="{00000000-0005-0000-0000-000082700000}"/>
    <cellStyle name="표준 38 8 9 2" xfId="29017" xr:uid="{00000000-0005-0000-0000-000083700000}"/>
    <cellStyle name="표준 38 9" xfId="29018" xr:uid="{00000000-0005-0000-0000-000084700000}"/>
    <cellStyle name="표준 38 9 10" xfId="29019" xr:uid="{00000000-0005-0000-0000-000085700000}"/>
    <cellStyle name="표준 38 9 10 2" xfId="29020" xr:uid="{00000000-0005-0000-0000-000086700000}"/>
    <cellStyle name="표준 38 9 11" xfId="29021" xr:uid="{00000000-0005-0000-0000-000087700000}"/>
    <cellStyle name="표준 38 9 11 2" xfId="29022" xr:uid="{00000000-0005-0000-0000-000088700000}"/>
    <cellStyle name="표준 38 9 12" xfId="29023" xr:uid="{00000000-0005-0000-0000-000089700000}"/>
    <cellStyle name="표준 38 9 12 2" xfId="29024" xr:uid="{00000000-0005-0000-0000-00008A700000}"/>
    <cellStyle name="표준 38 9 13" xfId="29025" xr:uid="{00000000-0005-0000-0000-00008B700000}"/>
    <cellStyle name="표준 38 9 13 2" xfId="29026" xr:uid="{00000000-0005-0000-0000-00008C700000}"/>
    <cellStyle name="표준 38 9 14" xfId="29027" xr:uid="{00000000-0005-0000-0000-00008D700000}"/>
    <cellStyle name="표준 38 9 14 2" xfId="29028" xr:uid="{00000000-0005-0000-0000-00008E700000}"/>
    <cellStyle name="표준 38 9 15" xfId="29029" xr:uid="{00000000-0005-0000-0000-00008F700000}"/>
    <cellStyle name="표준 38 9 2" xfId="29030" xr:uid="{00000000-0005-0000-0000-000090700000}"/>
    <cellStyle name="표준 38 9 2 10" xfId="29031" xr:uid="{00000000-0005-0000-0000-000091700000}"/>
    <cellStyle name="표준 38 9 2 10 2" xfId="29032" xr:uid="{00000000-0005-0000-0000-000092700000}"/>
    <cellStyle name="표준 38 9 2 11" xfId="29033" xr:uid="{00000000-0005-0000-0000-000093700000}"/>
    <cellStyle name="표준 38 9 2 11 2" xfId="29034" xr:uid="{00000000-0005-0000-0000-000094700000}"/>
    <cellStyle name="표준 38 9 2 12" xfId="29035" xr:uid="{00000000-0005-0000-0000-000095700000}"/>
    <cellStyle name="표준 38 9 2 12 2" xfId="29036" xr:uid="{00000000-0005-0000-0000-000096700000}"/>
    <cellStyle name="표준 38 9 2 13" xfId="29037" xr:uid="{00000000-0005-0000-0000-000097700000}"/>
    <cellStyle name="표준 38 9 2 13 2" xfId="29038" xr:uid="{00000000-0005-0000-0000-000098700000}"/>
    <cellStyle name="표준 38 9 2 14" xfId="29039" xr:uid="{00000000-0005-0000-0000-000099700000}"/>
    <cellStyle name="표준 38 9 2 2" xfId="29040" xr:uid="{00000000-0005-0000-0000-00009A700000}"/>
    <cellStyle name="표준 38 9 2 2 2" xfId="29041" xr:uid="{00000000-0005-0000-0000-00009B700000}"/>
    <cellStyle name="표준 38 9 2 3" xfId="29042" xr:uid="{00000000-0005-0000-0000-00009C700000}"/>
    <cellStyle name="표준 38 9 2 3 2" xfId="29043" xr:uid="{00000000-0005-0000-0000-00009D700000}"/>
    <cellStyle name="표준 38 9 2 4" xfId="29044" xr:uid="{00000000-0005-0000-0000-00009E700000}"/>
    <cellStyle name="표준 38 9 2 4 2" xfId="29045" xr:uid="{00000000-0005-0000-0000-00009F700000}"/>
    <cellStyle name="표준 38 9 2 5" xfId="29046" xr:uid="{00000000-0005-0000-0000-0000A0700000}"/>
    <cellStyle name="표준 38 9 2 5 2" xfId="29047" xr:uid="{00000000-0005-0000-0000-0000A1700000}"/>
    <cellStyle name="표준 38 9 2 6" xfId="29048" xr:uid="{00000000-0005-0000-0000-0000A2700000}"/>
    <cellStyle name="표준 38 9 2 6 2" xfId="29049" xr:uid="{00000000-0005-0000-0000-0000A3700000}"/>
    <cellStyle name="표준 38 9 2 7" xfId="29050" xr:uid="{00000000-0005-0000-0000-0000A4700000}"/>
    <cellStyle name="표준 38 9 2 7 2" xfId="29051" xr:uid="{00000000-0005-0000-0000-0000A5700000}"/>
    <cellStyle name="표준 38 9 2 8" xfId="29052" xr:uid="{00000000-0005-0000-0000-0000A6700000}"/>
    <cellStyle name="표준 38 9 2 8 2" xfId="29053" xr:uid="{00000000-0005-0000-0000-0000A7700000}"/>
    <cellStyle name="표준 38 9 2 9" xfId="29054" xr:uid="{00000000-0005-0000-0000-0000A8700000}"/>
    <cellStyle name="표준 38 9 2 9 2" xfId="29055" xr:uid="{00000000-0005-0000-0000-0000A9700000}"/>
    <cellStyle name="표준 38 9 3" xfId="29056" xr:uid="{00000000-0005-0000-0000-0000AA700000}"/>
    <cellStyle name="표준 38 9 3 2" xfId="29057" xr:uid="{00000000-0005-0000-0000-0000AB700000}"/>
    <cellStyle name="표준 38 9 4" xfId="29058" xr:uid="{00000000-0005-0000-0000-0000AC700000}"/>
    <cellStyle name="표준 38 9 4 2" xfId="29059" xr:uid="{00000000-0005-0000-0000-0000AD700000}"/>
    <cellStyle name="표준 38 9 5" xfId="29060" xr:uid="{00000000-0005-0000-0000-0000AE700000}"/>
    <cellStyle name="표준 38 9 5 2" xfId="29061" xr:uid="{00000000-0005-0000-0000-0000AF700000}"/>
    <cellStyle name="표준 38 9 6" xfId="29062" xr:uid="{00000000-0005-0000-0000-0000B0700000}"/>
    <cellStyle name="표준 38 9 6 2" xfId="29063" xr:uid="{00000000-0005-0000-0000-0000B1700000}"/>
    <cellStyle name="표준 38 9 7" xfId="29064" xr:uid="{00000000-0005-0000-0000-0000B2700000}"/>
    <cellStyle name="표준 38 9 7 2" xfId="29065" xr:uid="{00000000-0005-0000-0000-0000B3700000}"/>
    <cellStyle name="표준 38 9 8" xfId="29066" xr:uid="{00000000-0005-0000-0000-0000B4700000}"/>
    <cellStyle name="표준 38 9 8 2" xfId="29067" xr:uid="{00000000-0005-0000-0000-0000B5700000}"/>
    <cellStyle name="표준 38 9 9" xfId="29068" xr:uid="{00000000-0005-0000-0000-0000B6700000}"/>
    <cellStyle name="표준 38 9 9 2" xfId="29069" xr:uid="{00000000-0005-0000-0000-0000B7700000}"/>
    <cellStyle name="표준 39" xfId="10839" xr:uid="{00000000-0005-0000-0000-0000B8700000}"/>
    <cellStyle name="표준 39 10" xfId="29071" xr:uid="{00000000-0005-0000-0000-0000B9700000}"/>
    <cellStyle name="표준 39 10 2" xfId="29072" xr:uid="{00000000-0005-0000-0000-0000BA700000}"/>
    <cellStyle name="표준 39 11" xfId="29073" xr:uid="{00000000-0005-0000-0000-0000BB700000}"/>
    <cellStyle name="표준 39 11 2" xfId="29074" xr:uid="{00000000-0005-0000-0000-0000BC700000}"/>
    <cellStyle name="표준 39 12" xfId="29075" xr:uid="{00000000-0005-0000-0000-0000BD700000}"/>
    <cellStyle name="표준 39 12 2" xfId="29076" xr:uid="{00000000-0005-0000-0000-0000BE700000}"/>
    <cellStyle name="표준 39 13" xfId="29077" xr:uid="{00000000-0005-0000-0000-0000BF700000}"/>
    <cellStyle name="표준 39 13 2" xfId="29078" xr:uid="{00000000-0005-0000-0000-0000C0700000}"/>
    <cellStyle name="표준 39 14" xfId="29079" xr:uid="{00000000-0005-0000-0000-0000C1700000}"/>
    <cellStyle name="표준 39 15" xfId="29100" xr:uid="{00000000-0005-0000-0000-0000C2700000}"/>
    <cellStyle name="표준 39 2" xfId="29070" xr:uid="{00000000-0005-0000-0000-0000C3700000}"/>
    <cellStyle name="표준 39 2 2" xfId="29080" xr:uid="{00000000-0005-0000-0000-0000C4700000}"/>
    <cellStyle name="표준 39 3" xfId="29081" xr:uid="{00000000-0005-0000-0000-0000C5700000}"/>
    <cellStyle name="표준 39 3 2" xfId="29082" xr:uid="{00000000-0005-0000-0000-0000C6700000}"/>
    <cellStyle name="표준 39 4" xfId="29083" xr:uid="{00000000-0005-0000-0000-0000C7700000}"/>
    <cellStyle name="표준 39 4 2" xfId="29084" xr:uid="{00000000-0005-0000-0000-0000C8700000}"/>
    <cellStyle name="표준 39 5" xfId="29085" xr:uid="{00000000-0005-0000-0000-0000C9700000}"/>
    <cellStyle name="표준 39 5 2" xfId="29086" xr:uid="{00000000-0005-0000-0000-0000CA700000}"/>
    <cellStyle name="표준 39 6" xfId="29087" xr:uid="{00000000-0005-0000-0000-0000CB700000}"/>
    <cellStyle name="표준 39 6 2" xfId="29088" xr:uid="{00000000-0005-0000-0000-0000CC700000}"/>
    <cellStyle name="표준 39 7" xfId="29089" xr:uid="{00000000-0005-0000-0000-0000CD700000}"/>
    <cellStyle name="표준 39 7 2" xfId="29090" xr:uid="{00000000-0005-0000-0000-0000CE700000}"/>
    <cellStyle name="표준 39 8" xfId="29091" xr:uid="{00000000-0005-0000-0000-0000CF700000}"/>
    <cellStyle name="표준 39 8 2" xfId="29092" xr:uid="{00000000-0005-0000-0000-0000D0700000}"/>
    <cellStyle name="표준 39 9" xfId="29093" xr:uid="{00000000-0005-0000-0000-0000D1700000}"/>
    <cellStyle name="표준 39 9 2" xfId="29094" xr:uid="{00000000-0005-0000-0000-0000D2700000}"/>
    <cellStyle name="표준 4" xfId="88" xr:uid="{00000000-0005-0000-0000-0000D3700000}"/>
    <cellStyle name="표준 4 10" xfId="10610" xr:uid="{00000000-0005-0000-0000-0000D4700000}"/>
    <cellStyle name="표준 4 11" xfId="10611" xr:uid="{00000000-0005-0000-0000-0000D5700000}"/>
    <cellStyle name="표준 4 12" xfId="10612" xr:uid="{00000000-0005-0000-0000-0000D6700000}"/>
    <cellStyle name="표준 4 13" xfId="10613" xr:uid="{00000000-0005-0000-0000-0000D7700000}"/>
    <cellStyle name="표준 4 14" xfId="10614" xr:uid="{00000000-0005-0000-0000-0000D8700000}"/>
    <cellStyle name="표준 4 15" xfId="10615" xr:uid="{00000000-0005-0000-0000-0000D9700000}"/>
    <cellStyle name="표준 4 16" xfId="10616" xr:uid="{00000000-0005-0000-0000-0000DA700000}"/>
    <cellStyle name="표준 4 17" xfId="10617" xr:uid="{00000000-0005-0000-0000-0000DB700000}"/>
    <cellStyle name="표준 4 18" xfId="10618" xr:uid="{00000000-0005-0000-0000-0000DC700000}"/>
    <cellStyle name="표준 4 19" xfId="10619" xr:uid="{00000000-0005-0000-0000-0000DD700000}"/>
    <cellStyle name="표준 4 2" xfId="10620" xr:uid="{00000000-0005-0000-0000-0000DE700000}"/>
    <cellStyle name="표준 4 20" xfId="10621" xr:uid="{00000000-0005-0000-0000-0000DF700000}"/>
    <cellStyle name="표준 4 21" xfId="10622" xr:uid="{00000000-0005-0000-0000-0000E0700000}"/>
    <cellStyle name="표준 4 22" xfId="10623" xr:uid="{00000000-0005-0000-0000-0000E1700000}"/>
    <cellStyle name="표준 4 23" xfId="10624" xr:uid="{00000000-0005-0000-0000-0000E2700000}"/>
    <cellStyle name="표준 4 24" xfId="10625" xr:uid="{00000000-0005-0000-0000-0000E3700000}"/>
    <cellStyle name="표준 4 25" xfId="10626" xr:uid="{00000000-0005-0000-0000-0000E4700000}"/>
    <cellStyle name="표준 4 26" xfId="10627" xr:uid="{00000000-0005-0000-0000-0000E5700000}"/>
    <cellStyle name="표준 4 27" xfId="10628" xr:uid="{00000000-0005-0000-0000-0000E6700000}"/>
    <cellStyle name="표준 4 28" xfId="10629" xr:uid="{00000000-0005-0000-0000-0000E7700000}"/>
    <cellStyle name="표준 4 29" xfId="10630" xr:uid="{00000000-0005-0000-0000-0000E8700000}"/>
    <cellStyle name="표준 4 3" xfId="10631" xr:uid="{00000000-0005-0000-0000-0000E9700000}"/>
    <cellStyle name="표준 4 30" xfId="10632" xr:uid="{00000000-0005-0000-0000-0000EA700000}"/>
    <cellStyle name="표준 4 31" xfId="10633" xr:uid="{00000000-0005-0000-0000-0000EB700000}"/>
    <cellStyle name="표준 4 32" xfId="10634" xr:uid="{00000000-0005-0000-0000-0000EC700000}"/>
    <cellStyle name="표준 4 33" xfId="10635" xr:uid="{00000000-0005-0000-0000-0000ED700000}"/>
    <cellStyle name="표준 4 34" xfId="10636" xr:uid="{00000000-0005-0000-0000-0000EE700000}"/>
    <cellStyle name="표준 4 35" xfId="10637" xr:uid="{00000000-0005-0000-0000-0000EF700000}"/>
    <cellStyle name="표준 4 36" xfId="10638" xr:uid="{00000000-0005-0000-0000-0000F0700000}"/>
    <cellStyle name="표준 4 37" xfId="10639" xr:uid="{00000000-0005-0000-0000-0000F1700000}"/>
    <cellStyle name="표준 4 4" xfId="10640" xr:uid="{00000000-0005-0000-0000-0000F2700000}"/>
    <cellStyle name="표준 4 5" xfId="10641" xr:uid="{00000000-0005-0000-0000-0000F3700000}"/>
    <cellStyle name="표준 4 6" xfId="10642" xr:uid="{00000000-0005-0000-0000-0000F4700000}"/>
    <cellStyle name="표준 4 7" xfId="10643" xr:uid="{00000000-0005-0000-0000-0000F5700000}"/>
    <cellStyle name="표준 4 8" xfId="10644" xr:uid="{00000000-0005-0000-0000-0000F6700000}"/>
    <cellStyle name="표준 4 9" xfId="10645" xr:uid="{00000000-0005-0000-0000-0000F7700000}"/>
    <cellStyle name="표준 40" xfId="10840" xr:uid="{00000000-0005-0000-0000-0000F8700000}"/>
    <cellStyle name="표준 5" xfId="89" xr:uid="{00000000-0005-0000-0000-0000F9700000}"/>
    <cellStyle name="표준 5 10" xfId="10646" xr:uid="{00000000-0005-0000-0000-0000FA700000}"/>
    <cellStyle name="표준 5 11" xfId="10647" xr:uid="{00000000-0005-0000-0000-0000FB700000}"/>
    <cellStyle name="표준 5 12" xfId="10648" xr:uid="{00000000-0005-0000-0000-0000FC700000}"/>
    <cellStyle name="표준 5 13" xfId="10649" xr:uid="{00000000-0005-0000-0000-0000FD700000}"/>
    <cellStyle name="표준 5 14" xfId="10650" xr:uid="{00000000-0005-0000-0000-0000FE700000}"/>
    <cellStyle name="표준 5 15" xfId="10651" xr:uid="{00000000-0005-0000-0000-0000FF700000}"/>
    <cellStyle name="표준 5 16" xfId="10652" xr:uid="{00000000-0005-0000-0000-000000710000}"/>
    <cellStyle name="표준 5 17" xfId="10653" xr:uid="{00000000-0005-0000-0000-000001710000}"/>
    <cellStyle name="표준 5 18" xfId="10654" xr:uid="{00000000-0005-0000-0000-000002710000}"/>
    <cellStyle name="표준 5 19" xfId="10655" xr:uid="{00000000-0005-0000-0000-000003710000}"/>
    <cellStyle name="표준 5 2" xfId="10656" xr:uid="{00000000-0005-0000-0000-000004710000}"/>
    <cellStyle name="표준 5 20" xfId="10657" xr:uid="{00000000-0005-0000-0000-000005710000}"/>
    <cellStyle name="표준 5 21" xfId="10658" xr:uid="{00000000-0005-0000-0000-000006710000}"/>
    <cellStyle name="표준 5 22" xfId="10659" xr:uid="{00000000-0005-0000-0000-000007710000}"/>
    <cellStyle name="표준 5 23" xfId="10660" xr:uid="{00000000-0005-0000-0000-000008710000}"/>
    <cellStyle name="표준 5 24" xfId="10661" xr:uid="{00000000-0005-0000-0000-000009710000}"/>
    <cellStyle name="표준 5 25" xfId="10662" xr:uid="{00000000-0005-0000-0000-00000A710000}"/>
    <cellStyle name="표준 5 26" xfId="10663" xr:uid="{00000000-0005-0000-0000-00000B710000}"/>
    <cellStyle name="표준 5 27" xfId="10664" xr:uid="{00000000-0005-0000-0000-00000C710000}"/>
    <cellStyle name="표준 5 28" xfId="10665" xr:uid="{00000000-0005-0000-0000-00000D710000}"/>
    <cellStyle name="표준 5 29" xfId="10666" xr:uid="{00000000-0005-0000-0000-00000E710000}"/>
    <cellStyle name="표준 5 3" xfId="10667" xr:uid="{00000000-0005-0000-0000-00000F710000}"/>
    <cellStyle name="표준 5 30" xfId="10668" xr:uid="{00000000-0005-0000-0000-000010710000}"/>
    <cellStyle name="표준 5 31" xfId="10669" xr:uid="{00000000-0005-0000-0000-000011710000}"/>
    <cellStyle name="표준 5 32" xfId="10670" xr:uid="{00000000-0005-0000-0000-000012710000}"/>
    <cellStyle name="표준 5 33" xfId="10671" xr:uid="{00000000-0005-0000-0000-000013710000}"/>
    <cellStyle name="표준 5 34" xfId="10672" xr:uid="{00000000-0005-0000-0000-000014710000}"/>
    <cellStyle name="표준 5 35" xfId="10673" xr:uid="{00000000-0005-0000-0000-000015710000}"/>
    <cellStyle name="표준 5 36" xfId="10674" xr:uid="{00000000-0005-0000-0000-000016710000}"/>
    <cellStyle name="표준 5 37" xfId="10675" xr:uid="{00000000-0005-0000-0000-000017710000}"/>
    <cellStyle name="표준 5 4" xfId="10676" xr:uid="{00000000-0005-0000-0000-000018710000}"/>
    <cellStyle name="표준 5 5" xfId="10677" xr:uid="{00000000-0005-0000-0000-000019710000}"/>
    <cellStyle name="표준 5 6" xfId="10678" xr:uid="{00000000-0005-0000-0000-00001A710000}"/>
    <cellStyle name="표준 5 7" xfId="10679" xr:uid="{00000000-0005-0000-0000-00001B710000}"/>
    <cellStyle name="표준 5 8" xfId="10680" xr:uid="{00000000-0005-0000-0000-00001C710000}"/>
    <cellStyle name="표준 5 9" xfId="10681" xr:uid="{00000000-0005-0000-0000-00001D710000}"/>
    <cellStyle name="표준 6" xfId="90" xr:uid="{00000000-0005-0000-0000-00001E710000}"/>
    <cellStyle name="표준 6 10" xfId="10682" xr:uid="{00000000-0005-0000-0000-00001F710000}"/>
    <cellStyle name="표준 6 11" xfId="10683" xr:uid="{00000000-0005-0000-0000-000020710000}"/>
    <cellStyle name="표준 6 12" xfId="10684" xr:uid="{00000000-0005-0000-0000-000021710000}"/>
    <cellStyle name="표준 6 13" xfId="10685" xr:uid="{00000000-0005-0000-0000-000022710000}"/>
    <cellStyle name="표준 6 14" xfId="10686" xr:uid="{00000000-0005-0000-0000-000023710000}"/>
    <cellStyle name="표준 6 15" xfId="10687" xr:uid="{00000000-0005-0000-0000-000024710000}"/>
    <cellStyle name="표준 6 16" xfId="10688" xr:uid="{00000000-0005-0000-0000-000025710000}"/>
    <cellStyle name="표준 6 17" xfId="10689" xr:uid="{00000000-0005-0000-0000-000026710000}"/>
    <cellStyle name="표준 6 18" xfId="10690" xr:uid="{00000000-0005-0000-0000-000027710000}"/>
    <cellStyle name="표준 6 19" xfId="10691" xr:uid="{00000000-0005-0000-0000-000028710000}"/>
    <cellStyle name="표준 6 2" xfId="10692" xr:uid="{00000000-0005-0000-0000-000029710000}"/>
    <cellStyle name="표준 6 20" xfId="10693" xr:uid="{00000000-0005-0000-0000-00002A710000}"/>
    <cellStyle name="표준 6 21" xfId="10694" xr:uid="{00000000-0005-0000-0000-00002B710000}"/>
    <cellStyle name="표준 6 22" xfId="10695" xr:uid="{00000000-0005-0000-0000-00002C710000}"/>
    <cellStyle name="표준 6 23" xfId="10696" xr:uid="{00000000-0005-0000-0000-00002D710000}"/>
    <cellStyle name="표준 6 24" xfId="10697" xr:uid="{00000000-0005-0000-0000-00002E710000}"/>
    <cellStyle name="표준 6 25" xfId="10698" xr:uid="{00000000-0005-0000-0000-00002F710000}"/>
    <cellStyle name="표준 6 26" xfId="10699" xr:uid="{00000000-0005-0000-0000-000030710000}"/>
    <cellStyle name="표준 6 27" xfId="10700" xr:uid="{00000000-0005-0000-0000-000031710000}"/>
    <cellStyle name="표준 6 28" xfId="10701" xr:uid="{00000000-0005-0000-0000-000032710000}"/>
    <cellStyle name="표준 6 29" xfId="10702" xr:uid="{00000000-0005-0000-0000-000033710000}"/>
    <cellStyle name="표준 6 3" xfId="10703" xr:uid="{00000000-0005-0000-0000-000034710000}"/>
    <cellStyle name="표준 6 30" xfId="10704" xr:uid="{00000000-0005-0000-0000-000035710000}"/>
    <cellStyle name="표준 6 31" xfId="10705" xr:uid="{00000000-0005-0000-0000-000036710000}"/>
    <cellStyle name="표준 6 32" xfId="10706" xr:uid="{00000000-0005-0000-0000-000037710000}"/>
    <cellStyle name="표준 6 33" xfId="10707" xr:uid="{00000000-0005-0000-0000-000038710000}"/>
    <cellStyle name="표준 6 34" xfId="10708" xr:uid="{00000000-0005-0000-0000-000039710000}"/>
    <cellStyle name="표준 6 35" xfId="10709" xr:uid="{00000000-0005-0000-0000-00003A710000}"/>
    <cellStyle name="표준 6 36" xfId="10710" xr:uid="{00000000-0005-0000-0000-00003B710000}"/>
    <cellStyle name="표준 6 37" xfId="10711" xr:uid="{00000000-0005-0000-0000-00003C710000}"/>
    <cellStyle name="표준 6 4" xfId="10712" xr:uid="{00000000-0005-0000-0000-00003D710000}"/>
    <cellStyle name="표준 6 5" xfId="10713" xr:uid="{00000000-0005-0000-0000-00003E710000}"/>
    <cellStyle name="표준 6 6" xfId="10714" xr:uid="{00000000-0005-0000-0000-00003F710000}"/>
    <cellStyle name="표준 6 7" xfId="10715" xr:uid="{00000000-0005-0000-0000-000040710000}"/>
    <cellStyle name="표준 6 8" xfId="10716" xr:uid="{00000000-0005-0000-0000-000041710000}"/>
    <cellStyle name="표준 6 9" xfId="10717" xr:uid="{00000000-0005-0000-0000-000042710000}"/>
    <cellStyle name="표준 7" xfId="91" xr:uid="{00000000-0005-0000-0000-000043710000}"/>
    <cellStyle name="표준 7 10" xfId="10718" xr:uid="{00000000-0005-0000-0000-000044710000}"/>
    <cellStyle name="표준 7 11" xfId="10719" xr:uid="{00000000-0005-0000-0000-000045710000}"/>
    <cellStyle name="표준 7 12" xfId="10720" xr:uid="{00000000-0005-0000-0000-000046710000}"/>
    <cellStyle name="표준 7 13" xfId="10721" xr:uid="{00000000-0005-0000-0000-000047710000}"/>
    <cellStyle name="표준 7 14" xfId="10722" xr:uid="{00000000-0005-0000-0000-000048710000}"/>
    <cellStyle name="표준 7 15" xfId="10723" xr:uid="{00000000-0005-0000-0000-000049710000}"/>
    <cellStyle name="표준 7 16" xfId="10724" xr:uid="{00000000-0005-0000-0000-00004A710000}"/>
    <cellStyle name="표준 7 17" xfId="10725" xr:uid="{00000000-0005-0000-0000-00004B710000}"/>
    <cellStyle name="표준 7 18" xfId="10726" xr:uid="{00000000-0005-0000-0000-00004C710000}"/>
    <cellStyle name="표준 7 19" xfId="10727" xr:uid="{00000000-0005-0000-0000-00004D710000}"/>
    <cellStyle name="표준 7 2" xfId="10728" xr:uid="{00000000-0005-0000-0000-00004E710000}"/>
    <cellStyle name="표준 7 20" xfId="10729" xr:uid="{00000000-0005-0000-0000-00004F710000}"/>
    <cellStyle name="표준 7 21" xfId="10730" xr:uid="{00000000-0005-0000-0000-000050710000}"/>
    <cellStyle name="표준 7 22" xfId="10731" xr:uid="{00000000-0005-0000-0000-000051710000}"/>
    <cellStyle name="표준 7 23" xfId="10732" xr:uid="{00000000-0005-0000-0000-000052710000}"/>
    <cellStyle name="표준 7 24" xfId="10733" xr:uid="{00000000-0005-0000-0000-000053710000}"/>
    <cellStyle name="표준 7 25" xfId="10734" xr:uid="{00000000-0005-0000-0000-000054710000}"/>
    <cellStyle name="표준 7 26" xfId="10735" xr:uid="{00000000-0005-0000-0000-000055710000}"/>
    <cellStyle name="표준 7 27" xfId="10736" xr:uid="{00000000-0005-0000-0000-000056710000}"/>
    <cellStyle name="표준 7 28" xfId="10737" xr:uid="{00000000-0005-0000-0000-000057710000}"/>
    <cellStyle name="표준 7 29" xfId="10738" xr:uid="{00000000-0005-0000-0000-000058710000}"/>
    <cellStyle name="표준 7 3" xfId="10739" xr:uid="{00000000-0005-0000-0000-000059710000}"/>
    <cellStyle name="표준 7 30" xfId="10740" xr:uid="{00000000-0005-0000-0000-00005A710000}"/>
    <cellStyle name="표준 7 31" xfId="10741" xr:uid="{00000000-0005-0000-0000-00005B710000}"/>
    <cellStyle name="표준 7 32" xfId="10742" xr:uid="{00000000-0005-0000-0000-00005C710000}"/>
    <cellStyle name="표준 7 33" xfId="10743" xr:uid="{00000000-0005-0000-0000-00005D710000}"/>
    <cellStyle name="표준 7 34" xfId="10744" xr:uid="{00000000-0005-0000-0000-00005E710000}"/>
    <cellStyle name="표준 7 35" xfId="10745" xr:uid="{00000000-0005-0000-0000-00005F710000}"/>
    <cellStyle name="표준 7 36" xfId="10746" xr:uid="{00000000-0005-0000-0000-000060710000}"/>
    <cellStyle name="표준 7 37" xfId="10747" xr:uid="{00000000-0005-0000-0000-000061710000}"/>
    <cellStyle name="표준 7 4" xfId="10748" xr:uid="{00000000-0005-0000-0000-000062710000}"/>
    <cellStyle name="표준 7 5" xfId="10749" xr:uid="{00000000-0005-0000-0000-000063710000}"/>
    <cellStyle name="표준 7 6" xfId="10750" xr:uid="{00000000-0005-0000-0000-000064710000}"/>
    <cellStyle name="표준 7 7" xfId="10751" xr:uid="{00000000-0005-0000-0000-000065710000}"/>
    <cellStyle name="표준 7 8" xfId="10752" xr:uid="{00000000-0005-0000-0000-000066710000}"/>
    <cellStyle name="표준 7 9" xfId="10753" xr:uid="{00000000-0005-0000-0000-000067710000}"/>
    <cellStyle name="표준 8" xfId="92" xr:uid="{00000000-0005-0000-0000-000068710000}"/>
    <cellStyle name="표준 8 10" xfId="10754" xr:uid="{00000000-0005-0000-0000-000069710000}"/>
    <cellStyle name="표준 8 11" xfId="10755" xr:uid="{00000000-0005-0000-0000-00006A710000}"/>
    <cellStyle name="표준 8 12" xfId="10756" xr:uid="{00000000-0005-0000-0000-00006B710000}"/>
    <cellStyle name="표준 8 13" xfId="10757" xr:uid="{00000000-0005-0000-0000-00006C710000}"/>
    <cellStyle name="표준 8 14" xfId="10758" xr:uid="{00000000-0005-0000-0000-00006D710000}"/>
    <cellStyle name="표준 8 15" xfId="10759" xr:uid="{00000000-0005-0000-0000-00006E710000}"/>
    <cellStyle name="표준 8 16" xfId="10760" xr:uid="{00000000-0005-0000-0000-00006F710000}"/>
    <cellStyle name="표준 8 17" xfId="10761" xr:uid="{00000000-0005-0000-0000-000070710000}"/>
    <cellStyle name="표준 8 18" xfId="10762" xr:uid="{00000000-0005-0000-0000-000071710000}"/>
    <cellStyle name="표준 8 19" xfId="10763" xr:uid="{00000000-0005-0000-0000-000072710000}"/>
    <cellStyle name="표준 8 2" xfId="10764" xr:uid="{00000000-0005-0000-0000-000073710000}"/>
    <cellStyle name="표준 8 20" xfId="10765" xr:uid="{00000000-0005-0000-0000-000074710000}"/>
    <cellStyle name="표준 8 21" xfId="10766" xr:uid="{00000000-0005-0000-0000-000075710000}"/>
    <cellStyle name="표준 8 22" xfId="10767" xr:uid="{00000000-0005-0000-0000-000076710000}"/>
    <cellStyle name="표준 8 23" xfId="10768" xr:uid="{00000000-0005-0000-0000-000077710000}"/>
    <cellStyle name="표준 8 24" xfId="10769" xr:uid="{00000000-0005-0000-0000-000078710000}"/>
    <cellStyle name="표준 8 25" xfId="10770" xr:uid="{00000000-0005-0000-0000-000079710000}"/>
    <cellStyle name="표준 8 26" xfId="10771" xr:uid="{00000000-0005-0000-0000-00007A710000}"/>
    <cellStyle name="표준 8 27" xfId="10772" xr:uid="{00000000-0005-0000-0000-00007B710000}"/>
    <cellStyle name="표준 8 28" xfId="10773" xr:uid="{00000000-0005-0000-0000-00007C710000}"/>
    <cellStyle name="표준 8 29" xfId="10774" xr:uid="{00000000-0005-0000-0000-00007D710000}"/>
    <cellStyle name="표준 8 3" xfId="10775" xr:uid="{00000000-0005-0000-0000-00007E710000}"/>
    <cellStyle name="표준 8 30" xfId="10776" xr:uid="{00000000-0005-0000-0000-00007F710000}"/>
    <cellStyle name="표준 8 31" xfId="10777" xr:uid="{00000000-0005-0000-0000-000080710000}"/>
    <cellStyle name="표준 8 32" xfId="10778" xr:uid="{00000000-0005-0000-0000-000081710000}"/>
    <cellStyle name="표준 8 33" xfId="10779" xr:uid="{00000000-0005-0000-0000-000082710000}"/>
    <cellStyle name="표준 8 34" xfId="10780" xr:uid="{00000000-0005-0000-0000-000083710000}"/>
    <cellStyle name="표준 8 35" xfId="10781" xr:uid="{00000000-0005-0000-0000-000084710000}"/>
    <cellStyle name="표준 8 36" xfId="10782" xr:uid="{00000000-0005-0000-0000-000085710000}"/>
    <cellStyle name="표준 8 37" xfId="10783" xr:uid="{00000000-0005-0000-0000-000086710000}"/>
    <cellStyle name="표준 8 4" xfId="10784" xr:uid="{00000000-0005-0000-0000-000087710000}"/>
    <cellStyle name="표준 8 5" xfId="10785" xr:uid="{00000000-0005-0000-0000-000088710000}"/>
    <cellStyle name="표준 8 6" xfId="10786" xr:uid="{00000000-0005-0000-0000-000089710000}"/>
    <cellStyle name="표준 8 7" xfId="10787" xr:uid="{00000000-0005-0000-0000-00008A710000}"/>
    <cellStyle name="표준 8 8" xfId="10788" xr:uid="{00000000-0005-0000-0000-00008B710000}"/>
    <cellStyle name="표준 8 9" xfId="10789" xr:uid="{00000000-0005-0000-0000-00008C710000}"/>
    <cellStyle name="표준 9" xfId="93" xr:uid="{00000000-0005-0000-0000-00008D710000}"/>
    <cellStyle name="표준 9 10" xfId="10790" xr:uid="{00000000-0005-0000-0000-00008E710000}"/>
    <cellStyle name="표준 9 11" xfId="10791" xr:uid="{00000000-0005-0000-0000-00008F710000}"/>
    <cellStyle name="표준 9 12" xfId="10792" xr:uid="{00000000-0005-0000-0000-000090710000}"/>
    <cellStyle name="표준 9 13" xfId="10793" xr:uid="{00000000-0005-0000-0000-000091710000}"/>
    <cellStyle name="표준 9 14" xfId="10794" xr:uid="{00000000-0005-0000-0000-000092710000}"/>
    <cellStyle name="표준 9 15" xfId="10795" xr:uid="{00000000-0005-0000-0000-000093710000}"/>
    <cellStyle name="표준 9 16" xfId="10796" xr:uid="{00000000-0005-0000-0000-000094710000}"/>
    <cellStyle name="표준 9 17" xfId="10797" xr:uid="{00000000-0005-0000-0000-000095710000}"/>
    <cellStyle name="표준 9 18" xfId="10798" xr:uid="{00000000-0005-0000-0000-000096710000}"/>
    <cellStyle name="표준 9 19" xfId="10799" xr:uid="{00000000-0005-0000-0000-000097710000}"/>
    <cellStyle name="표준 9 2" xfId="10800" xr:uid="{00000000-0005-0000-0000-000098710000}"/>
    <cellStyle name="표준 9 20" xfId="10801" xr:uid="{00000000-0005-0000-0000-000099710000}"/>
    <cellStyle name="표준 9 21" xfId="10802" xr:uid="{00000000-0005-0000-0000-00009A710000}"/>
    <cellStyle name="표준 9 22" xfId="10803" xr:uid="{00000000-0005-0000-0000-00009B710000}"/>
    <cellStyle name="표준 9 23" xfId="10804" xr:uid="{00000000-0005-0000-0000-00009C710000}"/>
    <cellStyle name="표준 9 24" xfId="10805" xr:uid="{00000000-0005-0000-0000-00009D710000}"/>
    <cellStyle name="표준 9 25" xfId="10806" xr:uid="{00000000-0005-0000-0000-00009E710000}"/>
    <cellStyle name="표준 9 26" xfId="10807" xr:uid="{00000000-0005-0000-0000-00009F710000}"/>
    <cellStyle name="표준 9 27" xfId="10808" xr:uid="{00000000-0005-0000-0000-0000A0710000}"/>
    <cellStyle name="표준 9 28" xfId="10809" xr:uid="{00000000-0005-0000-0000-0000A1710000}"/>
    <cellStyle name="표준 9 29" xfId="10810" xr:uid="{00000000-0005-0000-0000-0000A2710000}"/>
    <cellStyle name="표준 9 3" xfId="10811" xr:uid="{00000000-0005-0000-0000-0000A3710000}"/>
    <cellStyle name="표준 9 30" xfId="10812" xr:uid="{00000000-0005-0000-0000-0000A4710000}"/>
    <cellStyle name="표준 9 31" xfId="10813" xr:uid="{00000000-0005-0000-0000-0000A5710000}"/>
    <cellStyle name="표준 9 32" xfId="10814" xr:uid="{00000000-0005-0000-0000-0000A6710000}"/>
    <cellStyle name="표준 9 33" xfId="10815" xr:uid="{00000000-0005-0000-0000-0000A7710000}"/>
    <cellStyle name="표준 9 34" xfId="10816" xr:uid="{00000000-0005-0000-0000-0000A8710000}"/>
    <cellStyle name="표준 9 35" xfId="10817" xr:uid="{00000000-0005-0000-0000-0000A9710000}"/>
    <cellStyle name="표준 9 36" xfId="10818" xr:uid="{00000000-0005-0000-0000-0000AA710000}"/>
    <cellStyle name="표준 9 37" xfId="10819" xr:uid="{00000000-0005-0000-0000-0000AB710000}"/>
    <cellStyle name="표준 9 4" xfId="10820" xr:uid="{00000000-0005-0000-0000-0000AC710000}"/>
    <cellStyle name="표준 9 5" xfId="10821" xr:uid="{00000000-0005-0000-0000-0000AD710000}"/>
    <cellStyle name="표준 9 6" xfId="10822" xr:uid="{00000000-0005-0000-0000-0000AE710000}"/>
    <cellStyle name="표준 9 7" xfId="10823" xr:uid="{00000000-0005-0000-0000-0000AF710000}"/>
    <cellStyle name="표준 9 8" xfId="10824" xr:uid="{00000000-0005-0000-0000-0000B0710000}"/>
    <cellStyle name="표준 9 9" xfId="10825" xr:uid="{00000000-0005-0000-0000-0000B171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.11.17/20181130%202019&#45380;%20&#48376;&#50696;&#49328;(&#50504;)-&#46300;&#46972;&#51060;&#54588;&#53944;%20&#51613;&#5052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시이월사업조서표지"/>
      <sheetName val="수입"/>
      <sheetName val="지출"/>
    </sheetNames>
    <sheetDataSet>
      <sheetData sheetId="0"/>
      <sheetData sheetId="1">
        <row r="10">
          <cell r="W10">
            <v>54781200</v>
          </cell>
        </row>
        <row r="20">
          <cell r="W20">
            <v>1210275888</v>
          </cell>
        </row>
        <row r="36">
          <cell r="W36">
            <v>8727360</v>
          </cell>
        </row>
        <row r="37">
          <cell r="W37">
            <v>39840000</v>
          </cell>
        </row>
        <row r="44">
          <cell r="W44">
            <v>63648000</v>
          </cell>
        </row>
        <row r="46">
          <cell r="W46">
            <v>9504000</v>
          </cell>
        </row>
        <row r="48">
          <cell r="W48">
            <v>56001600</v>
          </cell>
        </row>
        <row r="51">
          <cell r="W51">
            <v>18432000</v>
          </cell>
        </row>
        <row r="53">
          <cell r="W53">
            <v>7776000</v>
          </cell>
        </row>
        <row r="55">
          <cell r="W55">
            <v>43402800</v>
          </cell>
        </row>
        <row r="60">
          <cell r="W60">
            <v>27018000</v>
          </cell>
        </row>
        <row r="63">
          <cell r="W63">
            <v>26913600</v>
          </cell>
        </row>
        <row r="66">
          <cell r="W66">
            <v>130930560</v>
          </cell>
        </row>
        <row r="70">
          <cell r="W70">
            <v>41760000</v>
          </cell>
        </row>
        <row r="72">
          <cell r="W72">
            <v>11664000</v>
          </cell>
        </row>
        <row r="74">
          <cell r="W74">
            <v>52193040</v>
          </cell>
        </row>
        <row r="77">
          <cell r="W77">
            <v>60768000</v>
          </cell>
        </row>
        <row r="80">
          <cell r="W80">
            <v>171487440</v>
          </cell>
        </row>
        <row r="84">
          <cell r="W84">
            <v>44064000</v>
          </cell>
        </row>
        <row r="88">
          <cell r="W88">
            <v>117715200</v>
          </cell>
        </row>
        <row r="89">
          <cell r="W89">
            <v>75456000</v>
          </cell>
        </row>
        <row r="101">
          <cell r="W101">
            <v>41940000</v>
          </cell>
        </row>
        <row r="106">
          <cell r="W106">
            <v>43435200</v>
          </cell>
        </row>
        <row r="120">
          <cell r="W120">
            <v>5040000</v>
          </cell>
        </row>
        <row r="122">
          <cell r="W122">
            <v>5400000</v>
          </cell>
        </row>
        <row r="128">
          <cell r="W128">
            <v>10800000</v>
          </cell>
        </row>
        <row r="130">
          <cell r="W130">
            <v>130584000</v>
          </cell>
        </row>
        <row r="145">
          <cell r="W145">
            <v>0</v>
          </cell>
        </row>
        <row r="220">
          <cell r="W220">
            <v>208489112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M8"/>
  <sheetViews>
    <sheetView workbookViewId="0">
      <selection activeCell="C13" sqref="C13"/>
    </sheetView>
  </sheetViews>
  <sheetFormatPr defaultColWidth="5.21875" defaultRowHeight="20.100000000000001" customHeight="1"/>
  <cols>
    <col min="1" max="1" width="14.88671875" style="1" customWidth="1"/>
    <col min="2" max="2" width="19.21875" style="5" customWidth="1"/>
    <col min="3" max="3" width="21" style="5" customWidth="1"/>
    <col min="4" max="4" width="16.33203125" style="5" customWidth="1"/>
    <col min="5" max="5" width="15.6640625" style="5" customWidth="1"/>
    <col min="6" max="6" width="14.21875" style="5" customWidth="1"/>
    <col min="7" max="7" width="8.88671875" style="7" customWidth="1"/>
    <col min="8" max="8" width="4.6640625" style="5" customWidth="1"/>
    <col min="9" max="9" width="12.21875" style="5" customWidth="1"/>
    <col min="10" max="10" width="10.21875" style="1" customWidth="1"/>
    <col min="11" max="11" width="2.6640625" style="1" customWidth="1"/>
    <col min="12" max="12" width="2.21875" style="1" customWidth="1"/>
    <col min="13" max="13" width="4.88671875" style="6" bestFit="1" customWidth="1"/>
    <col min="14" max="14" width="4.109375" style="1" bestFit="1" customWidth="1"/>
    <col min="15" max="15" width="1.88671875" style="1" customWidth="1"/>
    <col min="16" max="16" width="2.5546875" style="1" customWidth="1"/>
    <col min="17" max="17" width="2.6640625" style="1" customWidth="1"/>
    <col min="18" max="18" width="2.44140625" style="1" customWidth="1"/>
    <col min="19" max="19" width="4" style="1" bestFit="1" customWidth="1"/>
    <col min="20" max="20" width="2.5546875" style="1" customWidth="1"/>
    <col min="21" max="22" width="2.33203125" style="1" customWidth="1"/>
    <col min="23" max="23" width="11.77734375" style="1" customWidth="1"/>
    <col min="24" max="24" width="13.77734375" style="1" customWidth="1"/>
    <col min="25" max="25" width="17.44140625" style="1" customWidth="1"/>
    <col min="26" max="26" width="20.33203125" style="1" customWidth="1"/>
    <col min="27" max="16384" width="5.21875" style="1"/>
  </cols>
  <sheetData>
    <row r="4" spans="1:7" ht="33.75" customHeight="1">
      <c r="A4" s="773" t="s">
        <v>7</v>
      </c>
      <c r="B4" s="773"/>
      <c r="C4" s="773"/>
      <c r="D4" s="773"/>
      <c r="E4" s="773"/>
      <c r="F4" s="773"/>
      <c r="G4" s="773"/>
    </row>
    <row r="7" spans="1:7" ht="24" customHeight="1"/>
    <row r="8" spans="1:7" ht="24.75" customHeight="1">
      <c r="A8" s="774"/>
      <c r="B8" s="774"/>
      <c r="C8" s="774"/>
      <c r="D8" s="774"/>
      <c r="E8" s="774"/>
      <c r="F8" s="774"/>
      <c r="G8" s="774"/>
    </row>
  </sheetData>
  <mergeCells count="2">
    <mergeCell ref="A4:G4"/>
    <mergeCell ref="A8:G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firstPageNumber="39" orientation="landscape" useFirstPageNumber="1" r:id="rId1"/>
  <headerFooter>
    <oddFooter>&amp;C  &amp;[-&amp;P&amp;[-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1C304-0B25-43FB-BAA2-B9EADA21A7F4}">
  <dimension ref="A1:M35"/>
  <sheetViews>
    <sheetView workbookViewId="0">
      <selection activeCell="F21" sqref="F21"/>
    </sheetView>
  </sheetViews>
  <sheetFormatPr defaultRowHeight="20.100000000000001" customHeight="1"/>
  <cols>
    <col min="1" max="1" width="14.88671875" style="1" customWidth="1"/>
    <col min="2" max="2" width="19.21875" style="5" customWidth="1"/>
    <col min="3" max="3" width="21" style="5" customWidth="1"/>
    <col min="4" max="4" width="16.33203125" style="5" customWidth="1"/>
    <col min="5" max="5" width="20.21875" style="5" customWidth="1"/>
    <col min="6" max="6" width="20.33203125" style="5" customWidth="1"/>
    <col min="7" max="7" width="8.88671875" style="7" customWidth="1"/>
    <col min="8" max="8" width="4.6640625" style="5" customWidth="1"/>
    <col min="9" max="9" width="12.21875" style="5" customWidth="1"/>
    <col min="10" max="10" width="10.21875" style="1" customWidth="1"/>
    <col min="11" max="11" width="2.6640625" style="1" customWidth="1"/>
    <col min="12" max="12" width="2.21875" style="1" customWidth="1"/>
    <col min="13" max="13" width="4.88671875" style="6" bestFit="1" customWidth="1"/>
    <col min="14" max="14" width="4.109375" style="1" bestFit="1" customWidth="1"/>
    <col min="15" max="15" width="1.88671875" style="1" customWidth="1"/>
    <col min="16" max="16" width="2.5546875" style="1" customWidth="1"/>
    <col min="17" max="17" width="2.6640625" style="1" customWidth="1"/>
    <col min="18" max="18" width="2.44140625" style="1" customWidth="1"/>
    <col min="19" max="19" width="4" style="1" bestFit="1" customWidth="1"/>
    <col min="20" max="20" width="2.5546875" style="1" customWidth="1"/>
    <col min="21" max="22" width="2.33203125" style="1" customWidth="1"/>
    <col min="23" max="23" width="11.77734375" style="1" customWidth="1"/>
    <col min="24" max="24" width="13.77734375" style="1" customWidth="1"/>
    <col min="25" max="25" width="17.44140625" style="1" customWidth="1"/>
    <col min="26" max="26" width="20.33203125" style="1" customWidth="1"/>
    <col min="27" max="16384" width="8.88671875" style="1"/>
  </cols>
  <sheetData>
    <row r="1" spans="1:13" ht="43.5" customHeight="1">
      <c r="A1" s="776" t="s">
        <v>774</v>
      </c>
      <c r="B1" s="776"/>
      <c r="C1" s="776"/>
      <c r="D1" s="776"/>
      <c r="E1" s="776"/>
      <c r="F1" s="776"/>
    </row>
    <row r="2" spans="1:13" ht="27" customHeight="1">
      <c r="A2" s="1" t="s">
        <v>775</v>
      </c>
      <c r="B2"/>
      <c r="C2"/>
      <c r="D2"/>
      <c r="E2"/>
      <c r="F2"/>
    </row>
    <row r="3" spans="1:13" ht="27" customHeight="1">
      <c r="A3" s="1" t="s">
        <v>776</v>
      </c>
      <c r="B3"/>
      <c r="C3"/>
      <c r="D3"/>
      <c r="E3"/>
      <c r="F3"/>
    </row>
    <row r="4" spans="1:13" ht="20.100000000000001" customHeight="1">
      <c r="A4"/>
      <c r="B4"/>
      <c r="C4"/>
      <c r="D4"/>
      <c r="E4"/>
      <c r="F4" s="533" t="s">
        <v>777</v>
      </c>
    </row>
    <row r="5" spans="1:13" s="539" customFormat="1" ht="21.95" customHeight="1">
      <c r="A5" s="777" t="s">
        <v>778</v>
      </c>
      <c r="B5" s="777"/>
      <c r="C5" s="778"/>
      <c r="D5" s="779" t="s">
        <v>779</v>
      </c>
      <c r="E5" s="780"/>
      <c r="F5" s="780"/>
      <c r="G5" s="537"/>
      <c r="H5" s="538"/>
      <c r="I5" s="538"/>
    </row>
    <row r="6" spans="1:13" s="543" customFormat="1" ht="21.95" customHeight="1">
      <c r="A6" s="781" t="s">
        <v>780</v>
      </c>
      <c r="B6" s="782"/>
      <c r="C6" s="540" t="s">
        <v>781</v>
      </c>
      <c r="D6" s="783" t="s">
        <v>782</v>
      </c>
      <c r="E6" s="784"/>
      <c r="F6" s="535" t="s">
        <v>781</v>
      </c>
      <c r="G6" s="541"/>
      <c r="H6" s="542"/>
      <c r="I6" s="542"/>
    </row>
    <row r="7" spans="1:13" ht="21.95" customHeight="1">
      <c r="A7" s="785" t="s">
        <v>783</v>
      </c>
      <c r="B7" s="786"/>
      <c r="C7" s="544">
        <f>C8+C13</f>
        <v>3986822</v>
      </c>
      <c r="D7" s="787" t="s">
        <v>784</v>
      </c>
      <c r="E7" s="788"/>
      <c r="F7" s="545">
        <f>F8+F13</f>
        <v>3986822</v>
      </c>
    </row>
    <row r="8" spans="1:13" s="554" customFormat="1" ht="21.95" customHeight="1">
      <c r="A8" s="546" t="s">
        <v>785</v>
      </c>
      <c r="B8" s="547"/>
      <c r="C8" s="548">
        <f>C9+C10</f>
        <v>3763283</v>
      </c>
      <c r="D8" s="549" t="s">
        <v>786</v>
      </c>
      <c r="E8" s="550"/>
      <c r="F8" s="551">
        <f>F9+F10+F12</f>
        <v>3632818</v>
      </c>
      <c r="G8" s="552"/>
      <c r="H8" s="553"/>
      <c r="I8" s="553"/>
      <c r="M8" s="555"/>
    </row>
    <row r="9" spans="1:13" s="563" customFormat="1" ht="21.95" customHeight="1">
      <c r="A9" s="556"/>
      <c r="B9" s="557" t="s">
        <v>787</v>
      </c>
      <c r="C9" s="558">
        <v>2656793</v>
      </c>
      <c r="D9" s="559"/>
      <c r="E9" s="557" t="s">
        <v>788</v>
      </c>
      <c r="F9" s="560">
        <v>3254656</v>
      </c>
      <c r="G9" s="561"/>
      <c r="H9" s="562"/>
      <c r="I9" s="562"/>
      <c r="M9" s="564"/>
    </row>
    <row r="10" spans="1:13" s="563" customFormat="1" ht="21.95" customHeight="1">
      <c r="A10" s="556"/>
      <c r="B10" s="557" t="s">
        <v>789</v>
      </c>
      <c r="C10" s="558">
        <v>1106490</v>
      </c>
      <c r="D10" s="559"/>
      <c r="E10" s="557" t="s">
        <v>790</v>
      </c>
      <c r="F10" s="560">
        <v>378162</v>
      </c>
      <c r="G10" s="561"/>
      <c r="H10" s="562"/>
      <c r="I10" s="562"/>
      <c r="M10" s="564"/>
    </row>
    <row r="11" spans="1:13" s="563" customFormat="1" ht="21.95" customHeight="1">
      <c r="A11" s="556"/>
      <c r="B11" s="557" t="s">
        <v>791</v>
      </c>
      <c r="C11" s="558">
        <v>0</v>
      </c>
      <c r="D11" s="559"/>
      <c r="E11" s="557" t="s">
        <v>792</v>
      </c>
      <c r="F11" s="560">
        <v>0</v>
      </c>
      <c r="G11" s="561"/>
      <c r="H11" s="562"/>
      <c r="I11" s="562"/>
      <c r="M11" s="564"/>
    </row>
    <row r="12" spans="1:13" s="563" customFormat="1" ht="21.95" customHeight="1">
      <c r="A12" s="556"/>
      <c r="B12" s="557"/>
      <c r="C12" s="558"/>
      <c r="D12" s="559"/>
      <c r="E12" s="557" t="s">
        <v>793</v>
      </c>
      <c r="F12" s="560">
        <v>0</v>
      </c>
      <c r="G12" s="561"/>
      <c r="H12" s="562"/>
      <c r="I12" s="562"/>
      <c r="M12" s="564"/>
    </row>
    <row r="13" spans="1:13" s="563" customFormat="1" ht="21.95" customHeight="1">
      <c r="A13" s="556" t="s">
        <v>794</v>
      </c>
      <c r="B13" s="565"/>
      <c r="C13" s="566">
        <f>C14</f>
        <v>223539</v>
      </c>
      <c r="D13" s="559" t="s">
        <v>795</v>
      </c>
      <c r="E13" s="559"/>
      <c r="F13" s="560">
        <f>F14+F15+F16+F17</f>
        <v>354004</v>
      </c>
      <c r="G13" s="561"/>
      <c r="H13" s="562"/>
      <c r="I13" s="562"/>
      <c r="M13" s="564"/>
    </row>
    <row r="14" spans="1:13" s="563" customFormat="1" ht="21.95" customHeight="1">
      <c r="A14" s="556"/>
      <c r="B14" s="559" t="s">
        <v>796</v>
      </c>
      <c r="C14" s="558">
        <v>223539</v>
      </c>
      <c r="D14" s="559"/>
      <c r="E14" s="559" t="s">
        <v>797</v>
      </c>
      <c r="F14" s="560">
        <v>195659</v>
      </c>
      <c r="G14" s="561"/>
      <c r="H14" s="562"/>
      <c r="I14" s="562"/>
      <c r="M14" s="564"/>
    </row>
    <row r="15" spans="1:13" s="563" customFormat="1" ht="21.95" customHeight="1">
      <c r="A15" s="556"/>
      <c r="B15" s="559"/>
      <c r="C15" s="567"/>
      <c r="D15" s="559"/>
      <c r="E15" s="559" t="s">
        <v>798</v>
      </c>
      <c r="F15" s="560">
        <v>4412</v>
      </c>
      <c r="G15" s="561"/>
      <c r="H15" s="562"/>
      <c r="I15" s="562"/>
      <c r="M15" s="564"/>
    </row>
    <row r="16" spans="1:13" s="563" customFormat="1" ht="21.95" customHeight="1">
      <c r="A16" s="556"/>
      <c r="B16" s="559"/>
      <c r="C16" s="567"/>
      <c r="D16" s="559"/>
      <c r="E16" s="559" t="s">
        <v>799</v>
      </c>
      <c r="F16" s="560">
        <v>153933</v>
      </c>
      <c r="G16" s="561"/>
      <c r="H16" s="562"/>
      <c r="I16" s="562"/>
      <c r="M16" s="564"/>
    </row>
    <row r="17" spans="1:13" s="574" customFormat="1" ht="21.95" customHeight="1">
      <c r="A17" s="568"/>
      <c r="B17" s="569"/>
      <c r="C17" s="570"/>
      <c r="D17" s="569"/>
      <c r="E17" s="569" t="s">
        <v>793</v>
      </c>
      <c r="F17" s="571">
        <v>0</v>
      </c>
      <c r="G17" s="572"/>
      <c r="H17" s="573"/>
      <c r="I17" s="573"/>
      <c r="M17" s="575"/>
    </row>
    <row r="18" spans="1:13" ht="15" customHeight="1">
      <c r="A18"/>
      <c r="B18"/>
      <c r="C18" s="576"/>
      <c r="D18"/>
      <c r="E18"/>
      <c r="F18" s="576"/>
    </row>
    <row r="19" spans="1:13" ht="27" customHeight="1">
      <c r="A19" s="1" t="s">
        <v>800</v>
      </c>
      <c r="B19"/>
      <c r="C19"/>
      <c r="D19"/>
      <c r="E19"/>
      <c r="F19"/>
    </row>
    <row r="20" spans="1:13" ht="27" customHeight="1">
      <c r="A20" s="1" t="s">
        <v>801</v>
      </c>
      <c r="B20"/>
      <c r="C20"/>
      <c r="D20"/>
      <c r="E20"/>
      <c r="F20"/>
    </row>
    <row r="21" spans="1:13" s="577" customFormat="1" ht="27" customHeight="1">
      <c r="A21" s="577" t="s">
        <v>802</v>
      </c>
      <c r="B21" s="578"/>
      <c r="C21" s="578"/>
      <c r="D21" s="578"/>
      <c r="E21" s="579"/>
      <c r="F21" s="578"/>
      <c r="G21" s="580"/>
      <c r="H21" s="578"/>
      <c r="I21" s="578"/>
      <c r="M21" s="581"/>
    </row>
    <row r="22" spans="1:13" ht="27" customHeight="1">
      <c r="A22" s="1" t="s">
        <v>803</v>
      </c>
      <c r="B22"/>
      <c r="C22"/>
      <c r="D22"/>
      <c r="E22"/>
      <c r="F22"/>
    </row>
    <row r="23" spans="1:13" ht="27" customHeight="1">
      <c r="A23" s="1" t="s">
        <v>804</v>
      </c>
      <c r="B23"/>
      <c r="C23"/>
      <c r="D23"/>
      <c r="E23"/>
      <c r="F23"/>
    </row>
    <row r="24" spans="1:13" ht="27" customHeight="1">
      <c r="A24" s="775" t="s">
        <v>805</v>
      </c>
      <c r="B24" s="775"/>
      <c r="C24" s="775"/>
      <c r="D24" s="775"/>
      <c r="E24" s="775"/>
      <c r="F24" s="775"/>
    </row>
    <row r="25" spans="1:13" ht="27" customHeight="1">
      <c r="A25" s="582" t="s">
        <v>806</v>
      </c>
      <c r="B25" s="582"/>
      <c r="C25" s="582"/>
      <c r="D25" s="582"/>
      <c r="E25" s="582"/>
      <c r="F25" s="582"/>
    </row>
    <row r="26" spans="1:13" ht="27" customHeight="1">
      <c r="A26" s="582" t="s">
        <v>807</v>
      </c>
      <c r="B26" s="582"/>
      <c r="C26" s="582"/>
      <c r="D26" s="582"/>
      <c r="E26" s="582"/>
      <c r="F26" s="582"/>
    </row>
    <row r="27" spans="1:13" ht="28.5" customHeight="1">
      <c r="A27" s="1" t="s">
        <v>808</v>
      </c>
      <c r="B27"/>
      <c r="C27"/>
      <c r="D27"/>
      <c r="E27"/>
      <c r="F27"/>
    </row>
    <row r="28" spans="1:13" ht="34.5" customHeight="1">
      <c r="B28"/>
      <c r="C28"/>
      <c r="D28"/>
      <c r="E28"/>
      <c r="F28"/>
    </row>
    <row r="35" spans="3:3" ht="20.100000000000001" customHeight="1">
      <c r="C35" s="5" t="s">
        <v>809</v>
      </c>
    </row>
  </sheetData>
  <mergeCells count="8">
    <mergeCell ref="A24:F24"/>
    <mergeCell ref="A1:F1"/>
    <mergeCell ref="A5:C5"/>
    <mergeCell ref="D5:F5"/>
    <mergeCell ref="A6:B6"/>
    <mergeCell ref="D6:E6"/>
    <mergeCell ref="A7:B7"/>
    <mergeCell ref="D7:E7"/>
  </mergeCells>
  <phoneticPr fontId="9" type="noConversion"/>
  <pageMargins left="0.74803149606299213" right="0.74803149606299213" top="0.74803149606299213" bottom="0.74803149606299213" header="0.31496062992125984" footer="0.15748031496062992"/>
  <pageSetup paperSize="9" firstPageNumber="2" orientation="landscape" useFirstPageNumber="1" r:id="rId1"/>
  <headerFooter>
    <oddFooter xml:space="preserve">&amp;C-&amp;P--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C116C-A43B-492F-9939-B16A371E3847}">
  <dimension ref="A1:N16"/>
  <sheetViews>
    <sheetView workbookViewId="0">
      <selection activeCell="F21" sqref="F21"/>
    </sheetView>
  </sheetViews>
  <sheetFormatPr defaultRowHeight="20.100000000000001" customHeight="1"/>
  <cols>
    <col min="1" max="1" width="22.5546875" style="1" customWidth="1"/>
    <col min="2" max="2" width="15.109375" style="5" customWidth="1"/>
    <col min="3" max="3" width="19.6640625" style="5" customWidth="1"/>
    <col min="4" max="4" width="12.109375" style="5" customWidth="1"/>
    <col min="5" max="5" width="20.21875" style="5" customWidth="1"/>
    <col min="6" max="6" width="15.21875" style="5" customWidth="1"/>
    <col min="7" max="7" width="15.109375" style="533" customWidth="1"/>
    <col min="8" max="8" width="8.88671875" style="7" customWidth="1"/>
    <col min="9" max="9" width="4.6640625" style="5" customWidth="1"/>
    <col min="10" max="10" width="12.21875" style="5" customWidth="1"/>
    <col min="11" max="11" width="10.21875" style="1" customWidth="1"/>
    <col min="12" max="12" width="2.6640625" style="1" customWidth="1"/>
    <col min="13" max="13" width="2.21875" style="1" customWidth="1"/>
    <col min="14" max="14" width="4.88671875" style="6" bestFit="1" customWidth="1"/>
    <col min="15" max="15" width="4.109375" style="1" bestFit="1" customWidth="1"/>
    <col min="16" max="16" width="1.88671875" style="1" customWidth="1"/>
    <col min="17" max="17" width="2.5546875" style="1" customWidth="1"/>
    <col min="18" max="18" width="2.6640625" style="1" customWidth="1"/>
    <col min="19" max="19" width="2.44140625" style="1" customWidth="1"/>
    <col min="20" max="20" width="4" style="1" bestFit="1" customWidth="1"/>
    <col min="21" max="21" width="2.5546875" style="1" customWidth="1"/>
    <col min="22" max="23" width="2.33203125" style="1" customWidth="1"/>
    <col min="24" max="24" width="11.77734375" style="1" customWidth="1"/>
    <col min="25" max="25" width="13.77734375" style="1" customWidth="1"/>
    <col min="26" max="26" width="17.44140625" style="1" customWidth="1"/>
    <col min="27" max="27" width="20.33203125" style="1" customWidth="1"/>
    <col min="28" max="16384" width="8.88671875" style="1"/>
  </cols>
  <sheetData>
    <row r="1" spans="1:14" ht="39" customHeight="1">
      <c r="A1" s="789" t="s">
        <v>810</v>
      </c>
      <c r="B1" s="789"/>
      <c r="C1" s="789"/>
      <c r="D1" s="789"/>
      <c r="E1" s="789"/>
      <c r="F1" s="789"/>
      <c r="G1" s="789"/>
    </row>
    <row r="2" spans="1:14" ht="20.100000000000001" customHeight="1">
      <c r="A2" s="790" t="s">
        <v>811</v>
      </c>
      <c r="B2" s="790"/>
      <c r="C2"/>
      <c r="D2"/>
      <c r="E2"/>
      <c r="F2"/>
      <c r="G2" s="533" t="s">
        <v>777</v>
      </c>
    </row>
    <row r="3" spans="1:14" s="585" customFormat="1" ht="30" customHeight="1">
      <c r="A3" s="777" t="s">
        <v>812</v>
      </c>
      <c r="B3" s="777"/>
      <c r="C3" s="780" t="s">
        <v>813</v>
      </c>
      <c r="D3" s="780"/>
      <c r="E3" s="780" t="s">
        <v>814</v>
      </c>
      <c r="F3" s="780"/>
      <c r="G3" s="536" t="s">
        <v>815</v>
      </c>
      <c r="H3" s="583"/>
      <c r="I3" s="584"/>
      <c r="J3" s="584"/>
      <c r="N3" s="586"/>
    </row>
    <row r="4" spans="1:14" s="585" customFormat="1" ht="30" customHeight="1">
      <c r="A4" s="534" t="s">
        <v>816</v>
      </c>
      <c r="B4" s="587">
        <f>B5+B6</f>
        <v>3763283</v>
      </c>
      <c r="C4" s="536" t="s">
        <v>817</v>
      </c>
      <c r="D4" s="587">
        <f>D8</f>
        <v>223539</v>
      </c>
      <c r="E4" s="536" t="s">
        <v>818</v>
      </c>
      <c r="F4" s="587">
        <f>B4+D4</f>
        <v>3986822</v>
      </c>
      <c r="G4" s="588"/>
      <c r="H4" s="583"/>
      <c r="I4" s="584"/>
      <c r="J4" s="584"/>
      <c r="N4" s="586"/>
    </row>
    <row r="5" spans="1:14" ht="30" customHeight="1">
      <c r="A5" s="589" t="s">
        <v>787</v>
      </c>
      <c r="B5" s="590">
        <v>2656793</v>
      </c>
      <c r="C5" s="591"/>
      <c r="D5" s="590"/>
      <c r="E5" s="592" t="s">
        <v>787</v>
      </c>
      <c r="F5" s="593">
        <f>B5</f>
        <v>2656793</v>
      </c>
      <c r="G5" s="594"/>
    </row>
    <row r="6" spans="1:14" ht="30" customHeight="1">
      <c r="A6" s="589" t="s">
        <v>789</v>
      </c>
      <c r="B6" s="590">
        <v>1106490</v>
      </c>
      <c r="C6" s="591"/>
      <c r="D6" s="590"/>
      <c r="E6" s="592" t="s">
        <v>789</v>
      </c>
      <c r="F6" s="593">
        <f>B6</f>
        <v>1106490</v>
      </c>
      <c r="G6" s="594"/>
    </row>
    <row r="7" spans="1:14" ht="30" customHeight="1">
      <c r="A7" s="589" t="s">
        <v>791</v>
      </c>
      <c r="B7" s="590">
        <v>0</v>
      </c>
      <c r="C7" s="591"/>
      <c r="D7" s="590"/>
      <c r="E7" s="592" t="s">
        <v>791</v>
      </c>
      <c r="F7" s="593">
        <v>0</v>
      </c>
      <c r="G7" s="594"/>
    </row>
    <row r="8" spans="1:14" ht="30" customHeight="1">
      <c r="A8" s="595"/>
      <c r="B8" s="596"/>
      <c r="C8" s="597" t="s">
        <v>796</v>
      </c>
      <c r="D8" s="596">
        <v>223539</v>
      </c>
      <c r="E8" s="597" t="s">
        <v>796</v>
      </c>
      <c r="F8" s="598">
        <f>D8</f>
        <v>223539</v>
      </c>
      <c r="G8" s="599"/>
    </row>
    <row r="9" spans="1:14" ht="30" customHeight="1">
      <c r="A9" s="534" t="s">
        <v>819</v>
      </c>
      <c r="B9" s="600">
        <f>SUM(B10:B16)</f>
        <v>3632818</v>
      </c>
      <c r="C9" s="601" t="s">
        <v>820</v>
      </c>
      <c r="D9" s="600">
        <f>SUM(D10:D16)</f>
        <v>354004</v>
      </c>
      <c r="E9" s="601" t="s">
        <v>821</v>
      </c>
      <c r="F9" s="602">
        <f>SUM(F10:F16)</f>
        <v>3986822</v>
      </c>
      <c r="G9" s="588"/>
    </row>
    <row r="10" spans="1:14" ht="30" customHeight="1">
      <c r="A10" s="603" t="s">
        <v>788</v>
      </c>
      <c r="B10" s="604">
        <v>3254656</v>
      </c>
      <c r="C10" s="605"/>
      <c r="D10" s="604"/>
      <c r="E10" s="606" t="s">
        <v>788</v>
      </c>
      <c r="F10" s="607">
        <f>B10</f>
        <v>3254656</v>
      </c>
      <c r="G10" s="608"/>
    </row>
    <row r="11" spans="1:14" ht="30" customHeight="1">
      <c r="A11" s="589" t="s">
        <v>790</v>
      </c>
      <c r="B11" s="590">
        <v>378162</v>
      </c>
      <c r="C11" s="591"/>
      <c r="D11" s="590"/>
      <c r="E11" s="592" t="s">
        <v>790</v>
      </c>
      <c r="F11" s="593">
        <f>B11</f>
        <v>378162</v>
      </c>
      <c r="G11" s="594"/>
    </row>
    <row r="12" spans="1:14" ht="30" customHeight="1">
      <c r="A12" s="589" t="s">
        <v>792</v>
      </c>
      <c r="B12" s="590">
        <v>0</v>
      </c>
      <c r="C12" s="591"/>
      <c r="D12" s="590"/>
      <c r="E12" s="592" t="s">
        <v>792</v>
      </c>
      <c r="F12" s="593">
        <v>0</v>
      </c>
      <c r="G12" s="594"/>
    </row>
    <row r="13" spans="1:14" ht="30" customHeight="1">
      <c r="A13" s="589"/>
      <c r="B13" s="590"/>
      <c r="C13" s="591" t="s">
        <v>797</v>
      </c>
      <c r="D13" s="590">
        <v>195659</v>
      </c>
      <c r="E13" s="591" t="s">
        <v>797</v>
      </c>
      <c r="F13" s="593">
        <f>D13</f>
        <v>195659</v>
      </c>
      <c r="G13" s="594"/>
    </row>
    <row r="14" spans="1:14" ht="30" customHeight="1">
      <c r="A14" s="589"/>
      <c r="B14" s="590"/>
      <c r="C14" s="591" t="s">
        <v>798</v>
      </c>
      <c r="D14" s="590">
        <v>4412</v>
      </c>
      <c r="E14" s="591" t="s">
        <v>798</v>
      </c>
      <c r="F14" s="590">
        <f>D14</f>
        <v>4412</v>
      </c>
      <c r="G14" s="594"/>
    </row>
    <row r="15" spans="1:14" ht="30" customHeight="1">
      <c r="A15" s="589"/>
      <c r="B15" s="590"/>
      <c r="C15" s="591" t="s">
        <v>822</v>
      </c>
      <c r="D15" s="590">
        <v>153933</v>
      </c>
      <c r="E15" s="591" t="s">
        <v>822</v>
      </c>
      <c r="F15" s="593">
        <f>D15</f>
        <v>153933</v>
      </c>
      <c r="G15" s="594"/>
    </row>
    <row r="16" spans="1:14" ht="32.25" customHeight="1">
      <c r="A16" s="595" t="s">
        <v>793</v>
      </c>
      <c r="B16" s="596">
        <v>0</v>
      </c>
      <c r="C16" s="597" t="s">
        <v>793</v>
      </c>
      <c r="D16" s="596">
        <v>0</v>
      </c>
      <c r="E16" s="597" t="s">
        <v>793</v>
      </c>
      <c r="F16" s="598">
        <f>B16+D16</f>
        <v>0</v>
      </c>
      <c r="G16" s="599"/>
    </row>
  </sheetData>
  <mergeCells count="5">
    <mergeCell ref="A1:G1"/>
    <mergeCell ref="A2:B2"/>
    <mergeCell ref="A3:B3"/>
    <mergeCell ref="C3:D3"/>
    <mergeCell ref="E3:F3"/>
  </mergeCells>
  <phoneticPr fontId="9" type="noConversion"/>
  <pageMargins left="0.43307086614173229" right="0.43307086614173229" top="0.74803149606299213" bottom="0.55118110236220474" header="0.31496062992125984" footer="0.15748031496062992"/>
  <pageSetup paperSize="9" firstPageNumber="5" orientation="landscape" useFirstPageNumber="1" r:id="rId1"/>
  <headerFooter scaleWithDoc="0">
    <oddFooter xml:space="preserve">&amp;C-&amp;P--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54DFA-C3EC-4E85-8D4F-F5D045F9C20B}">
  <dimension ref="A1:AD25"/>
  <sheetViews>
    <sheetView workbookViewId="0">
      <selection activeCell="F21" sqref="F21"/>
    </sheetView>
  </sheetViews>
  <sheetFormatPr defaultRowHeight="13.5"/>
  <cols>
    <col min="1" max="3" width="15.77734375" customWidth="1"/>
    <col min="4" max="6" width="21.77734375" customWidth="1"/>
    <col min="7" max="7" width="3.33203125" hidden="1" customWidth="1"/>
    <col min="8" max="8" width="17.109375" hidden="1" customWidth="1"/>
    <col min="9" max="9" width="11.6640625" hidden="1" customWidth="1"/>
    <col min="10" max="10" width="3.77734375" hidden="1" customWidth="1"/>
    <col min="11" max="11" width="2.88671875" hidden="1" customWidth="1"/>
    <col min="12" max="12" width="4.88671875" hidden="1" customWidth="1"/>
    <col min="13" max="13" width="5.21875" hidden="1" customWidth="1"/>
    <col min="14" max="14" width="1.88671875" hidden="1" customWidth="1"/>
    <col min="15" max="15" width="3.77734375" hidden="1" customWidth="1"/>
    <col min="16" max="17" width="1.88671875" hidden="1" customWidth="1"/>
    <col min="18" max="18" width="3.21875" hidden="1" customWidth="1"/>
    <col min="19" max="21" width="1.88671875" hidden="1" customWidth="1"/>
    <col min="22" max="22" width="13.33203125" hidden="1" customWidth="1"/>
    <col min="24" max="25" width="10.77734375" bestFit="1" customWidth="1"/>
  </cols>
  <sheetData>
    <row r="1" spans="1:25" ht="30" customHeight="1">
      <c r="A1" s="794" t="s">
        <v>823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  <c r="N1" s="794"/>
      <c r="O1" s="794"/>
      <c r="P1" s="794"/>
      <c r="Q1" s="794"/>
      <c r="R1" s="794"/>
      <c r="S1" s="794"/>
      <c r="T1" s="794"/>
      <c r="U1" s="794"/>
      <c r="V1" s="794"/>
    </row>
    <row r="2" spans="1:25" ht="19.5" customHeight="1">
      <c r="A2" s="795" t="s">
        <v>824</v>
      </c>
      <c r="B2" s="795"/>
      <c r="C2" s="795"/>
      <c r="D2" s="609"/>
      <c r="E2" s="609"/>
      <c r="F2" s="533" t="s">
        <v>777</v>
      </c>
      <c r="G2" s="609"/>
      <c r="H2" s="609"/>
      <c r="I2" s="609"/>
      <c r="J2" s="609"/>
      <c r="K2" s="609"/>
      <c r="L2" s="609"/>
      <c r="M2" s="609"/>
      <c r="N2" s="609"/>
      <c r="O2" s="609"/>
      <c r="P2" s="609"/>
      <c r="Q2" s="609"/>
      <c r="R2" s="609"/>
      <c r="S2" s="609"/>
      <c r="T2" s="609"/>
      <c r="U2" s="609"/>
      <c r="V2" s="80" t="s">
        <v>11</v>
      </c>
    </row>
    <row r="3" spans="1:25" ht="27.95" customHeight="1">
      <c r="A3" s="796" t="s">
        <v>12</v>
      </c>
      <c r="B3" s="796"/>
      <c r="C3" s="796"/>
      <c r="D3" s="610" t="s">
        <v>825</v>
      </c>
      <c r="E3" s="610" t="s">
        <v>826</v>
      </c>
      <c r="F3" s="797" t="s">
        <v>354</v>
      </c>
      <c r="G3" s="798" t="s">
        <v>827</v>
      </c>
      <c r="H3" s="798"/>
      <c r="I3" s="798"/>
      <c r="J3" s="798"/>
      <c r="K3" s="798"/>
      <c r="L3" s="798"/>
      <c r="M3" s="798"/>
      <c r="N3" s="798"/>
      <c r="O3" s="798"/>
      <c r="P3" s="798"/>
      <c r="Q3" s="798"/>
      <c r="R3" s="798"/>
      <c r="S3" s="798"/>
      <c r="T3" s="798"/>
      <c r="U3" s="798"/>
      <c r="V3" s="799"/>
    </row>
    <row r="4" spans="1:25" ht="30" customHeight="1">
      <c r="A4" s="611" t="s">
        <v>14</v>
      </c>
      <c r="B4" s="612" t="s">
        <v>15</v>
      </c>
      <c r="C4" s="612" t="s">
        <v>16</v>
      </c>
      <c r="D4" s="613" t="s">
        <v>828</v>
      </c>
      <c r="E4" s="613" t="s">
        <v>829</v>
      </c>
      <c r="F4" s="797"/>
      <c r="G4" s="800"/>
      <c r="H4" s="800"/>
      <c r="I4" s="800"/>
      <c r="J4" s="800"/>
      <c r="K4" s="800"/>
      <c r="L4" s="800"/>
      <c r="M4" s="800"/>
      <c r="N4" s="800"/>
      <c r="O4" s="800"/>
      <c r="P4" s="800"/>
      <c r="Q4" s="800"/>
      <c r="R4" s="800"/>
      <c r="S4" s="800"/>
      <c r="T4" s="800"/>
      <c r="U4" s="800"/>
      <c r="V4" s="801"/>
    </row>
    <row r="5" spans="1:25" ht="27.95" customHeight="1">
      <c r="A5" s="793" t="s">
        <v>174</v>
      </c>
      <c r="B5" s="793"/>
      <c r="C5" s="793"/>
      <c r="D5" s="614">
        <f t="shared" ref="D5:E5" si="0">D6+D18</f>
        <v>3986822</v>
      </c>
      <c r="E5" s="614">
        <f t="shared" si="0"/>
        <v>3818609</v>
      </c>
      <c r="F5" s="615">
        <f>F6+F18</f>
        <v>168213</v>
      </c>
      <c r="G5" s="616"/>
      <c r="H5" s="617"/>
      <c r="I5" s="616"/>
      <c r="J5" s="616"/>
      <c r="K5" s="616"/>
      <c r="L5" s="616"/>
      <c r="M5" s="616"/>
      <c r="N5" s="616"/>
      <c r="O5" s="616"/>
      <c r="P5" s="616"/>
      <c r="Q5" s="616"/>
      <c r="R5" s="616"/>
      <c r="S5" s="616"/>
      <c r="T5" s="616"/>
      <c r="U5" s="616"/>
      <c r="V5" s="618"/>
    </row>
    <row r="6" spans="1:25" ht="24" customHeight="1">
      <c r="A6" s="791" t="s">
        <v>175</v>
      </c>
      <c r="B6" s="791"/>
      <c r="C6" s="791"/>
      <c r="D6" s="619">
        <f>D7+D13</f>
        <v>3763283</v>
      </c>
      <c r="E6" s="619">
        <f>E7+E13</f>
        <v>3599120</v>
      </c>
      <c r="F6" s="620">
        <f t="shared" ref="F6:F21" si="1">D6-E6</f>
        <v>164163</v>
      </c>
      <c r="G6" s="621"/>
      <c r="H6" s="622"/>
      <c r="I6" s="623"/>
      <c r="J6" s="623"/>
      <c r="K6" s="623"/>
      <c r="L6" s="624"/>
      <c r="M6" s="623"/>
      <c r="N6" s="623"/>
      <c r="O6" s="623"/>
      <c r="P6" s="623"/>
      <c r="Q6" s="623"/>
      <c r="R6" s="623"/>
      <c r="S6" s="623"/>
      <c r="T6" s="623"/>
      <c r="U6" s="623"/>
      <c r="V6" s="625"/>
    </row>
    <row r="7" spans="1:25" ht="24" customHeight="1">
      <c r="A7" s="626"/>
      <c r="B7" s="792" t="s">
        <v>176</v>
      </c>
      <c r="C7" s="792"/>
      <c r="D7" s="619">
        <f t="shared" ref="D7:F7" si="2">SUM(D8:D12)</f>
        <v>2656793</v>
      </c>
      <c r="E7" s="619">
        <f t="shared" si="2"/>
        <v>2562258</v>
      </c>
      <c r="F7" s="620">
        <f t="shared" si="2"/>
        <v>94535</v>
      </c>
      <c r="G7" s="621"/>
      <c r="H7" s="628"/>
      <c r="I7" s="623"/>
      <c r="J7" s="623"/>
      <c r="K7" s="623"/>
      <c r="L7" s="624"/>
      <c r="M7" s="623"/>
      <c r="N7" s="623"/>
      <c r="O7" s="623"/>
      <c r="P7" s="623"/>
      <c r="Q7" s="623"/>
      <c r="R7" s="623"/>
      <c r="S7" s="623"/>
      <c r="T7" s="623"/>
      <c r="U7" s="623"/>
      <c r="V7" s="625"/>
    </row>
    <row r="8" spans="1:25" ht="24" customHeight="1">
      <c r="A8" s="629"/>
      <c r="B8" s="630"/>
      <c r="C8" s="627" t="s">
        <v>177</v>
      </c>
      <c r="D8" s="619">
        <v>54781</v>
      </c>
      <c r="E8" s="619">
        <v>54781</v>
      </c>
      <c r="F8" s="620">
        <f t="shared" si="1"/>
        <v>0</v>
      </c>
      <c r="G8" s="621"/>
      <c r="H8" s="628"/>
      <c r="I8" s="631"/>
      <c r="J8" s="623"/>
      <c r="K8" s="623"/>
      <c r="L8" s="624"/>
      <c r="M8" s="623"/>
      <c r="N8" s="623"/>
      <c r="O8" s="623"/>
      <c r="P8" s="623"/>
      <c r="Q8" s="623"/>
      <c r="R8" s="623"/>
      <c r="S8" s="623"/>
      <c r="T8" s="623"/>
      <c r="U8" s="623"/>
      <c r="V8" s="632"/>
    </row>
    <row r="9" spans="1:25" ht="24" customHeight="1">
      <c r="A9" s="633"/>
      <c r="B9" s="634"/>
      <c r="C9" s="627" t="s">
        <v>180</v>
      </c>
      <c r="D9" s="619">
        <v>2394165</v>
      </c>
      <c r="E9" s="619">
        <v>2365554</v>
      </c>
      <c r="F9" s="620">
        <f t="shared" si="1"/>
        <v>28611</v>
      </c>
      <c r="G9" s="621"/>
      <c r="H9" s="628"/>
      <c r="I9" s="631"/>
      <c r="J9" s="623"/>
      <c r="K9" s="623"/>
      <c r="L9" s="624"/>
      <c r="M9" s="623"/>
      <c r="N9" s="623"/>
      <c r="O9" s="623"/>
      <c r="P9" s="623"/>
      <c r="Q9" s="623"/>
      <c r="R9" s="623"/>
      <c r="S9" s="623"/>
      <c r="T9" s="623"/>
      <c r="U9" s="623"/>
      <c r="V9" s="632"/>
      <c r="X9" s="635"/>
      <c r="Y9" s="635"/>
    </row>
    <row r="10" spans="1:25" ht="24" customHeight="1">
      <c r="A10" s="633"/>
      <c r="B10" s="634"/>
      <c r="C10" s="627" t="s">
        <v>212</v>
      </c>
      <c r="D10" s="619">
        <v>89505</v>
      </c>
      <c r="E10" s="619">
        <v>54640</v>
      </c>
      <c r="F10" s="620">
        <f t="shared" si="1"/>
        <v>34865</v>
      </c>
      <c r="G10" s="621"/>
      <c r="H10" s="628"/>
      <c r="I10" s="631"/>
      <c r="J10" s="623"/>
      <c r="K10" s="623"/>
      <c r="L10" s="624"/>
      <c r="M10" s="623"/>
      <c r="N10" s="623"/>
      <c r="O10" s="623"/>
      <c r="P10" s="623"/>
      <c r="Q10" s="623"/>
      <c r="R10" s="623"/>
      <c r="S10" s="623"/>
      <c r="T10" s="623"/>
      <c r="U10" s="623"/>
      <c r="V10" s="632"/>
    </row>
    <row r="11" spans="1:25" ht="24" customHeight="1">
      <c r="A11" s="633"/>
      <c r="B11" s="634"/>
      <c r="C11" s="627" t="s">
        <v>216</v>
      </c>
      <c r="D11" s="619">
        <v>50800</v>
      </c>
      <c r="E11" s="619">
        <v>45244</v>
      </c>
      <c r="F11" s="620">
        <f t="shared" si="1"/>
        <v>5556</v>
      </c>
      <c r="G11" s="621"/>
      <c r="H11" s="628"/>
      <c r="I11" s="631"/>
      <c r="J11" s="623"/>
      <c r="K11" s="623"/>
      <c r="L11" s="624"/>
      <c r="M11" s="623"/>
      <c r="N11" s="623"/>
      <c r="O11" s="623"/>
      <c r="P11" s="623"/>
      <c r="Q11" s="623"/>
      <c r="R11" s="623"/>
      <c r="S11" s="623"/>
      <c r="T11" s="623"/>
      <c r="U11" s="623"/>
      <c r="V11" s="632"/>
      <c r="X11" s="635"/>
    </row>
    <row r="12" spans="1:25" ht="24" customHeight="1">
      <c r="A12" s="633"/>
      <c r="B12" s="636"/>
      <c r="C12" s="627" t="s">
        <v>412</v>
      </c>
      <c r="D12" s="619">
        <v>67542</v>
      </c>
      <c r="E12" s="619">
        <v>42039</v>
      </c>
      <c r="F12" s="620">
        <f t="shared" si="1"/>
        <v>25503</v>
      </c>
      <c r="G12" s="621"/>
      <c r="H12" s="628"/>
      <c r="I12" s="631"/>
      <c r="J12" s="623"/>
      <c r="K12" s="623"/>
      <c r="L12" s="624"/>
      <c r="M12" s="623"/>
      <c r="N12" s="623"/>
      <c r="O12" s="623"/>
      <c r="P12" s="623"/>
      <c r="Q12" s="623"/>
      <c r="R12" s="623"/>
      <c r="S12" s="623"/>
      <c r="T12" s="623"/>
      <c r="U12" s="623"/>
      <c r="V12" s="632"/>
      <c r="X12" s="635"/>
    </row>
    <row r="13" spans="1:25" ht="24" customHeight="1">
      <c r="A13" s="633"/>
      <c r="B13" s="792" t="s">
        <v>224</v>
      </c>
      <c r="C13" s="792"/>
      <c r="D13" s="619">
        <f t="shared" ref="D13:F13" si="3">SUM(D14:D17)</f>
        <v>1106490</v>
      </c>
      <c r="E13" s="619">
        <f t="shared" si="3"/>
        <v>1036862</v>
      </c>
      <c r="F13" s="620">
        <f t="shared" si="3"/>
        <v>69628</v>
      </c>
      <c r="G13" s="621"/>
      <c r="H13" s="628"/>
      <c r="I13" s="631"/>
      <c r="J13" s="623"/>
      <c r="K13" s="623"/>
      <c r="L13" s="624"/>
      <c r="M13" s="623"/>
      <c r="N13" s="623"/>
      <c r="O13" s="623"/>
      <c r="P13" s="623"/>
      <c r="Q13" s="623"/>
      <c r="R13" s="623"/>
      <c r="S13" s="623"/>
      <c r="T13" s="623"/>
      <c r="U13" s="623"/>
      <c r="V13" s="632"/>
    </row>
    <row r="14" spans="1:25" ht="24" customHeight="1">
      <c r="A14" s="633"/>
      <c r="B14" s="637"/>
      <c r="C14" s="638" t="s">
        <v>225</v>
      </c>
      <c r="D14" s="619">
        <v>62233</v>
      </c>
      <c r="E14" s="619">
        <v>0</v>
      </c>
      <c r="F14" s="620">
        <f t="shared" si="1"/>
        <v>62233</v>
      </c>
      <c r="G14" s="639"/>
      <c r="H14" s="628"/>
      <c r="I14" s="631"/>
      <c r="J14" s="623"/>
      <c r="K14" s="623"/>
      <c r="L14" s="624"/>
      <c r="M14" s="623"/>
      <c r="N14" s="623"/>
      <c r="O14" s="623"/>
      <c r="P14" s="623"/>
      <c r="Q14" s="623"/>
      <c r="R14" s="623"/>
      <c r="S14" s="623"/>
      <c r="T14" s="623"/>
      <c r="U14" s="623"/>
      <c r="V14" s="632"/>
    </row>
    <row r="15" spans="1:25" ht="24" customHeight="1">
      <c r="A15" s="633"/>
      <c r="B15" s="634"/>
      <c r="C15" s="627" t="s">
        <v>228</v>
      </c>
      <c r="D15" s="619">
        <v>540</v>
      </c>
      <c r="E15" s="619">
        <v>540</v>
      </c>
      <c r="F15" s="620">
        <f t="shared" si="1"/>
        <v>0</v>
      </c>
      <c r="G15" s="640"/>
      <c r="H15" s="628"/>
      <c r="I15" s="631"/>
      <c r="J15" s="623"/>
      <c r="K15" s="623"/>
      <c r="L15" s="624"/>
      <c r="M15" s="623"/>
      <c r="N15" s="623"/>
      <c r="O15" s="623"/>
      <c r="P15" s="623"/>
      <c r="Q15" s="623"/>
      <c r="R15" s="623"/>
      <c r="S15" s="623"/>
      <c r="T15" s="623"/>
      <c r="U15" s="623"/>
      <c r="V15" s="632"/>
    </row>
    <row r="16" spans="1:25" ht="24" customHeight="1">
      <c r="A16" s="633"/>
      <c r="B16" s="634"/>
      <c r="C16" s="627" t="s">
        <v>233</v>
      </c>
      <c r="D16" s="619">
        <v>725080</v>
      </c>
      <c r="E16" s="619">
        <v>725080</v>
      </c>
      <c r="F16" s="620">
        <f t="shared" si="1"/>
        <v>0</v>
      </c>
      <c r="G16" s="641"/>
      <c r="H16" s="642"/>
      <c r="I16" s="643"/>
      <c r="J16" s="644"/>
      <c r="K16" s="644"/>
      <c r="L16" s="645"/>
      <c r="M16" s="644"/>
      <c r="N16" s="644"/>
      <c r="O16" s="644"/>
      <c r="P16" s="644"/>
      <c r="Q16" s="644"/>
      <c r="R16" s="644"/>
      <c r="S16" s="644"/>
      <c r="T16" s="644"/>
      <c r="U16" s="644"/>
      <c r="V16" s="646"/>
    </row>
    <row r="17" spans="1:30" ht="24" customHeight="1">
      <c r="A17" s="647"/>
      <c r="B17" s="648"/>
      <c r="C17" s="627" t="s">
        <v>238</v>
      </c>
      <c r="D17" s="619">
        <v>318637</v>
      </c>
      <c r="E17" s="619">
        <v>311242</v>
      </c>
      <c r="F17" s="620">
        <f t="shared" si="1"/>
        <v>7395</v>
      </c>
      <c r="G17" s="621"/>
      <c r="H17" s="649"/>
      <c r="I17" s="631"/>
      <c r="J17" s="631"/>
      <c r="K17" s="631"/>
      <c r="L17" s="650"/>
      <c r="M17" s="631"/>
      <c r="N17" s="631"/>
      <c r="O17" s="631"/>
      <c r="P17" s="631"/>
      <c r="Q17" s="631"/>
      <c r="R17" s="631"/>
      <c r="S17" s="631"/>
      <c r="T17" s="631"/>
      <c r="U17" s="631"/>
      <c r="V17" s="632"/>
    </row>
    <row r="18" spans="1:30" ht="24" customHeight="1">
      <c r="A18" s="792" t="s">
        <v>239</v>
      </c>
      <c r="B18" s="792"/>
      <c r="C18" s="792"/>
      <c r="D18" s="619">
        <f t="shared" ref="D18:V18" si="4">D19</f>
        <v>223539</v>
      </c>
      <c r="E18" s="619">
        <f t="shared" si="4"/>
        <v>219489</v>
      </c>
      <c r="F18" s="620">
        <f t="shared" si="4"/>
        <v>4050</v>
      </c>
      <c r="G18" s="619">
        <f t="shared" si="4"/>
        <v>0</v>
      </c>
      <c r="H18" s="619">
        <f t="shared" si="4"/>
        <v>0</v>
      </c>
      <c r="I18" s="619">
        <f t="shared" si="4"/>
        <v>0</v>
      </c>
      <c r="J18" s="619">
        <f t="shared" si="4"/>
        <v>0</v>
      </c>
      <c r="K18" s="619">
        <f t="shared" si="4"/>
        <v>0</v>
      </c>
      <c r="L18" s="619">
        <f t="shared" si="4"/>
        <v>0</v>
      </c>
      <c r="M18" s="619">
        <f t="shared" si="4"/>
        <v>0</v>
      </c>
      <c r="N18" s="619">
        <f t="shared" si="4"/>
        <v>0</v>
      </c>
      <c r="O18" s="619">
        <f t="shared" si="4"/>
        <v>0</v>
      </c>
      <c r="P18" s="619">
        <f t="shared" si="4"/>
        <v>0</v>
      </c>
      <c r="Q18" s="619">
        <f t="shared" si="4"/>
        <v>0</v>
      </c>
      <c r="R18" s="619">
        <f t="shared" si="4"/>
        <v>0</v>
      </c>
      <c r="S18" s="619">
        <f t="shared" si="4"/>
        <v>0</v>
      </c>
      <c r="T18" s="619">
        <f t="shared" si="4"/>
        <v>0</v>
      </c>
      <c r="U18" s="619">
        <f t="shared" si="4"/>
        <v>0</v>
      </c>
      <c r="V18" s="619">
        <f t="shared" si="4"/>
        <v>0</v>
      </c>
    </row>
    <row r="19" spans="1:30" ht="24" customHeight="1">
      <c r="A19" s="626"/>
      <c r="B19" s="791" t="s">
        <v>240</v>
      </c>
      <c r="C19" s="791"/>
      <c r="D19" s="619">
        <f t="shared" ref="D19:F19" si="5">SUM(D20:D21)</f>
        <v>223539</v>
      </c>
      <c r="E19" s="619">
        <f t="shared" si="5"/>
        <v>219489</v>
      </c>
      <c r="F19" s="620">
        <f t="shared" si="5"/>
        <v>4050</v>
      </c>
      <c r="G19" s="639"/>
      <c r="H19" s="628"/>
      <c r="I19" s="631"/>
      <c r="J19" s="631"/>
      <c r="K19" s="631"/>
      <c r="L19" s="650"/>
      <c r="M19" s="631"/>
      <c r="N19" s="631"/>
      <c r="O19" s="631"/>
      <c r="P19" s="631"/>
      <c r="Q19" s="631"/>
      <c r="R19" s="631"/>
      <c r="S19" s="631"/>
      <c r="T19" s="651"/>
      <c r="U19" s="631"/>
      <c r="V19" s="632"/>
    </row>
    <row r="20" spans="1:30" s="170" customFormat="1" ht="24" customHeight="1">
      <c r="A20" s="634"/>
      <c r="B20" s="637"/>
      <c r="C20" s="627" t="s">
        <v>241</v>
      </c>
      <c r="D20" s="619">
        <v>11000</v>
      </c>
      <c r="E20" s="619">
        <v>11000</v>
      </c>
      <c r="F20" s="620">
        <f t="shared" si="1"/>
        <v>0</v>
      </c>
      <c r="G20" s="621"/>
      <c r="H20" s="649"/>
      <c r="I20" s="631"/>
      <c r="J20" s="631"/>
      <c r="K20" s="631"/>
      <c r="L20" s="650"/>
      <c r="M20" s="631"/>
      <c r="N20" s="631"/>
      <c r="O20" s="631"/>
      <c r="P20" s="631"/>
      <c r="Q20" s="631"/>
      <c r="R20" s="631"/>
      <c r="S20" s="631"/>
      <c r="T20" s="631"/>
      <c r="U20" s="631"/>
      <c r="V20" s="652"/>
      <c r="W20"/>
      <c r="X20"/>
      <c r="Y20"/>
      <c r="Z20"/>
      <c r="AA20"/>
      <c r="AB20"/>
      <c r="AC20"/>
      <c r="AD20"/>
    </row>
    <row r="21" spans="1:30" ht="24" customHeight="1">
      <c r="A21" s="647"/>
      <c r="B21" s="636"/>
      <c r="C21" s="627" t="s">
        <v>243</v>
      </c>
      <c r="D21" s="653">
        <v>212539</v>
      </c>
      <c r="E21" s="653">
        <v>208489</v>
      </c>
      <c r="F21" s="620">
        <f t="shared" si="1"/>
        <v>4050</v>
      </c>
      <c r="G21" s="639"/>
      <c r="H21" s="628"/>
      <c r="I21" s="631"/>
      <c r="J21" s="623"/>
      <c r="K21" s="623"/>
      <c r="L21" s="624"/>
      <c r="M21" s="623"/>
      <c r="N21" s="623"/>
      <c r="O21" s="623"/>
      <c r="P21" s="623"/>
      <c r="Q21" s="623"/>
      <c r="R21" s="623"/>
      <c r="S21" s="623"/>
      <c r="T21" s="623"/>
      <c r="U21" s="623"/>
      <c r="V21" s="632"/>
    </row>
    <row r="22" spans="1:30" ht="26.1" customHeight="1">
      <c r="A22" s="1"/>
      <c r="B22" s="5"/>
      <c r="C22" s="5"/>
      <c r="D22" s="654"/>
      <c r="E22" s="654"/>
      <c r="F22" s="165"/>
      <c r="G22" s="655"/>
      <c r="H22" s="5"/>
      <c r="I22" s="1"/>
      <c r="J22" s="1"/>
      <c r="K22" s="1"/>
      <c r="L22" s="6"/>
      <c r="M22" s="1"/>
      <c r="N22" s="1"/>
      <c r="O22" s="1"/>
      <c r="P22" s="1"/>
      <c r="Q22" s="1"/>
      <c r="R22" s="1"/>
      <c r="S22" s="1"/>
      <c r="T22" s="1"/>
      <c r="U22" s="1"/>
      <c r="V22" s="656"/>
    </row>
    <row r="23" spans="1:30">
      <c r="F23" s="657"/>
      <c r="V23" s="656"/>
    </row>
    <row r="24" spans="1:30" ht="14.25">
      <c r="A24" s="1"/>
      <c r="B24" s="5"/>
      <c r="C24" s="5"/>
      <c r="D24" s="654"/>
      <c r="E24" s="654"/>
      <c r="F24" s="165"/>
      <c r="G24" s="655"/>
      <c r="H24" s="5"/>
      <c r="I24" s="1"/>
      <c r="J24" s="1"/>
      <c r="K24" s="1"/>
      <c r="L24" s="6"/>
      <c r="M24" s="1"/>
      <c r="N24" s="1"/>
      <c r="O24" s="1"/>
      <c r="P24" s="1"/>
      <c r="Q24" s="1"/>
      <c r="R24" s="1"/>
      <c r="S24" s="1"/>
      <c r="T24" s="1"/>
      <c r="U24" s="1"/>
      <c r="V24" s="658"/>
    </row>
    <row r="25" spans="1:30" ht="14.25">
      <c r="A25" s="1"/>
      <c r="B25" s="5"/>
      <c r="C25" s="5"/>
      <c r="D25" s="654"/>
      <c r="E25" s="654"/>
      <c r="F25" s="165"/>
      <c r="G25" s="655"/>
      <c r="H25" s="5"/>
      <c r="I25" s="1"/>
      <c r="J25" s="1"/>
      <c r="K25" s="1"/>
      <c r="L25" s="6"/>
      <c r="M25" s="1"/>
      <c r="N25" s="1"/>
      <c r="O25" s="1"/>
      <c r="P25" s="1"/>
      <c r="Q25" s="1"/>
      <c r="R25" s="1"/>
      <c r="S25" s="1"/>
      <c r="T25" s="1"/>
      <c r="U25" s="1"/>
      <c r="V25" s="658"/>
    </row>
  </sheetData>
  <mergeCells count="11">
    <mergeCell ref="A5:C5"/>
    <mergeCell ref="A1:V1"/>
    <mergeCell ref="A2:C2"/>
    <mergeCell ref="A3:C3"/>
    <mergeCell ref="F3:F4"/>
    <mergeCell ref="G3:V4"/>
    <mergeCell ref="A6:C6"/>
    <mergeCell ref="B7:C7"/>
    <mergeCell ref="B13:C13"/>
    <mergeCell ref="A18:C18"/>
    <mergeCell ref="B19:C19"/>
  </mergeCells>
  <phoneticPr fontId="9" type="noConversion"/>
  <pageMargins left="0.70866141732283472" right="0.70866141732283472" top="0.35433070866141736" bottom="0.51181102362204722" header="0.31496062992125984" footer="0.31496062992125984"/>
  <pageSetup paperSize="9" firstPageNumber="7" orientation="landscape" useFirstPageNumber="1" r:id="rId1"/>
  <headerFooter>
    <oddFooter>&amp;C-&amp;P--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34424-ACD2-485B-B72B-8316B78BDCC8}">
  <dimension ref="A1:DR210"/>
  <sheetViews>
    <sheetView workbookViewId="0">
      <selection activeCell="F21" sqref="F21"/>
    </sheetView>
  </sheetViews>
  <sheetFormatPr defaultRowHeight="30" customHeight="1"/>
  <cols>
    <col min="1" max="3" width="18.33203125" style="757" customWidth="1"/>
    <col min="4" max="4" width="20.33203125" style="758" customWidth="1"/>
    <col min="5" max="5" width="20.33203125" style="759" customWidth="1"/>
    <col min="6" max="6" width="20.33203125" style="533" customWidth="1"/>
    <col min="7" max="7" width="3" style="760" hidden="1" customWidth="1"/>
    <col min="8" max="8" width="15.77734375" style="511" hidden="1" customWidth="1"/>
    <col min="9" max="9" width="11.44140625" style="761" hidden="1" customWidth="1"/>
    <col min="10" max="10" width="2.5546875" style="1" hidden="1" customWidth="1"/>
    <col min="11" max="11" width="2.44140625" style="1" hidden="1" customWidth="1"/>
    <col min="12" max="12" width="6" style="6" hidden="1" customWidth="1"/>
    <col min="13" max="13" width="3.109375" style="1" hidden="1" customWidth="1"/>
    <col min="14" max="14" width="2.5546875" style="1" hidden="1" customWidth="1"/>
    <col min="15" max="15" width="5.5546875" style="6" hidden="1" customWidth="1"/>
    <col min="16" max="16" width="3.33203125" style="1" hidden="1" customWidth="1"/>
    <col min="17" max="17" width="4" style="1" hidden="1" customWidth="1"/>
    <col min="18" max="18" width="6.44140625" style="1" hidden="1" customWidth="1"/>
    <col min="19" max="19" width="2.5546875" style="1" hidden="1" customWidth="1"/>
    <col min="20" max="20" width="2.109375" style="1" hidden="1" customWidth="1"/>
    <col min="21" max="21" width="11.21875" style="761" hidden="1" customWidth="1"/>
    <col min="22" max="22" width="39.88671875" style="762" hidden="1" customWidth="1"/>
    <col min="23" max="23" width="3" style="760" hidden="1" customWidth="1"/>
    <col min="24" max="24" width="14" style="511" hidden="1" customWidth="1"/>
    <col min="25" max="25" width="12.44140625" style="761" hidden="1" customWidth="1"/>
    <col min="26" max="26" width="2.5546875" style="1" hidden="1" customWidth="1"/>
    <col min="27" max="27" width="2.44140625" style="1" hidden="1" customWidth="1"/>
    <col min="28" max="28" width="6" style="6" hidden="1" customWidth="1"/>
    <col min="29" max="29" width="3.109375" style="1" hidden="1" customWidth="1"/>
    <col min="30" max="30" width="2.5546875" style="1" hidden="1" customWidth="1"/>
    <col min="31" max="31" width="5.5546875" style="6" hidden="1" customWidth="1"/>
    <col min="32" max="32" width="3.33203125" style="1" hidden="1" customWidth="1"/>
    <col min="33" max="33" width="4" style="1" hidden="1" customWidth="1"/>
    <col min="34" max="34" width="5.88671875" style="1" hidden="1" customWidth="1"/>
    <col min="35" max="35" width="2.5546875" style="1" hidden="1" customWidth="1"/>
    <col min="36" max="36" width="2.109375" style="1" hidden="1" customWidth="1"/>
    <col min="37" max="37" width="15.44140625" style="761" hidden="1" customWidth="1"/>
    <col min="38" max="38" width="3" style="760" hidden="1" customWidth="1"/>
    <col min="39" max="39" width="11.5546875" style="5" hidden="1" customWidth="1"/>
    <col min="40" max="40" width="10.44140625" style="761" hidden="1" customWidth="1"/>
    <col min="41" max="41" width="2.5546875" style="1" hidden="1" customWidth="1"/>
    <col min="42" max="42" width="2.44140625" style="1" hidden="1" customWidth="1"/>
    <col min="43" max="43" width="5.109375" style="6" hidden="1" customWidth="1"/>
    <col min="44" max="44" width="3.109375" style="1" hidden="1" customWidth="1"/>
    <col min="45" max="45" width="2.5546875" style="1" hidden="1" customWidth="1"/>
    <col min="46" max="46" width="5.5546875" style="6" hidden="1" customWidth="1"/>
    <col min="47" max="47" width="4.109375" style="1" hidden="1" customWidth="1"/>
    <col min="48" max="48" width="2.6640625" style="1" hidden="1" customWidth="1"/>
    <col min="49" max="50" width="2.5546875" style="1" hidden="1" customWidth="1"/>
    <col min="51" max="51" width="2.77734375" style="1" hidden="1" customWidth="1"/>
    <col min="52" max="52" width="10.88671875" style="761" hidden="1" customWidth="1"/>
    <col min="53" max="53" width="8.88671875" style="112" hidden="1" customWidth="1"/>
    <col min="54" max="54" width="5.33203125" style="112" hidden="1" customWidth="1"/>
    <col min="55" max="55" width="10" style="112" hidden="1" customWidth="1"/>
    <col min="56" max="57" width="0" style="112" hidden="1" customWidth="1"/>
    <col min="58" max="59" width="0" style="1" hidden="1" customWidth="1"/>
    <col min="60" max="60" width="2.5546875" style="1" hidden="1" customWidth="1"/>
    <col min="61" max="61" width="3.6640625" style="1" hidden="1" customWidth="1"/>
    <col min="62" max="62" width="2.77734375" style="1" hidden="1" customWidth="1"/>
    <col min="63" max="65" width="0" style="1" hidden="1" customWidth="1"/>
    <col min="66" max="66" width="1.88671875" style="1" hidden="1" customWidth="1"/>
    <col min="67" max="69" width="0" style="1" hidden="1" customWidth="1"/>
    <col min="70" max="70" width="2.44140625" style="1" hidden="1" customWidth="1"/>
    <col min="71" max="71" width="2.77734375" style="1" hidden="1" customWidth="1"/>
    <col min="72" max="72" width="1.6640625" style="1" hidden="1" customWidth="1"/>
    <col min="73" max="73" width="2.44140625" style="1" hidden="1" customWidth="1"/>
    <col min="74" max="97" width="0" style="1" hidden="1" customWidth="1"/>
    <col min="98" max="100" width="8.88671875" style="1"/>
    <col min="101" max="102" width="13.6640625" style="1" bestFit="1" customWidth="1"/>
    <col min="103" max="16384" width="8.88671875" style="1"/>
  </cols>
  <sheetData>
    <row r="1" spans="1:102" ht="19.5" customHeight="1">
      <c r="A1" s="794" t="s">
        <v>830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  <c r="N1" s="794"/>
      <c r="O1" s="794"/>
      <c r="P1" s="794"/>
      <c r="Q1" s="794"/>
      <c r="R1" s="794"/>
      <c r="S1" s="794"/>
      <c r="T1" s="794"/>
      <c r="U1" s="794"/>
      <c r="V1" s="659"/>
      <c r="W1" s="659"/>
      <c r="X1" s="659"/>
      <c r="Y1" s="659"/>
      <c r="Z1" s="659"/>
      <c r="AA1" s="659"/>
      <c r="AB1" s="659"/>
      <c r="AC1" s="659"/>
      <c r="AD1" s="659"/>
      <c r="AE1" s="659"/>
      <c r="AF1" s="659"/>
      <c r="AG1" s="659"/>
      <c r="AH1" s="659"/>
      <c r="AI1" s="659"/>
      <c r="AJ1" s="659"/>
      <c r="AK1" s="659"/>
      <c r="AL1" s="659"/>
      <c r="AM1" s="660"/>
      <c r="AN1" s="660"/>
      <c r="AO1" s="660"/>
      <c r="AP1" s="660"/>
      <c r="AQ1" s="660"/>
      <c r="AR1" s="660"/>
      <c r="AS1" s="660"/>
      <c r="AT1" s="660"/>
      <c r="AU1" s="660"/>
      <c r="AV1" s="660"/>
      <c r="AW1" s="660"/>
      <c r="AX1" s="660"/>
      <c r="AY1" s="660"/>
      <c r="AZ1" s="660"/>
      <c r="BA1" s="660"/>
      <c r="BB1" s="609"/>
      <c r="BC1" s="609"/>
      <c r="BD1" s="609"/>
      <c r="BE1"/>
      <c r="BF1"/>
    </row>
    <row r="2" spans="1:102" ht="17.25" customHeight="1" thickBot="1">
      <c r="A2" s="795" t="s">
        <v>824</v>
      </c>
      <c r="B2" s="795"/>
      <c r="C2" s="795"/>
      <c r="D2" s="661"/>
      <c r="E2" s="661"/>
      <c r="F2" s="662" t="s">
        <v>777</v>
      </c>
      <c r="G2" s="661"/>
      <c r="H2" s="663" t="e">
        <f>#REF!-#REF!</f>
        <v>#REF!</v>
      </c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45" t="s">
        <v>11</v>
      </c>
      <c r="V2" s="661"/>
      <c r="W2" s="661"/>
      <c r="X2" s="661"/>
      <c r="Y2" s="661"/>
      <c r="Z2" s="661"/>
      <c r="AA2" s="661"/>
      <c r="AB2" s="661"/>
      <c r="AC2" s="661"/>
      <c r="AD2" s="661"/>
      <c r="AE2" s="661"/>
      <c r="AF2" s="661"/>
      <c r="AG2" s="661"/>
      <c r="AH2" s="661"/>
      <c r="AI2" s="661"/>
      <c r="AJ2" s="661"/>
      <c r="AK2" s="661"/>
      <c r="AL2" s="661"/>
      <c r="AM2" s="664"/>
      <c r="AN2" s="664"/>
      <c r="AO2" s="664"/>
      <c r="AP2" s="664"/>
      <c r="AQ2" s="664"/>
      <c r="AR2" s="664"/>
      <c r="AS2" s="664"/>
      <c r="AT2" s="664"/>
      <c r="AU2" s="664"/>
      <c r="AV2" s="664"/>
      <c r="AW2" s="664"/>
      <c r="AX2" s="664"/>
      <c r="AY2" s="664"/>
      <c r="AZ2" s="664"/>
      <c r="BA2" s="664"/>
      <c r="BB2" s="609"/>
      <c r="BC2" s="609"/>
      <c r="BD2" s="609"/>
      <c r="BE2"/>
      <c r="BF2"/>
    </row>
    <row r="3" spans="1:102" s="667" customFormat="1" ht="18.75" customHeight="1">
      <c r="A3" s="819" t="s">
        <v>12</v>
      </c>
      <c r="B3" s="820"/>
      <c r="C3" s="821"/>
      <c r="D3" s="610" t="s">
        <v>825</v>
      </c>
      <c r="E3" s="610" t="s">
        <v>826</v>
      </c>
      <c r="F3" s="822" t="s">
        <v>354</v>
      </c>
      <c r="G3" s="824" t="s">
        <v>13</v>
      </c>
      <c r="H3" s="803"/>
      <c r="I3" s="803"/>
      <c r="J3" s="803"/>
      <c r="K3" s="803"/>
      <c r="L3" s="803"/>
      <c r="M3" s="803"/>
      <c r="N3" s="803"/>
      <c r="O3" s="803"/>
      <c r="P3" s="803"/>
      <c r="Q3" s="803"/>
      <c r="R3" s="803"/>
      <c r="S3" s="803"/>
      <c r="T3" s="803"/>
      <c r="U3" s="825"/>
      <c r="V3" s="804" t="s">
        <v>831</v>
      </c>
      <c r="W3" s="665"/>
      <c r="X3" s="804" t="s">
        <v>13</v>
      </c>
      <c r="Y3" s="804"/>
      <c r="Z3" s="804"/>
      <c r="AA3" s="804"/>
      <c r="AB3" s="804"/>
      <c r="AC3" s="804"/>
      <c r="AD3" s="804"/>
      <c r="AE3" s="804"/>
      <c r="AF3" s="804"/>
      <c r="AG3" s="804"/>
      <c r="AH3" s="804"/>
      <c r="AI3" s="804"/>
      <c r="AJ3" s="804"/>
      <c r="AK3" s="804"/>
      <c r="AL3" s="805"/>
      <c r="AM3" s="808" t="s">
        <v>13</v>
      </c>
      <c r="AN3" s="808"/>
      <c r="AO3" s="808"/>
      <c r="AP3" s="808"/>
      <c r="AQ3" s="808"/>
      <c r="AR3" s="808"/>
      <c r="AS3" s="808"/>
      <c r="AT3" s="808"/>
      <c r="AU3" s="808"/>
      <c r="AV3" s="808"/>
      <c r="AW3" s="808"/>
      <c r="AX3" s="808"/>
      <c r="AY3" s="808"/>
      <c r="AZ3" s="808"/>
      <c r="BA3" s="809"/>
      <c r="BB3" s="666"/>
      <c r="BC3" s="666"/>
      <c r="BD3" s="666"/>
      <c r="BE3" s="666"/>
      <c r="BF3" s="666"/>
    </row>
    <row r="4" spans="1:102" s="667" customFormat="1" ht="18.75" customHeight="1" thickBot="1">
      <c r="A4" s="612" t="s">
        <v>14</v>
      </c>
      <c r="B4" s="612" t="s">
        <v>15</v>
      </c>
      <c r="C4" s="612" t="s">
        <v>16</v>
      </c>
      <c r="D4" s="613" t="s">
        <v>828</v>
      </c>
      <c r="E4" s="613" t="s">
        <v>829</v>
      </c>
      <c r="F4" s="823"/>
      <c r="G4" s="826"/>
      <c r="H4" s="813"/>
      <c r="I4" s="813"/>
      <c r="J4" s="813"/>
      <c r="K4" s="813"/>
      <c r="L4" s="813"/>
      <c r="M4" s="813"/>
      <c r="N4" s="813"/>
      <c r="O4" s="813"/>
      <c r="P4" s="813"/>
      <c r="Q4" s="813"/>
      <c r="R4" s="813"/>
      <c r="S4" s="813"/>
      <c r="T4" s="813"/>
      <c r="U4" s="827"/>
      <c r="V4" s="806"/>
      <c r="W4" s="668"/>
      <c r="X4" s="806"/>
      <c r="Y4" s="806"/>
      <c r="Z4" s="806"/>
      <c r="AA4" s="806"/>
      <c r="AB4" s="806"/>
      <c r="AC4" s="806"/>
      <c r="AD4" s="806"/>
      <c r="AE4" s="806"/>
      <c r="AF4" s="806"/>
      <c r="AG4" s="806"/>
      <c r="AH4" s="806"/>
      <c r="AI4" s="806"/>
      <c r="AJ4" s="806"/>
      <c r="AK4" s="806"/>
      <c r="AL4" s="807"/>
      <c r="AM4" s="810"/>
      <c r="AN4" s="810"/>
      <c r="AO4" s="810"/>
      <c r="AP4" s="810"/>
      <c r="AQ4" s="810"/>
      <c r="AR4" s="810"/>
      <c r="AS4" s="810"/>
      <c r="AT4" s="810"/>
      <c r="AU4" s="810"/>
      <c r="AV4" s="810"/>
      <c r="AW4" s="810"/>
      <c r="AX4" s="810"/>
      <c r="AY4" s="810"/>
      <c r="AZ4" s="810"/>
      <c r="BA4" s="811"/>
      <c r="BB4" s="666"/>
      <c r="BC4" s="666"/>
      <c r="BD4" s="666"/>
      <c r="BE4" s="666"/>
      <c r="BF4" s="666"/>
    </row>
    <row r="5" spans="1:102" s="506" customFormat="1" ht="21.95" customHeight="1">
      <c r="A5" s="812" t="s">
        <v>19</v>
      </c>
      <c r="B5" s="813"/>
      <c r="C5" s="813"/>
      <c r="D5" s="615">
        <f>D6+D15</f>
        <v>3986822</v>
      </c>
      <c r="E5" s="615">
        <f>E6+E15</f>
        <v>3818609</v>
      </c>
      <c r="F5" s="615">
        <f>F6+F15</f>
        <v>168213</v>
      </c>
      <c r="G5" s="669"/>
      <c r="H5" s="670"/>
      <c r="I5" s="671"/>
      <c r="J5" s="672"/>
      <c r="K5" s="672"/>
      <c r="L5" s="673"/>
      <c r="M5" s="672"/>
      <c r="N5" s="672"/>
      <c r="O5" s="673"/>
      <c r="P5" s="672"/>
      <c r="Q5" s="672"/>
      <c r="R5" s="672"/>
      <c r="S5" s="672"/>
      <c r="T5" s="672"/>
      <c r="U5" s="674"/>
      <c r="V5" s="671"/>
      <c r="W5" s="671"/>
      <c r="X5" s="669"/>
      <c r="Y5" s="670"/>
      <c r="Z5" s="671"/>
      <c r="AA5" s="675"/>
      <c r="AB5" s="675"/>
      <c r="AC5" s="676"/>
      <c r="AD5" s="675"/>
      <c r="AE5" s="675"/>
      <c r="AF5" s="676"/>
      <c r="AG5" s="675"/>
      <c r="AH5" s="675"/>
      <c r="AI5" s="675"/>
      <c r="AJ5" s="675"/>
      <c r="AK5" s="675"/>
      <c r="AL5" s="674"/>
      <c r="AM5" s="669"/>
      <c r="AN5" s="677"/>
      <c r="AO5" s="671"/>
      <c r="AP5" s="675"/>
      <c r="AQ5" s="675"/>
      <c r="AR5" s="676"/>
      <c r="AS5" s="675"/>
      <c r="AT5" s="675"/>
      <c r="AU5" s="676"/>
      <c r="AV5" s="675"/>
      <c r="AW5" s="675"/>
      <c r="AX5" s="675"/>
      <c r="AY5" s="675"/>
      <c r="AZ5" s="675"/>
      <c r="BA5" s="674"/>
      <c r="BB5" s="675"/>
      <c r="BC5" s="675"/>
      <c r="BD5" s="675"/>
      <c r="BE5" s="675"/>
      <c r="BF5" s="675"/>
    </row>
    <row r="6" spans="1:102" s="506" customFormat="1" ht="21.75" customHeight="1">
      <c r="A6" s="814" t="s">
        <v>20</v>
      </c>
      <c r="B6" s="815"/>
      <c r="C6" s="815"/>
      <c r="D6" s="99">
        <f>D7+D10+D13</f>
        <v>3632818</v>
      </c>
      <c r="E6" s="99">
        <f t="shared" ref="E6:F6" si="0">E7+E10+E13</f>
        <v>3479990</v>
      </c>
      <c r="F6" s="99">
        <f t="shared" si="0"/>
        <v>152828</v>
      </c>
      <c r="G6" s="639"/>
      <c r="H6" s="679"/>
      <c r="I6" s="680"/>
      <c r="J6" s="623"/>
      <c r="K6" s="623"/>
      <c r="L6" s="624"/>
      <c r="M6" s="623"/>
      <c r="N6" s="623"/>
      <c r="O6" s="624"/>
      <c r="P6" s="623"/>
      <c r="Q6" s="623"/>
      <c r="R6" s="623"/>
      <c r="S6" s="623"/>
      <c r="T6" s="623"/>
      <c r="U6" s="681"/>
      <c r="V6" s="680"/>
      <c r="W6" s="680"/>
      <c r="X6" s="639"/>
      <c r="Y6" s="679"/>
      <c r="Z6" s="680"/>
      <c r="AA6" s="623"/>
      <c r="AB6" s="623"/>
      <c r="AC6" s="624"/>
      <c r="AD6" s="623"/>
      <c r="AE6" s="623"/>
      <c r="AF6" s="624"/>
      <c r="AG6" s="623"/>
      <c r="AH6" s="623"/>
      <c r="AI6" s="623"/>
      <c r="AJ6" s="623"/>
      <c r="AK6" s="623"/>
      <c r="AL6" s="681"/>
      <c r="AM6" s="639"/>
      <c r="AN6" s="679"/>
      <c r="AO6" s="680"/>
      <c r="AP6" s="623"/>
      <c r="AQ6" s="623"/>
      <c r="AR6" s="624"/>
      <c r="AS6" s="623"/>
      <c r="AT6" s="623"/>
      <c r="AU6" s="624"/>
      <c r="AV6" s="623"/>
      <c r="AW6" s="623"/>
      <c r="AX6" s="623"/>
      <c r="AY6" s="623"/>
      <c r="AZ6" s="623"/>
      <c r="BA6" s="681"/>
      <c r="BB6" s="675"/>
      <c r="BC6" s="675"/>
      <c r="BD6" s="675"/>
      <c r="BE6" s="675"/>
      <c r="BF6" s="675"/>
    </row>
    <row r="7" spans="1:102" s="506" customFormat="1" ht="24.75" customHeight="1">
      <c r="A7" s="682"/>
      <c r="B7" s="814" t="s">
        <v>2</v>
      </c>
      <c r="C7" s="815"/>
      <c r="D7" s="99">
        <f>SUM(D8:D9)</f>
        <v>3254656</v>
      </c>
      <c r="E7" s="99">
        <f>SUM(E8:E9)</f>
        <v>3101868</v>
      </c>
      <c r="F7" s="683">
        <f t="shared" ref="F7:F24" si="1">D7-E7</f>
        <v>152788</v>
      </c>
      <c r="G7" s="639"/>
      <c r="H7" s="679"/>
      <c r="I7" s="680"/>
      <c r="J7" s="623"/>
      <c r="K7" s="623"/>
      <c r="L7" s="624"/>
      <c r="M7" s="623"/>
      <c r="N7" s="623"/>
      <c r="O7" s="624"/>
      <c r="P7" s="623"/>
      <c r="Q7" s="623"/>
      <c r="R7" s="623"/>
      <c r="S7" s="623"/>
      <c r="T7" s="623"/>
      <c r="U7" s="681"/>
      <c r="V7" s="680"/>
      <c r="W7" s="680"/>
      <c r="X7" s="639"/>
      <c r="Y7" s="679"/>
      <c r="Z7" s="680"/>
      <c r="AA7" s="623"/>
      <c r="AB7" s="623"/>
      <c r="AC7" s="624"/>
      <c r="AD7" s="623"/>
      <c r="AE7" s="623"/>
      <c r="AF7" s="624"/>
      <c r="AG7" s="623"/>
      <c r="AH7" s="623"/>
      <c r="AI7" s="623"/>
      <c r="AJ7" s="623"/>
      <c r="AK7" s="623"/>
      <c r="AL7" s="681"/>
      <c r="AM7" s="639"/>
      <c r="AN7" s="679"/>
      <c r="AO7" s="680"/>
      <c r="AP7" s="623"/>
      <c r="AQ7" s="623"/>
      <c r="AR7" s="624"/>
      <c r="AS7" s="623"/>
      <c r="AT7" s="623"/>
      <c r="AU7" s="624"/>
      <c r="AV7" s="623"/>
      <c r="AW7" s="623"/>
      <c r="AX7" s="623"/>
      <c r="AY7" s="623"/>
      <c r="AZ7" s="623"/>
      <c r="BA7" s="681"/>
      <c r="BB7" s="675"/>
      <c r="BC7" s="675"/>
      <c r="BD7" s="675"/>
      <c r="BE7" s="675"/>
      <c r="BF7" s="675"/>
    </row>
    <row r="8" spans="1:102" s="506" customFormat="1" ht="21.75" customHeight="1">
      <c r="A8" s="684"/>
      <c r="B8" s="682"/>
      <c r="C8" s="678" t="s">
        <v>3</v>
      </c>
      <c r="D8" s="685">
        <v>1456732</v>
      </c>
      <c r="E8" s="685">
        <v>1510224</v>
      </c>
      <c r="F8" s="683">
        <f t="shared" si="1"/>
        <v>-53492</v>
      </c>
      <c r="G8" s="639"/>
      <c r="H8" s="686"/>
      <c r="I8" s="680"/>
      <c r="J8" s="623"/>
      <c r="K8" s="623"/>
      <c r="L8" s="624"/>
      <c r="M8" s="623"/>
      <c r="N8" s="623"/>
      <c r="O8" s="624"/>
      <c r="P8" s="623"/>
      <c r="Q8" s="623"/>
      <c r="R8" s="623"/>
      <c r="S8" s="623"/>
      <c r="T8" s="623"/>
      <c r="U8" s="681"/>
      <c r="V8" s="680"/>
      <c r="W8" s="680"/>
      <c r="X8" s="639"/>
      <c r="Y8" s="686"/>
      <c r="Z8" s="680"/>
      <c r="AA8" s="623"/>
      <c r="AB8" s="623"/>
      <c r="AC8" s="624"/>
      <c r="AD8" s="623"/>
      <c r="AE8" s="623"/>
      <c r="AF8" s="624"/>
      <c r="AG8" s="623"/>
      <c r="AH8" s="623"/>
      <c r="AI8" s="623"/>
      <c r="AJ8" s="623"/>
      <c r="AK8" s="623"/>
      <c r="AL8" s="681"/>
      <c r="AM8" s="639"/>
      <c r="AN8" s="686"/>
      <c r="AO8" s="680"/>
      <c r="AP8" s="623"/>
      <c r="AQ8" s="623"/>
      <c r="AR8" s="624"/>
      <c r="AS8" s="623"/>
      <c r="AT8" s="623"/>
      <c r="AU8" s="624"/>
      <c r="AV8" s="623"/>
      <c r="AW8" s="623"/>
      <c r="AX8" s="623"/>
      <c r="AY8" s="623"/>
      <c r="AZ8" s="623"/>
      <c r="BA8" s="681"/>
      <c r="BB8" s="675"/>
      <c r="BC8" s="675"/>
      <c r="BD8" s="675"/>
      <c r="BE8" s="675"/>
      <c r="BF8" s="675"/>
    </row>
    <row r="9" spans="1:102" ht="21.75" customHeight="1">
      <c r="A9" s="687"/>
      <c r="B9" s="687"/>
      <c r="C9" s="678" t="s">
        <v>6</v>
      </c>
      <c r="D9" s="99">
        <v>1797924</v>
      </c>
      <c r="E9" s="99">
        <v>1591644</v>
      </c>
      <c r="F9" s="683">
        <f t="shared" si="1"/>
        <v>206280</v>
      </c>
      <c r="G9" s="639"/>
      <c r="H9" s="688"/>
      <c r="I9" s="689"/>
      <c r="J9" s="623"/>
      <c r="K9" s="623"/>
      <c r="L9" s="690"/>
      <c r="M9" s="623"/>
      <c r="N9" s="623"/>
      <c r="O9" s="624"/>
      <c r="P9" s="631"/>
      <c r="Q9" s="623"/>
      <c r="R9" s="623"/>
      <c r="S9" s="623"/>
      <c r="T9" s="623"/>
      <c r="U9" s="691"/>
      <c r="V9" s="689"/>
      <c r="W9" s="689"/>
      <c r="X9" s="639"/>
      <c r="Y9" s="688"/>
      <c r="Z9" s="689"/>
      <c r="AA9" s="623"/>
      <c r="AB9" s="623"/>
      <c r="AC9" s="690"/>
      <c r="AD9" s="623"/>
      <c r="AE9" s="623"/>
      <c r="AF9" s="624"/>
      <c r="AG9" s="631"/>
      <c r="AH9" s="623"/>
      <c r="AI9" s="623"/>
      <c r="AJ9" s="623"/>
      <c r="AK9" s="623"/>
      <c r="AL9" s="692"/>
      <c r="AM9" s="639"/>
      <c r="AN9" s="688"/>
      <c r="AO9" s="689"/>
      <c r="AP9" s="623"/>
      <c r="AQ9" s="623"/>
      <c r="AR9" s="690"/>
      <c r="AS9" s="623"/>
      <c r="AT9" s="623"/>
      <c r="AU9" s="624"/>
      <c r="AV9" s="631"/>
      <c r="AW9" s="623"/>
      <c r="AX9" s="623"/>
      <c r="AY9" s="623"/>
      <c r="AZ9" s="623"/>
      <c r="BA9" s="692"/>
      <c r="BB9" s="609"/>
      <c r="BC9" s="609"/>
      <c r="BD9" s="609"/>
      <c r="BE9"/>
      <c r="BF9"/>
    </row>
    <row r="10" spans="1:102" ht="24.75" customHeight="1">
      <c r="A10" s="687"/>
      <c r="B10" s="814" t="s">
        <v>132</v>
      </c>
      <c r="C10" s="816"/>
      <c r="D10" s="490">
        <f>SUM(D11:D12)</f>
        <v>378162</v>
      </c>
      <c r="E10" s="490">
        <f>SUM(E11:E12)</f>
        <v>378122</v>
      </c>
      <c r="F10" s="683">
        <f t="shared" si="1"/>
        <v>40</v>
      </c>
      <c r="G10" s="693"/>
      <c r="H10" s="694"/>
      <c r="I10" s="695"/>
      <c r="J10" s="696"/>
      <c r="K10" s="696"/>
      <c r="L10" s="697"/>
      <c r="M10" s="696"/>
      <c r="N10" s="696"/>
      <c r="O10" s="697"/>
      <c r="P10" s="698"/>
      <c r="Q10" s="696"/>
      <c r="R10" s="696"/>
      <c r="S10" s="696"/>
      <c r="T10" s="696"/>
      <c r="U10" s="699"/>
      <c r="V10" s="695"/>
      <c r="W10" s="695"/>
      <c r="X10" s="693"/>
      <c r="Y10" s="694"/>
      <c r="Z10" s="695"/>
      <c r="AA10" s="696"/>
      <c r="AB10" s="696"/>
      <c r="AC10" s="697"/>
      <c r="AD10" s="696"/>
      <c r="AE10" s="696"/>
      <c r="AF10" s="697"/>
      <c r="AG10" s="698"/>
      <c r="AH10" s="696"/>
      <c r="AI10" s="696"/>
      <c r="AJ10" s="696"/>
      <c r="AK10" s="696"/>
      <c r="AL10" s="700"/>
      <c r="AM10" s="693"/>
      <c r="AN10" s="694"/>
      <c r="AO10" s="695"/>
      <c r="AP10" s="696"/>
      <c r="AQ10" s="696"/>
      <c r="AR10" s="697"/>
      <c r="AS10" s="696"/>
      <c r="AT10" s="696"/>
      <c r="AU10" s="697"/>
      <c r="AV10" s="698"/>
      <c r="AW10" s="696"/>
      <c r="AX10" s="696"/>
      <c r="AY10" s="696"/>
      <c r="AZ10" s="696"/>
      <c r="BA10" s="700"/>
      <c r="BB10" s="609"/>
      <c r="BC10" s="609"/>
      <c r="BD10" s="609"/>
      <c r="BE10" s="609"/>
      <c r="BF10" s="609"/>
    </row>
    <row r="11" spans="1:102" ht="21.75" customHeight="1">
      <c r="A11" s="687"/>
      <c r="B11" s="701"/>
      <c r="C11" s="702" t="s">
        <v>133</v>
      </c>
      <c r="D11" s="99">
        <v>374662</v>
      </c>
      <c r="E11" s="99">
        <v>375064</v>
      </c>
      <c r="F11" s="683">
        <f t="shared" si="1"/>
        <v>-402</v>
      </c>
      <c r="G11" s="639"/>
      <c r="H11" s="703"/>
      <c r="I11" s="680"/>
      <c r="J11" s="623"/>
      <c r="K11" s="623"/>
      <c r="L11" s="624"/>
      <c r="M11" s="623"/>
      <c r="N11" s="623"/>
      <c r="O11" s="624"/>
      <c r="P11" s="631"/>
      <c r="Q11" s="623"/>
      <c r="R11" s="623"/>
      <c r="S11" s="623"/>
      <c r="T11" s="623"/>
      <c r="U11" s="691"/>
      <c r="V11" s="704"/>
      <c r="W11" s="704"/>
      <c r="X11" s="693"/>
      <c r="Y11" s="705"/>
      <c r="Z11" s="706"/>
      <c r="AA11" s="696"/>
      <c r="AB11" s="696"/>
      <c r="AC11" s="697"/>
      <c r="AD11" s="696"/>
      <c r="AE11" s="696"/>
      <c r="AF11" s="697"/>
      <c r="AG11" s="698"/>
      <c r="AH11" s="696"/>
      <c r="AI11" s="696"/>
      <c r="AJ11" s="696"/>
      <c r="AK11" s="696"/>
      <c r="AL11" s="707"/>
      <c r="AM11" s="693"/>
      <c r="AN11" s="705"/>
      <c r="AO11" s="706"/>
      <c r="AP11" s="696"/>
      <c r="AQ11" s="696"/>
      <c r="AR11" s="697"/>
      <c r="AS11" s="696"/>
      <c r="AT11" s="696"/>
      <c r="AU11" s="697"/>
      <c r="AV11" s="698"/>
      <c r="AW11" s="696"/>
      <c r="AX11" s="696"/>
      <c r="AY11" s="696"/>
      <c r="AZ11" s="696"/>
      <c r="BA11" s="707"/>
      <c r="BB11" s="609"/>
      <c r="BC11" s="609"/>
      <c r="BD11" s="609"/>
      <c r="BE11" s="609"/>
      <c r="BF11" s="609"/>
    </row>
    <row r="12" spans="1:102" s="716" customFormat="1" ht="21.75" customHeight="1">
      <c r="A12" s="687"/>
      <c r="B12" s="687"/>
      <c r="C12" s="708" t="s">
        <v>135</v>
      </c>
      <c r="D12" s="99">
        <v>3500</v>
      </c>
      <c r="E12" s="99">
        <v>3058</v>
      </c>
      <c r="F12" s="683">
        <f t="shared" si="1"/>
        <v>442</v>
      </c>
      <c r="G12" s="639"/>
      <c r="H12" s="703"/>
      <c r="I12" s="680"/>
      <c r="J12" s="623"/>
      <c r="K12" s="623"/>
      <c r="L12" s="624"/>
      <c r="M12" s="623"/>
      <c r="N12" s="623"/>
      <c r="O12" s="624"/>
      <c r="P12" s="631"/>
      <c r="Q12" s="623"/>
      <c r="R12" s="623"/>
      <c r="S12" s="623"/>
      <c r="T12" s="689"/>
      <c r="U12" s="709"/>
      <c r="V12" s="710"/>
      <c r="W12" s="710"/>
      <c r="X12" s="639"/>
      <c r="Y12" s="703"/>
      <c r="Z12" s="680"/>
      <c r="AA12" s="623"/>
      <c r="AB12" s="623"/>
      <c r="AC12" s="624"/>
      <c r="AD12" s="623"/>
      <c r="AE12" s="623"/>
      <c r="AF12" s="624"/>
      <c r="AG12" s="631"/>
      <c r="AH12" s="623"/>
      <c r="AI12" s="623"/>
      <c r="AJ12" s="623"/>
      <c r="AK12" s="623"/>
      <c r="AL12" s="692"/>
      <c r="AM12" s="711"/>
      <c r="AN12" s="712"/>
      <c r="AO12" s="713"/>
      <c r="AP12" s="644"/>
      <c r="AQ12" s="644"/>
      <c r="AR12" s="645"/>
      <c r="AS12" s="644"/>
      <c r="AT12" s="644"/>
      <c r="AU12" s="645"/>
      <c r="AV12" s="643"/>
      <c r="AW12" s="644"/>
      <c r="AX12" s="644"/>
      <c r="AY12" s="644"/>
      <c r="AZ12" s="644"/>
      <c r="BA12" s="714"/>
      <c r="BB12" s="645"/>
      <c r="BC12" s="715"/>
      <c r="BD12" s="661"/>
      <c r="BE12" s="170"/>
      <c r="BF12" s="170"/>
    </row>
    <row r="13" spans="1:102" ht="24.75" customHeight="1">
      <c r="A13" s="717"/>
      <c r="B13" s="814" t="s">
        <v>832</v>
      </c>
      <c r="C13" s="817"/>
      <c r="D13" s="99">
        <f t="shared" ref="D13:E13" si="2">D14</f>
        <v>0</v>
      </c>
      <c r="E13" s="99">
        <f t="shared" si="2"/>
        <v>0</v>
      </c>
      <c r="F13" s="683">
        <f t="shared" si="1"/>
        <v>0</v>
      </c>
      <c r="G13" s="639"/>
      <c r="H13" s="718"/>
      <c r="I13" s="719"/>
      <c r="J13" s="720"/>
      <c r="K13" s="720"/>
      <c r="L13" s="721"/>
      <c r="M13" s="720"/>
      <c r="N13" s="720"/>
      <c r="O13" s="721"/>
      <c r="P13" s="722"/>
      <c r="Q13" s="720"/>
      <c r="R13" s="720"/>
      <c r="S13" s="720"/>
      <c r="T13" s="720"/>
      <c r="U13" s="723"/>
      <c r="V13" s="724"/>
      <c r="W13" s="724"/>
      <c r="X13" s="669"/>
      <c r="Y13" s="725"/>
      <c r="Z13" s="724"/>
      <c r="AA13" s="675"/>
      <c r="AB13" s="675"/>
      <c r="AC13" s="676"/>
      <c r="AD13" s="675"/>
      <c r="AE13" s="675"/>
      <c r="AF13" s="676"/>
      <c r="AG13" s="726"/>
      <c r="AH13" s="675"/>
      <c r="AI13" s="675"/>
      <c r="AJ13" s="675"/>
      <c r="AK13" s="675"/>
      <c r="AL13" s="727"/>
      <c r="AM13" s="669"/>
      <c r="AN13" s="725"/>
      <c r="AO13" s="724"/>
      <c r="AP13" s="675"/>
      <c r="AQ13" s="675"/>
      <c r="AR13" s="676"/>
      <c r="AS13" s="675"/>
      <c r="AT13" s="675"/>
      <c r="AU13" s="676"/>
      <c r="AV13" s="726"/>
      <c r="AW13" s="675"/>
      <c r="AX13" s="675"/>
      <c r="AY13" s="675"/>
      <c r="AZ13" s="675"/>
      <c r="BA13" s="727"/>
      <c r="BB13" s="609"/>
      <c r="BC13" s="609"/>
      <c r="BD13" s="609"/>
      <c r="BE13" s="609"/>
      <c r="BF13" s="609"/>
    </row>
    <row r="14" spans="1:102" ht="21.75" customHeight="1">
      <c r="A14" s="717"/>
      <c r="B14" s="634"/>
      <c r="C14" s="728" t="s">
        <v>833</v>
      </c>
      <c r="D14" s="729">
        <v>0</v>
      </c>
      <c r="E14" s="729">
        <v>0</v>
      </c>
      <c r="F14" s="683">
        <f t="shared" si="1"/>
        <v>0</v>
      </c>
      <c r="G14" s="711"/>
      <c r="H14" s="730"/>
      <c r="I14" s="731"/>
      <c r="J14" s="644"/>
      <c r="K14" s="644"/>
      <c r="L14" s="645"/>
      <c r="M14" s="644"/>
      <c r="N14" s="644"/>
      <c r="O14" s="645"/>
      <c r="P14" s="643"/>
      <c r="Q14" s="644"/>
      <c r="R14" s="644"/>
      <c r="S14" s="644"/>
      <c r="T14" s="644"/>
      <c r="U14" s="732"/>
      <c r="V14" s="731"/>
      <c r="W14" s="731"/>
      <c r="X14" s="711"/>
      <c r="Y14" s="730"/>
      <c r="Z14" s="731"/>
      <c r="AA14" s="644"/>
      <c r="AB14" s="644"/>
      <c r="AC14" s="645"/>
      <c r="AD14" s="644"/>
      <c r="AE14" s="644"/>
      <c r="AF14" s="645"/>
      <c r="AG14" s="643"/>
      <c r="AH14" s="644"/>
      <c r="AI14" s="644"/>
      <c r="AJ14" s="644"/>
      <c r="AK14" s="644"/>
      <c r="AL14" s="714"/>
      <c r="AM14" s="711"/>
      <c r="AN14" s="730"/>
      <c r="AO14" s="731"/>
      <c r="AP14" s="644"/>
      <c r="AQ14" s="644"/>
      <c r="AR14" s="645"/>
      <c r="AS14" s="644"/>
      <c r="AT14" s="644"/>
      <c r="AU14" s="645"/>
      <c r="AV14" s="643"/>
      <c r="AW14" s="644"/>
      <c r="AX14" s="644"/>
      <c r="AY14" s="644"/>
      <c r="AZ14" s="644"/>
      <c r="BA14" s="714"/>
      <c r="BB14" s="609"/>
      <c r="BC14" s="609"/>
      <c r="BD14" s="609"/>
      <c r="BE14" s="609"/>
      <c r="BF14" s="609"/>
    </row>
    <row r="15" spans="1:102" ht="24.75" customHeight="1">
      <c r="A15" s="814" t="s">
        <v>141</v>
      </c>
      <c r="B15" s="815"/>
      <c r="C15" s="815"/>
      <c r="D15" s="99">
        <f>D16+D19+D21+D23</f>
        <v>354004</v>
      </c>
      <c r="E15" s="99">
        <f t="shared" ref="E15:F15" si="3">E16+E19+E21+E23</f>
        <v>338619</v>
      </c>
      <c r="F15" s="99">
        <f t="shared" si="3"/>
        <v>15385</v>
      </c>
      <c r="G15" s="639"/>
      <c r="H15" s="688"/>
      <c r="I15" s="689"/>
      <c r="J15" s="623"/>
      <c r="K15" s="623"/>
      <c r="L15" s="624"/>
      <c r="M15" s="623"/>
      <c r="N15" s="623"/>
      <c r="O15" s="624"/>
      <c r="P15" s="631"/>
      <c r="Q15" s="623"/>
      <c r="R15" s="623"/>
      <c r="S15" s="623"/>
      <c r="T15" s="623"/>
      <c r="U15" s="733"/>
      <c r="V15" s="689"/>
      <c r="W15" s="689"/>
      <c r="X15" s="639"/>
      <c r="Y15" s="688"/>
      <c r="Z15" s="689"/>
      <c r="AA15" s="623"/>
      <c r="AB15" s="623"/>
      <c r="AC15" s="624"/>
      <c r="AD15" s="623"/>
      <c r="AE15" s="623"/>
      <c r="AF15" s="624"/>
      <c r="AG15" s="631"/>
      <c r="AH15" s="623"/>
      <c r="AI15" s="623"/>
      <c r="AJ15" s="623"/>
      <c r="AK15" s="623"/>
      <c r="AL15" s="692"/>
      <c r="AM15" s="639"/>
      <c r="AN15" s="688"/>
      <c r="AO15" s="689"/>
      <c r="AP15" s="623"/>
      <c r="AQ15" s="623"/>
      <c r="AR15" s="624"/>
      <c r="AS15" s="623"/>
      <c r="AT15" s="623"/>
      <c r="AU15" s="624"/>
      <c r="AV15" s="631"/>
      <c r="AW15" s="623"/>
      <c r="AX15" s="623"/>
      <c r="AY15" s="623"/>
      <c r="AZ15" s="623"/>
      <c r="BA15" s="692"/>
      <c r="BB15" s="734"/>
      <c r="BC15" s="734"/>
      <c r="BD15" s="734"/>
      <c r="BE15" s="734"/>
      <c r="BF15" s="734"/>
      <c r="CW15" s="735"/>
      <c r="CX15" s="735"/>
    </row>
    <row r="16" spans="1:102" ht="21.75" customHeight="1">
      <c r="A16" s="684"/>
      <c r="B16" s="814" t="s">
        <v>142</v>
      </c>
      <c r="C16" s="815"/>
      <c r="D16" s="729">
        <f>SUM(D17:D18)</f>
        <v>195659</v>
      </c>
      <c r="E16" s="729">
        <f>SUM(E17:E18)</f>
        <v>207619</v>
      </c>
      <c r="F16" s="683">
        <f t="shared" si="1"/>
        <v>-11960</v>
      </c>
      <c r="G16" s="669"/>
      <c r="H16" s="736"/>
      <c r="I16" s="737"/>
      <c r="J16" s="672"/>
      <c r="K16" s="672"/>
      <c r="L16" s="673"/>
      <c r="M16" s="672"/>
      <c r="N16" s="672"/>
      <c r="O16" s="673"/>
      <c r="P16" s="738"/>
      <c r="Q16" s="672"/>
      <c r="R16" s="672"/>
      <c r="S16" s="644"/>
      <c r="T16" s="644"/>
      <c r="U16" s="739"/>
      <c r="V16" s="724"/>
      <c r="W16" s="724"/>
      <c r="X16" s="669"/>
      <c r="Y16" s="725"/>
      <c r="Z16" s="724"/>
      <c r="AA16" s="675"/>
      <c r="AB16" s="675"/>
      <c r="AC16" s="676"/>
      <c r="AD16" s="675"/>
      <c r="AE16" s="675"/>
      <c r="AF16" s="676"/>
      <c r="AG16" s="726"/>
      <c r="AH16" s="675"/>
      <c r="AI16" s="675"/>
      <c r="AJ16" s="644"/>
      <c r="AK16" s="644"/>
      <c r="AL16" s="714"/>
      <c r="AM16" s="669"/>
      <c r="AN16" s="725"/>
      <c r="AO16" s="724"/>
      <c r="AP16" s="675"/>
      <c r="AQ16" s="675"/>
      <c r="AR16" s="676"/>
      <c r="AS16" s="675"/>
      <c r="AT16" s="675"/>
      <c r="AU16" s="676"/>
      <c r="AV16" s="726"/>
      <c r="AW16" s="675"/>
      <c r="AX16" s="675"/>
      <c r="AY16" s="644"/>
      <c r="AZ16" s="644"/>
      <c r="BA16" s="714"/>
      <c r="BB16" s="609"/>
      <c r="BC16" s="609"/>
      <c r="BD16" s="609"/>
      <c r="BE16"/>
      <c r="BF16"/>
    </row>
    <row r="17" spans="1:122" ht="21.75" customHeight="1">
      <c r="A17" s="684"/>
      <c r="B17" s="740"/>
      <c r="C17" s="678" t="s">
        <v>143</v>
      </c>
      <c r="D17" s="99">
        <v>4345</v>
      </c>
      <c r="E17" s="99">
        <v>0</v>
      </c>
      <c r="F17" s="683">
        <f t="shared" si="1"/>
        <v>4345</v>
      </c>
      <c r="G17" s="639"/>
      <c r="H17" s="688"/>
      <c r="I17" s="689"/>
      <c r="J17" s="623"/>
      <c r="K17" s="623"/>
      <c r="L17" s="624"/>
      <c r="M17" s="623"/>
      <c r="N17" s="623"/>
      <c r="O17" s="624"/>
      <c r="P17" s="631"/>
      <c r="Q17" s="623"/>
      <c r="R17" s="623"/>
      <c r="S17" s="623"/>
      <c r="T17" s="623"/>
      <c r="U17" s="733"/>
      <c r="V17" s="689"/>
      <c r="W17" s="689"/>
      <c r="X17" s="639"/>
      <c r="Y17" s="688"/>
      <c r="Z17" s="689"/>
      <c r="AA17" s="623"/>
      <c r="AB17" s="623"/>
      <c r="AC17" s="624"/>
      <c r="AD17" s="623"/>
      <c r="AE17" s="623"/>
      <c r="AF17" s="624"/>
      <c r="AG17" s="631"/>
      <c r="AH17" s="623"/>
      <c r="AI17" s="623"/>
      <c r="AJ17" s="623"/>
      <c r="AK17" s="623"/>
      <c r="AL17" s="692"/>
      <c r="AM17" s="693"/>
      <c r="AN17" s="694"/>
      <c r="AO17" s="695"/>
      <c r="AP17" s="696"/>
      <c r="AQ17" s="696"/>
      <c r="AR17" s="697"/>
      <c r="AS17" s="696"/>
      <c r="AT17" s="696"/>
      <c r="AU17" s="697"/>
      <c r="AV17" s="698"/>
      <c r="AW17" s="696"/>
      <c r="AX17" s="696"/>
      <c r="AY17" s="623"/>
      <c r="AZ17" s="623"/>
      <c r="BA17" s="692"/>
      <c r="BB17" s="609"/>
      <c r="BC17" s="609"/>
      <c r="BD17" s="609"/>
      <c r="BE17"/>
      <c r="BF17"/>
    </row>
    <row r="18" spans="1:122" ht="21.75" customHeight="1">
      <c r="A18" s="687"/>
      <c r="B18" s="687"/>
      <c r="C18" s="678" t="s">
        <v>146</v>
      </c>
      <c r="D18" s="99">
        <v>191314</v>
      </c>
      <c r="E18" s="99">
        <v>207619</v>
      </c>
      <c r="F18" s="683">
        <f t="shared" si="1"/>
        <v>-16305</v>
      </c>
      <c r="G18" s="639"/>
      <c r="H18" s="688"/>
      <c r="I18" s="689"/>
      <c r="J18" s="623"/>
      <c r="K18" s="623"/>
      <c r="L18" s="624"/>
      <c r="M18" s="623"/>
      <c r="N18" s="623"/>
      <c r="O18" s="624"/>
      <c r="P18" s="631"/>
      <c r="Q18" s="623"/>
      <c r="R18" s="623"/>
      <c r="S18" s="623"/>
      <c r="T18" s="623"/>
      <c r="U18" s="691"/>
      <c r="V18" s="724"/>
      <c r="W18" s="695"/>
      <c r="X18" s="693"/>
      <c r="Y18" s="694"/>
      <c r="Z18" s="695"/>
      <c r="AA18" s="696"/>
      <c r="AB18" s="696"/>
      <c r="AC18" s="697"/>
      <c r="AD18" s="696"/>
      <c r="AE18" s="696"/>
      <c r="AF18" s="697"/>
      <c r="AG18" s="698"/>
      <c r="AH18" s="696"/>
      <c r="AI18" s="696"/>
      <c r="AJ18" s="696"/>
      <c r="AK18" s="696"/>
      <c r="AL18" s="700"/>
      <c r="AM18" s="693"/>
      <c r="AN18" s="694"/>
      <c r="AO18" s="695"/>
      <c r="AP18" s="696"/>
      <c r="AQ18" s="696"/>
      <c r="AR18" s="697"/>
      <c r="AS18" s="696"/>
      <c r="AT18" s="696"/>
      <c r="AU18" s="697"/>
      <c r="AV18" s="698"/>
      <c r="AW18" s="696"/>
      <c r="AX18" s="696"/>
      <c r="AY18" s="696"/>
      <c r="AZ18" s="696"/>
      <c r="BA18" s="700"/>
      <c r="BB18" s="609"/>
      <c r="BC18" s="609"/>
      <c r="BD18" s="609"/>
      <c r="BE18"/>
      <c r="BF18"/>
      <c r="CW18" s="735"/>
    </row>
    <row r="19" spans="1:122" ht="21.95" customHeight="1">
      <c r="A19" s="717"/>
      <c r="B19" s="818" t="s">
        <v>834</v>
      </c>
      <c r="C19" s="803"/>
      <c r="D19" s="490">
        <f t="shared" ref="D19:E19" si="4">D20</f>
        <v>4412</v>
      </c>
      <c r="E19" s="490">
        <f t="shared" si="4"/>
        <v>0</v>
      </c>
      <c r="F19" s="683">
        <f t="shared" si="1"/>
        <v>4412</v>
      </c>
      <c r="G19" s="693"/>
      <c r="H19" s="694"/>
      <c r="I19" s="695"/>
      <c r="J19" s="696"/>
      <c r="K19" s="696"/>
      <c r="L19" s="697"/>
      <c r="M19" s="696"/>
      <c r="N19" s="696"/>
      <c r="O19" s="697"/>
      <c r="P19" s="698"/>
      <c r="Q19" s="696"/>
      <c r="R19" s="696"/>
      <c r="S19" s="696"/>
      <c r="T19" s="696"/>
      <c r="U19" s="699"/>
      <c r="V19" s="724"/>
      <c r="W19" s="695"/>
      <c r="X19" s="693"/>
      <c r="Y19" s="694"/>
      <c r="Z19" s="695"/>
      <c r="AA19" s="696"/>
      <c r="AB19" s="696"/>
      <c r="AC19" s="697"/>
      <c r="AD19" s="696"/>
      <c r="AE19" s="696"/>
      <c r="AF19" s="697"/>
      <c r="AG19" s="698"/>
      <c r="AH19" s="696"/>
      <c r="AI19" s="696"/>
      <c r="AJ19" s="696"/>
      <c r="AK19" s="696"/>
      <c r="AL19" s="700"/>
      <c r="AM19" s="693"/>
      <c r="AN19" s="694"/>
      <c r="AO19" s="695"/>
      <c r="AP19" s="696"/>
      <c r="AQ19" s="696"/>
      <c r="AR19" s="697"/>
      <c r="AS19" s="696"/>
      <c r="AT19" s="696"/>
      <c r="AU19" s="697"/>
      <c r="AV19" s="698"/>
      <c r="AW19" s="696"/>
      <c r="AX19" s="696"/>
      <c r="AY19" s="696"/>
      <c r="AZ19" s="696"/>
      <c r="BA19" s="700"/>
      <c r="BB19" s="609"/>
      <c r="BC19" s="609"/>
      <c r="BD19" s="609"/>
      <c r="BE19"/>
      <c r="BF19"/>
    </row>
    <row r="20" spans="1:122" ht="21.95" customHeight="1">
      <c r="A20" s="717"/>
      <c r="B20" s="701"/>
      <c r="C20" s="741" t="s">
        <v>835</v>
      </c>
      <c r="D20" s="99">
        <v>4412</v>
      </c>
      <c r="E20" s="99">
        <v>0</v>
      </c>
      <c r="F20" s="683">
        <f t="shared" si="1"/>
        <v>4412</v>
      </c>
      <c r="G20" s="711"/>
      <c r="H20" s="730"/>
      <c r="I20" s="731"/>
      <c r="J20" s="644"/>
      <c r="K20" s="644"/>
      <c r="L20" s="645"/>
      <c r="M20" s="644"/>
      <c r="N20" s="644"/>
      <c r="O20" s="645"/>
      <c r="P20" s="643"/>
      <c r="Q20" s="644"/>
      <c r="R20" s="644"/>
      <c r="S20" s="644"/>
      <c r="T20" s="644"/>
      <c r="U20" s="732"/>
      <c r="V20" s="724"/>
      <c r="W20" s="724"/>
      <c r="X20" s="669"/>
      <c r="Y20" s="725"/>
      <c r="Z20" s="724"/>
      <c r="AA20" s="675"/>
      <c r="AB20" s="675"/>
      <c r="AC20" s="676"/>
      <c r="AD20" s="675"/>
      <c r="AE20" s="675"/>
      <c r="AF20" s="676"/>
      <c r="AG20" s="726"/>
      <c r="AH20" s="675"/>
      <c r="AI20" s="675"/>
      <c r="AJ20" s="675"/>
      <c r="AK20" s="675"/>
      <c r="AL20" s="727"/>
      <c r="AM20" s="669"/>
      <c r="AN20" s="725"/>
      <c r="AO20" s="724"/>
      <c r="AP20" s="675"/>
      <c r="AQ20" s="675"/>
      <c r="AR20" s="676"/>
      <c r="AS20" s="675"/>
      <c r="AT20" s="675"/>
      <c r="AU20" s="676"/>
      <c r="AV20" s="726"/>
      <c r="AW20" s="675"/>
      <c r="AX20" s="675"/>
      <c r="AY20" s="675"/>
      <c r="AZ20" s="675"/>
      <c r="BA20" s="727"/>
      <c r="BB20" s="609"/>
      <c r="BC20" s="609"/>
      <c r="BD20" s="609"/>
      <c r="BE20" s="609"/>
      <c r="BF20" s="609"/>
    </row>
    <row r="21" spans="1:122" ht="21.75" customHeight="1">
      <c r="A21" s="687"/>
      <c r="B21" s="814" t="s">
        <v>149</v>
      </c>
      <c r="C21" s="815"/>
      <c r="D21" s="99">
        <f>D22</f>
        <v>153933</v>
      </c>
      <c r="E21" s="99">
        <f>E22</f>
        <v>131000</v>
      </c>
      <c r="F21" s="683">
        <f t="shared" si="1"/>
        <v>22933</v>
      </c>
      <c r="G21" s="669"/>
      <c r="H21" s="725"/>
      <c r="I21" s="724"/>
      <c r="J21" s="675"/>
      <c r="K21" s="675"/>
      <c r="L21" s="676"/>
      <c r="M21" s="675"/>
      <c r="N21" s="675"/>
      <c r="O21" s="676"/>
      <c r="P21" s="726"/>
      <c r="Q21" s="675"/>
      <c r="R21" s="675"/>
      <c r="S21" s="675"/>
      <c r="T21" s="675"/>
      <c r="U21" s="742"/>
      <c r="V21" s="724"/>
      <c r="W21" s="724"/>
      <c r="X21" s="669"/>
      <c r="Y21" s="725"/>
      <c r="Z21" s="724"/>
      <c r="AA21" s="675"/>
      <c r="AB21" s="675"/>
      <c r="AC21" s="676"/>
      <c r="AD21" s="675"/>
      <c r="AE21" s="675"/>
      <c r="AF21" s="676"/>
      <c r="AG21" s="726"/>
      <c r="AH21" s="675"/>
      <c r="AI21" s="675"/>
      <c r="AJ21" s="675"/>
      <c r="AK21" s="675"/>
      <c r="AL21" s="727"/>
      <c r="AM21" s="669"/>
      <c r="AN21" s="725"/>
      <c r="AO21" s="724"/>
      <c r="AP21" s="675"/>
      <c r="AQ21" s="675"/>
      <c r="AR21" s="676"/>
      <c r="AS21" s="675"/>
      <c r="AT21" s="675"/>
      <c r="AU21" s="676"/>
      <c r="AV21" s="726"/>
      <c r="AW21" s="675"/>
      <c r="AX21" s="675"/>
      <c r="AY21" s="675"/>
      <c r="AZ21" s="675"/>
      <c r="BA21" s="727"/>
      <c r="BB21" s="609"/>
      <c r="BC21" s="609"/>
      <c r="BD21" s="609"/>
      <c r="BE21" s="609"/>
      <c r="BF21" s="609"/>
    </row>
    <row r="22" spans="1:122" ht="21.75" customHeight="1">
      <c r="A22" s="743"/>
      <c r="B22" s="744"/>
      <c r="C22" s="728" t="s">
        <v>150</v>
      </c>
      <c r="D22" s="729">
        <v>153933</v>
      </c>
      <c r="E22" s="729">
        <v>131000</v>
      </c>
      <c r="F22" s="683">
        <f t="shared" si="1"/>
        <v>22933</v>
      </c>
      <c r="G22" s="711"/>
      <c r="H22" s="730"/>
      <c r="I22" s="731"/>
      <c r="J22" s="644"/>
      <c r="K22" s="644"/>
      <c r="L22" s="645"/>
      <c r="M22" s="644"/>
      <c r="N22" s="644"/>
      <c r="O22" s="645"/>
      <c r="P22" s="643"/>
      <c r="Q22" s="644"/>
      <c r="R22" s="644"/>
      <c r="S22" s="644"/>
      <c r="T22" s="644"/>
      <c r="U22" s="732"/>
      <c r="V22" s="724"/>
      <c r="W22" s="731"/>
      <c r="X22" s="711"/>
      <c r="Y22" s="730"/>
      <c r="Z22" s="731"/>
      <c r="AA22" s="644"/>
      <c r="AB22" s="644"/>
      <c r="AC22" s="645"/>
      <c r="AD22" s="644"/>
      <c r="AE22" s="644"/>
      <c r="AF22" s="645"/>
      <c r="AG22" s="643"/>
      <c r="AH22" s="644"/>
      <c r="AI22" s="644"/>
      <c r="AJ22" s="644"/>
      <c r="AK22" s="644"/>
      <c r="AL22" s="745"/>
      <c r="AM22" s="711"/>
      <c r="AN22" s="730"/>
      <c r="AO22" s="731"/>
      <c r="AP22" s="644"/>
      <c r="AQ22" s="644"/>
      <c r="AR22" s="645"/>
      <c r="AS22" s="644"/>
      <c r="AT22" s="644"/>
      <c r="AU22" s="645"/>
      <c r="AV22" s="643"/>
      <c r="AW22" s="644"/>
      <c r="AX22" s="644"/>
      <c r="AY22" s="644"/>
      <c r="AZ22" s="644"/>
      <c r="BA22" s="714"/>
      <c r="BB22" s="661"/>
      <c r="BC22" s="661"/>
      <c r="BD22" s="661"/>
      <c r="BE22" s="661"/>
      <c r="BF22" s="661"/>
    </row>
    <row r="23" spans="1:122" ht="21.75" customHeight="1">
      <c r="A23" s="717"/>
      <c r="B23" s="802" t="s">
        <v>832</v>
      </c>
      <c r="C23" s="803"/>
      <c r="D23" s="490">
        <f t="shared" ref="D23:E23" si="5">D24</f>
        <v>0</v>
      </c>
      <c r="E23" s="490">
        <f t="shared" si="5"/>
        <v>0</v>
      </c>
      <c r="F23" s="683">
        <f t="shared" si="1"/>
        <v>0</v>
      </c>
      <c r="G23" s="693"/>
      <c r="H23" s="694"/>
      <c r="I23" s="695"/>
      <c r="J23" s="696"/>
      <c r="K23" s="696"/>
      <c r="L23" s="697"/>
      <c r="M23" s="696"/>
      <c r="N23" s="696"/>
      <c r="O23" s="697"/>
      <c r="P23" s="698"/>
      <c r="Q23" s="696"/>
      <c r="R23" s="696"/>
      <c r="S23" s="696"/>
      <c r="T23" s="696"/>
      <c r="U23" s="699"/>
      <c r="V23" s="724"/>
      <c r="W23" s="695"/>
      <c r="X23" s="693"/>
      <c r="Y23" s="694"/>
      <c r="Z23" s="695"/>
      <c r="AA23" s="696"/>
      <c r="AB23" s="696"/>
      <c r="AC23" s="697"/>
      <c r="AD23" s="696"/>
      <c r="AE23" s="696"/>
      <c r="AF23" s="697"/>
      <c r="AG23" s="698"/>
      <c r="AH23" s="696"/>
      <c r="AI23" s="696"/>
      <c r="AJ23" s="696"/>
      <c r="AK23" s="696"/>
      <c r="AL23" s="746"/>
      <c r="AM23" s="693"/>
      <c r="AN23" s="694"/>
      <c r="AO23" s="695"/>
      <c r="AP23" s="696"/>
      <c r="AQ23" s="696"/>
      <c r="AR23" s="697"/>
      <c r="AS23" s="696"/>
      <c r="AT23" s="696"/>
      <c r="AU23" s="697"/>
      <c r="AV23" s="698"/>
      <c r="AW23" s="696"/>
      <c r="AX23" s="696"/>
      <c r="AY23" s="696"/>
      <c r="AZ23" s="696"/>
      <c r="BA23" s="700"/>
      <c r="BB23" s="609"/>
      <c r="BC23" s="609"/>
      <c r="BD23" s="609"/>
      <c r="BE23" s="609"/>
      <c r="BF23" s="609"/>
      <c r="BG23" s="577"/>
      <c r="BH23" s="577"/>
      <c r="BI23" s="577"/>
      <c r="BJ23" s="577"/>
      <c r="BK23" s="577"/>
      <c r="BL23" s="577"/>
      <c r="BM23" s="577"/>
      <c r="BN23" s="577"/>
      <c r="BO23" s="577"/>
      <c r="BP23" s="577"/>
      <c r="BQ23" s="577"/>
      <c r="BR23" s="577"/>
      <c r="BS23" s="577"/>
      <c r="BT23" s="577"/>
      <c r="BU23" s="577"/>
      <c r="BV23" s="577"/>
      <c r="BW23" s="577"/>
      <c r="BX23" s="577"/>
      <c r="BY23" s="577"/>
      <c r="BZ23" s="577"/>
      <c r="CA23" s="577"/>
      <c r="CB23" s="577"/>
      <c r="CC23" s="577"/>
      <c r="CD23" s="577"/>
      <c r="CE23" s="577"/>
      <c r="CF23" s="577"/>
      <c r="CG23" s="577"/>
      <c r="CH23" s="577"/>
      <c r="CI23" s="577"/>
      <c r="CJ23" s="577"/>
      <c r="CK23" s="577"/>
      <c r="CL23" s="577"/>
      <c r="CM23" s="577"/>
      <c r="CN23" s="577"/>
      <c r="CO23" s="577"/>
      <c r="CP23" s="577"/>
      <c r="CQ23" s="577"/>
      <c r="CR23" s="577"/>
      <c r="CS23" s="577"/>
      <c r="CT23" s="577"/>
      <c r="CU23" s="577"/>
      <c r="CV23" s="577"/>
      <c r="CW23" s="577"/>
      <c r="CX23" s="577"/>
      <c r="CY23" s="577"/>
      <c r="CZ23" s="577"/>
      <c r="DA23" s="577"/>
      <c r="DB23" s="577"/>
      <c r="DC23" s="577"/>
      <c r="DD23" s="577"/>
      <c r="DE23" s="577"/>
      <c r="DF23" s="577"/>
      <c r="DG23" s="577"/>
      <c r="DH23" s="577"/>
      <c r="DI23" s="577"/>
      <c r="DJ23" s="577"/>
      <c r="DK23" s="577"/>
      <c r="DL23" s="577"/>
      <c r="DM23" s="577"/>
      <c r="DN23" s="577"/>
      <c r="DO23" s="577"/>
      <c r="DP23" s="577"/>
      <c r="DQ23" s="577"/>
      <c r="DR23" s="577"/>
    </row>
    <row r="24" spans="1:122" ht="21.75" customHeight="1">
      <c r="A24" s="747"/>
      <c r="B24" s="748"/>
      <c r="C24" s="678" t="s">
        <v>833</v>
      </c>
      <c r="D24" s="99">
        <v>0</v>
      </c>
      <c r="E24" s="99">
        <v>0</v>
      </c>
      <c r="F24" s="683">
        <f t="shared" si="1"/>
        <v>0</v>
      </c>
      <c r="G24" s="669"/>
      <c r="H24" s="725"/>
      <c r="I24" s="724"/>
      <c r="J24" s="675"/>
      <c r="K24" s="675"/>
      <c r="L24" s="676"/>
      <c r="M24" s="675"/>
      <c r="N24" s="675"/>
      <c r="O24" s="676"/>
      <c r="P24" s="726"/>
      <c r="Q24" s="675"/>
      <c r="R24" s="675"/>
      <c r="S24" s="675"/>
      <c r="T24" s="675"/>
      <c r="U24" s="749"/>
      <c r="V24" s="724"/>
      <c r="W24" s="724"/>
      <c r="X24" s="669"/>
      <c r="Y24" s="725"/>
      <c r="Z24" s="724"/>
      <c r="AA24" s="675"/>
      <c r="AB24" s="675"/>
      <c r="AC24" s="676"/>
      <c r="AD24" s="675"/>
      <c r="AE24" s="675"/>
      <c r="AF24" s="676"/>
      <c r="AG24" s="726"/>
      <c r="AH24" s="675"/>
      <c r="AI24" s="675"/>
      <c r="AJ24" s="675"/>
      <c r="AK24" s="675"/>
      <c r="AL24" s="750"/>
      <c r="AM24" s="669"/>
      <c r="AN24" s="725"/>
      <c r="AO24" s="724"/>
      <c r="AP24" s="675"/>
      <c r="AQ24" s="675"/>
      <c r="AR24" s="676"/>
      <c r="AS24" s="675"/>
      <c r="AT24" s="675"/>
      <c r="AU24" s="676"/>
      <c r="AV24" s="726"/>
      <c r="AW24" s="675"/>
      <c r="AX24" s="675"/>
      <c r="AY24" s="675"/>
      <c r="AZ24" s="675"/>
      <c r="BA24" s="727"/>
      <c r="BB24" s="609"/>
      <c r="BC24" s="609"/>
      <c r="BD24" s="609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 ht="30" customHeight="1">
      <c r="A25" s="751"/>
      <c r="B25" s="751"/>
      <c r="C25" s="751"/>
      <c r="D25" s="752"/>
      <c r="E25" s="753"/>
      <c r="F25" s="754"/>
      <c r="G25" s="669"/>
      <c r="H25" s="755"/>
      <c r="I25" s="724"/>
      <c r="J25" s="609"/>
      <c r="K25" s="609"/>
      <c r="L25" s="676"/>
      <c r="M25" s="609"/>
      <c r="N25" s="609"/>
      <c r="O25" s="676"/>
      <c r="P25" s="609"/>
      <c r="Q25" s="609"/>
      <c r="R25" s="609"/>
      <c r="S25" s="609"/>
      <c r="T25" s="609"/>
      <c r="U25" s="724"/>
      <c r="V25" s="756"/>
      <c r="W25" s="724"/>
      <c r="X25" s="669"/>
      <c r="Y25" s="755"/>
      <c r="Z25" s="724"/>
      <c r="AA25" s="609"/>
      <c r="AB25" s="609"/>
      <c r="AC25" s="676"/>
      <c r="AD25" s="609"/>
      <c r="AE25" s="609"/>
      <c r="AF25" s="676"/>
      <c r="AG25" s="609"/>
      <c r="AH25" s="609"/>
      <c r="AI25" s="609"/>
      <c r="AJ25" s="609"/>
      <c r="AK25" s="609"/>
      <c r="AL25" s="724"/>
      <c r="AM25" s="669"/>
      <c r="AN25" s="755"/>
      <c r="AO25" s="724"/>
      <c r="AP25" s="609"/>
      <c r="AQ25" s="609"/>
      <c r="AR25" s="676"/>
      <c r="AS25" s="609"/>
      <c r="AT25" s="609"/>
      <c r="AU25" s="676"/>
      <c r="AV25" s="609"/>
      <c r="AW25" s="609"/>
      <c r="AX25" s="609"/>
      <c r="AY25" s="609"/>
      <c r="AZ25" s="609"/>
      <c r="BA25" s="724"/>
      <c r="BB25" s="609"/>
      <c r="BC25" s="609"/>
      <c r="BD25" s="609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</row>
    <row r="26" spans="1:122" ht="30" customHeight="1">
      <c r="A26" s="751"/>
      <c r="B26" s="751"/>
      <c r="C26" s="751"/>
      <c r="D26" s="752"/>
      <c r="E26" s="753"/>
      <c r="F26" s="754"/>
      <c r="G26" s="669"/>
      <c r="H26" s="755"/>
      <c r="I26" s="724"/>
      <c r="J26" s="609"/>
      <c r="K26" s="609"/>
      <c r="L26" s="676"/>
      <c r="M26" s="609"/>
      <c r="N26" s="609"/>
      <c r="O26" s="676"/>
      <c r="P26" s="609"/>
      <c r="Q26" s="609"/>
      <c r="R26" s="609"/>
      <c r="S26" s="609"/>
      <c r="T26" s="609"/>
      <c r="U26" s="724"/>
      <c r="V26" s="689"/>
      <c r="W26" s="724"/>
      <c r="X26" s="669"/>
      <c r="Y26" s="755"/>
      <c r="Z26" s="724"/>
      <c r="AA26" s="609"/>
      <c r="AB26" s="609"/>
      <c r="AC26" s="676"/>
      <c r="AD26" s="609"/>
      <c r="AE26" s="609"/>
      <c r="AF26" s="676"/>
      <c r="AG26" s="609"/>
      <c r="AH26" s="609"/>
      <c r="AI26" s="609"/>
      <c r="AJ26" s="609"/>
      <c r="AK26" s="609"/>
      <c r="AL26" s="724"/>
      <c r="AM26" s="669"/>
      <c r="AN26" s="755"/>
      <c r="AO26" s="724"/>
      <c r="AP26" s="609"/>
      <c r="AQ26" s="609"/>
      <c r="AR26" s="676"/>
      <c r="AS26" s="609"/>
      <c r="AT26" s="609"/>
      <c r="AU26" s="676"/>
      <c r="AV26" s="609"/>
      <c r="AW26" s="609"/>
      <c r="AX26" s="609"/>
      <c r="AY26" s="609"/>
      <c r="AZ26" s="609"/>
      <c r="BA26" s="724"/>
      <c r="BB26" s="609"/>
      <c r="BC26" s="609"/>
      <c r="BD26" s="609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 ht="30" customHeight="1">
      <c r="A27" s="751"/>
      <c r="B27" s="751"/>
      <c r="C27" s="751"/>
      <c r="D27" s="752"/>
      <c r="E27" s="753"/>
      <c r="F27" s="754"/>
      <c r="G27" s="669"/>
      <c r="H27" s="755"/>
      <c r="I27" s="724"/>
      <c r="J27" s="609"/>
      <c r="K27" s="609"/>
      <c r="L27" s="676"/>
      <c r="M27" s="609"/>
      <c r="N27" s="609"/>
      <c r="O27" s="676"/>
      <c r="P27" s="609"/>
      <c r="Q27" s="609"/>
      <c r="R27" s="609"/>
      <c r="S27" s="609"/>
      <c r="T27" s="609"/>
      <c r="U27" s="724"/>
      <c r="V27" s="731"/>
      <c r="W27" s="724"/>
      <c r="X27" s="669"/>
      <c r="Y27" s="755"/>
      <c r="Z27" s="724"/>
      <c r="AA27" s="609"/>
      <c r="AB27" s="609"/>
      <c r="AC27" s="676"/>
      <c r="AD27" s="609"/>
      <c r="AE27" s="609"/>
      <c r="AF27" s="676"/>
      <c r="AG27" s="609"/>
      <c r="AH27" s="609"/>
      <c r="AI27" s="609"/>
      <c r="AJ27" s="609"/>
      <c r="AK27" s="609"/>
      <c r="AL27" s="724"/>
      <c r="AM27" s="669"/>
      <c r="AN27" s="755"/>
      <c r="AO27" s="724"/>
      <c r="AP27" s="609"/>
      <c r="AQ27" s="609"/>
      <c r="AR27" s="676"/>
      <c r="AS27" s="609"/>
      <c r="AT27" s="609"/>
      <c r="AU27" s="676"/>
      <c r="AV27" s="609"/>
      <c r="AW27" s="609"/>
      <c r="AX27" s="609"/>
      <c r="AY27" s="609"/>
      <c r="AZ27" s="609"/>
      <c r="BA27" s="724"/>
      <c r="BB27" s="609"/>
      <c r="BC27" s="609"/>
      <c r="BD27" s="609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 ht="30" customHeight="1">
      <c r="A28" s="751"/>
      <c r="B28" s="751"/>
      <c r="C28" s="751"/>
      <c r="D28" s="752"/>
      <c r="E28" s="753"/>
      <c r="F28" s="754"/>
      <c r="G28" s="669"/>
      <c r="H28" s="755"/>
      <c r="I28" s="724"/>
      <c r="J28" s="609"/>
      <c r="K28" s="609"/>
      <c r="L28" s="676"/>
      <c r="M28" s="609"/>
      <c r="N28" s="609"/>
      <c r="O28" s="676"/>
      <c r="P28" s="609"/>
      <c r="Q28" s="609"/>
      <c r="R28" s="609"/>
      <c r="S28" s="609"/>
      <c r="T28" s="609"/>
      <c r="U28" s="724"/>
      <c r="V28" s="724"/>
      <c r="W28" s="724"/>
      <c r="X28" s="669"/>
      <c r="Y28" s="755"/>
      <c r="Z28" s="724"/>
      <c r="AA28" s="609"/>
      <c r="AB28" s="609"/>
      <c r="AC28" s="676"/>
      <c r="AD28" s="609"/>
      <c r="AE28" s="609"/>
      <c r="AF28" s="676"/>
      <c r="AG28" s="609"/>
      <c r="AH28" s="609"/>
      <c r="AI28" s="609"/>
      <c r="AJ28" s="609"/>
      <c r="AK28" s="609"/>
      <c r="AL28" s="724"/>
      <c r="AM28" s="669"/>
      <c r="AN28" s="755"/>
      <c r="AO28" s="724"/>
      <c r="AP28" s="609"/>
      <c r="AQ28" s="609"/>
      <c r="AR28" s="676"/>
      <c r="AS28" s="609"/>
      <c r="AT28" s="609"/>
      <c r="AU28" s="676"/>
      <c r="AV28" s="609"/>
      <c r="AW28" s="609"/>
      <c r="AX28" s="609"/>
      <c r="AY28" s="609"/>
      <c r="AZ28" s="609"/>
      <c r="BA28" s="724"/>
      <c r="BB28" s="609"/>
      <c r="BC28" s="609"/>
      <c r="BD28" s="609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</row>
    <row r="29" spans="1:122" ht="30" customHeight="1">
      <c r="A29" s="751"/>
      <c r="B29" s="751"/>
      <c r="C29" s="751"/>
      <c r="D29" s="752"/>
      <c r="E29" s="753"/>
      <c r="F29" s="754"/>
      <c r="G29" s="669"/>
      <c r="H29" s="755"/>
      <c r="I29" s="724"/>
      <c r="J29" s="609"/>
      <c r="K29" s="609"/>
      <c r="L29" s="676"/>
      <c r="M29" s="609"/>
      <c r="N29" s="609"/>
      <c r="O29" s="676"/>
      <c r="P29" s="609"/>
      <c r="Q29" s="609"/>
      <c r="R29" s="609"/>
      <c r="S29" s="609"/>
      <c r="T29" s="609"/>
      <c r="U29" s="724"/>
      <c r="V29" s="695"/>
      <c r="W29" s="724"/>
      <c r="X29" s="669"/>
      <c r="Y29" s="755"/>
      <c r="Z29" s="724"/>
      <c r="AA29" s="609"/>
      <c r="AB29" s="609"/>
      <c r="AC29" s="676"/>
      <c r="AD29" s="609"/>
      <c r="AE29" s="609"/>
      <c r="AF29" s="676"/>
      <c r="AG29" s="609"/>
      <c r="AH29" s="609"/>
      <c r="AI29" s="609"/>
      <c r="AJ29" s="609"/>
      <c r="AK29" s="609"/>
      <c r="AL29" s="724"/>
      <c r="AM29" s="669"/>
      <c r="AN29" s="755"/>
      <c r="AO29" s="724"/>
      <c r="AP29" s="609"/>
      <c r="AQ29" s="609"/>
      <c r="AR29" s="676"/>
      <c r="AS29" s="609"/>
      <c r="AT29" s="609"/>
      <c r="AU29" s="676"/>
      <c r="AV29" s="609"/>
      <c r="AW29" s="609"/>
      <c r="AX29" s="609"/>
      <c r="AY29" s="609"/>
      <c r="AZ29" s="609"/>
      <c r="BA29" s="724"/>
      <c r="BB29" s="609"/>
      <c r="BC29" s="609"/>
      <c r="BD29" s="60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 ht="30" customHeight="1">
      <c r="A30" s="751"/>
      <c r="B30" s="751"/>
      <c r="C30" s="751"/>
      <c r="D30" s="752"/>
      <c r="E30" s="753"/>
      <c r="F30" s="754"/>
      <c r="G30" s="669"/>
      <c r="H30" s="755"/>
      <c r="I30" s="724"/>
      <c r="J30" s="609"/>
      <c r="K30" s="609"/>
      <c r="L30" s="676"/>
      <c r="M30" s="609"/>
      <c r="N30" s="609"/>
      <c r="O30" s="676"/>
      <c r="P30" s="609"/>
      <c r="Q30" s="609"/>
      <c r="R30" s="609"/>
      <c r="S30" s="609"/>
      <c r="T30" s="609"/>
      <c r="U30" s="724"/>
      <c r="V30" s="724"/>
      <c r="W30" s="724"/>
      <c r="X30" s="669"/>
      <c r="Y30" s="755"/>
      <c r="Z30" s="724"/>
      <c r="AA30" s="609"/>
      <c r="AB30" s="609"/>
      <c r="AC30" s="676"/>
      <c r="AD30" s="609"/>
      <c r="AE30" s="609"/>
      <c r="AF30" s="676"/>
      <c r="AG30" s="609"/>
      <c r="AH30" s="609"/>
      <c r="AI30" s="609"/>
      <c r="AJ30" s="609"/>
      <c r="AK30" s="609"/>
      <c r="AL30" s="724"/>
      <c r="AM30" s="669"/>
      <c r="AN30" s="755"/>
      <c r="AO30" s="724"/>
      <c r="AP30" s="609"/>
      <c r="AQ30" s="609"/>
      <c r="AR30" s="676"/>
      <c r="AS30" s="609"/>
      <c r="AT30" s="609"/>
      <c r="AU30" s="676"/>
      <c r="AV30" s="609"/>
      <c r="AW30" s="609"/>
      <c r="AX30" s="609"/>
      <c r="AY30" s="609"/>
      <c r="AZ30" s="609"/>
      <c r="BA30" s="724"/>
      <c r="BB30" s="609"/>
      <c r="BC30" s="609"/>
      <c r="BD30" s="609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</row>
    <row r="31" spans="1:122" ht="30" customHeight="1">
      <c r="A31" s="751"/>
      <c r="B31" s="751"/>
      <c r="C31" s="751"/>
      <c r="D31" s="752"/>
      <c r="E31" s="753"/>
      <c r="F31" s="754"/>
      <c r="G31" s="669"/>
      <c r="H31" s="755"/>
      <c r="I31" s="724"/>
      <c r="J31" s="609"/>
      <c r="K31" s="609"/>
      <c r="L31" s="676"/>
      <c r="M31" s="609"/>
      <c r="N31" s="609"/>
      <c r="O31" s="676"/>
      <c r="P31" s="609"/>
      <c r="Q31" s="609"/>
      <c r="R31" s="609"/>
      <c r="S31" s="609"/>
      <c r="T31" s="609"/>
      <c r="U31" s="724"/>
      <c r="V31" s="724"/>
      <c r="W31" s="724"/>
      <c r="X31" s="669"/>
      <c r="Y31" s="755"/>
      <c r="Z31" s="724"/>
      <c r="AA31" s="609"/>
      <c r="AB31" s="609"/>
      <c r="AC31" s="676"/>
      <c r="AD31" s="609"/>
      <c r="AE31" s="609"/>
      <c r="AF31" s="676"/>
      <c r="AG31" s="609"/>
      <c r="AH31" s="609"/>
      <c r="AI31" s="609"/>
      <c r="AJ31" s="609"/>
      <c r="AK31" s="609"/>
      <c r="AL31" s="724"/>
      <c r="AM31" s="669"/>
      <c r="AN31" s="755"/>
      <c r="AO31" s="724"/>
      <c r="AP31" s="609"/>
      <c r="AQ31" s="609"/>
      <c r="AR31" s="676"/>
      <c r="AS31" s="609"/>
      <c r="AT31" s="609"/>
      <c r="AU31" s="676"/>
      <c r="AV31" s="609"/>
      <c r="AW31" s="609"/>
      <c r="AX31" s="609"/>
      <c r="AY31" s="609"/>
      <c r="AZ31" s="609"/>
      <c r="BA31" s="724"/>
      <c r="BB31" s="609"/>
      <c r="BC31" s="609"/>
      <c r="BD31" s="609"/>
    </row>
    <row r="32" spans="1:122" ht="30" customHeight="1">
      <c r="A32" s="751"/>
      <c r="B32" s="751"/>
      <c r="C32" s="751"/>
      <c r="D32" s="752"/>
      <c r="E32" s="753"/>
      <c r="F32" s="754"/>
      <c r="G32" s="669"/>
      <c r="H32" s="755"/>
      <c r="I32" s="724"/>
      <c r="J32" s="609"/>
      <c r="K32" s="609"/>
      <c r="L32" s="676"/>
      <c r="M32" s="609"/>
      <c r="N32" s="609"/>
      <c r="O32" s="676"/>
      <c r="P32" s="609"/>
      <c r="Q32" s="609"/>
      <c r="R32" s="609"/>
      <c r="S32" s="609"/>
      <c r="T32" s="609"/>
      <c r="U32" s="724"/>
      <c r="V32" s="695"/>
      <c r="W32" s="724"/>
      <c r="X32" s="669"/>
      <c r="Y32" s="755"/>
      <c r="Z32" s="724"/>
      <c r="AA32" s="609"/>
      <c r="AB32" s="609"/>
      <c r="AC32" s="676"/>
      <c r="AD32" s="609"/>
      <c r="AE32" s="609"/>
      <c r="AF32" s="676"/>
      <c r="AG32" s="609"/>
      <c r="AH32" s="609"/>
      <c r="AI32" s="609"/>
      <c r="AJ32" s="609"/>
      <c r="AK32" s="609"/>
      <c r="AL32" s="724"/>
      <c r="AM32" s="669"/>
      <c r="AN32" s="755"/>
      <c r="AO32" s="724"/>
      <c r="AP32" s="609"/>
      <c r="AQ32" s="609"/>
      <c r="AR32" s="676"/>
      <c r="AS32" s="609"/>
      <c r="AT32" s="609"/>
      <c r="AU32" s="676"/>
      <c r="AV32" s="609"/>
      <c r="AW32" s="609"/>
      <c r="AX32" s="609"/>
      <c r="AY32" s="609"/>
      <c r="AZ32" s="609"/>
      <c r="BA32" s="724"/>
      <c r="BB32" s="609"/>
      <c r="BC32" s="609"/>
      <c r="BD32" s="609"/>
    </row>
    <row r="33" spans="1:56" ht="30" customHeight="1">
      <c r="A33" s="751"/>
      <c r="B33" s="751"/>
      <c r="C33" s="751"/>
      <c r="D33" s="752"/>
      <c r="E33" s="753"/>
      <c r="F33" s="754"/>
      <c r="G33" s="669"/>
      <c r="H33" s="755"/>
      <c r="I33" s="724"/>
      <c r="J33" s="609"/>
      <c r="K33" s="609"/>
      <c r="L33" s="676"/>
      <c r="M33" s="609"/>
      <c r="N33" s="609"/>
      <c r="O33" s="676"/>
      <c r="P33" s="609"/>
      <c r="Q33" s="609"/>
      <c r="R33" s="609"/>
      <c r="S33" s="609"/>
      <c r="T33" s="609"/>
      <c r="U33" s="724"/>
      <c r="V33" s="695"/>
      <c r="W33" s="724"/>
      <c r="X33" s="669"/>
      <c r="Y33" s="755"/>
      <c r="Z33" s="724"/>
      <c r="AA33" s="609"/>
      <c r="AB33" s="609"/>
      <c r="AC33" s="676"/>
      <c r="AD33" s="609"/>
      <c r="AE33" s="609"/>
      <c r="AF33" s="676"/>
      <c r="AG33" s="609"/>
      <c r="AH33" s="609"/>
      <c r="AI33" s="609"/>
      <c r="AJ33" s="609"/>
      <c r="AK33" s="609"/>
      <c r="AL33" s="724"/>
      <c r="AM33" s="669"/>
      <c r="AN33" s="755"/>
      <c r="AO33" s="724"/>
      <c r="AP33" s="609"/>
      <c r="AQ33" s="609"/>
      <c r="AR33" s="676"/>
      <c r="AS33" s="609"/>
      <c r="AT33" s="609"/>
      <c r="AU33" s="676"/>
      <c r="AV33" s="609"/>
      <c r="AW33" s="609"/>
      <c r="AX33" s="609"/>
      <c r="AY33" s="609"/>
      <c r="AZ33" s="609"/>
      <c r="BA33" s="724"/>
      <c r="BB33" s="609"/>
      <c r="BC33" s="609"/>
      <c r="BD33" s="609"/>
    </row>
    <row r="34" spans="1:56" ht="30" customHeight="1">
      <c r="A34" s="751"/>
      <c r="B34" s="751"/>
      <c r="C34" s="751"/>
      <c r="D34" s="752"/>
      <c r="E34" s="753"/>
      <c r="F34" s="754"/>
      <c r="G34" s="669"/>
      <c r="H34" s="755"/>
      <c r="I34" s="724"/>
      <c r="J34" s="609"/>
      <c r="K34" s="609"/>
      <c r="L34" s="676"/>
      <c r="M34" s="609"/>
      <c r="N34" s="609"/>
      <c r="O34" s="676"/>
      <c r="P34" s="609"/>
      <c r="Q34" s="609"/>
      <c r="R34" s="609"/>
      <c r="S34" s="609"/>
      <c r="T34" s="609"/>
      <c r="U34" s="724"/>
      <c r="V34" s="731"/>
      <c r="W34" s="724"/>
      <c r="X34" s="669"/>
      <c r="Y34" s="755"/>
      <c r="Z34" s="724"/>
      <c r="AA34" s="609"/>
      <c r="AB34" s="609"/>
      <c r="AC34" s="676"/>
      <c r="AD34" s="609"/>
      <c r="AE34" s="609"/>
      <c r="AF34" s="676"/>
      <c r="AG34" s="609"/>
      <c r="AH34" s="609"/>
      <c r="AI34" s="609"/>
      <c r="AJ34" s="609"/>
      <c r="AK34" s="609"/>
      <c r="AL34" s="724"/>
      <c r="AM34" s="669"/>
      <c r="AN34" s="755"/>
      <c r="AO34" s="724"/>
      <c r="AP34" s="609"/>
      <c r="AQ34" s="609"/>
      <c r="AR34" s="676"/>
      <c r="AS34" s="609"/>
      <c r="AT34" s="609"/>
      <c r="AU34" s="676"/>
      <c r="AV34" s="609"/>
      <c r="AW34" s="609"/>
      <c r="AX34" s="609"/>
      <c r="AY34" s="609"/>
      <c r="AZ34" s="609"/>
      <c r="BA34" s="724"/>
      <c r="BB34" s="609"/>
      <c r="BC34" s="609"/>
      <c r="BD34" s="609"/>
    </row>
    <row r="35" spans="1:56" ht="30" customHeight="1">
      <c r="A35" s="751"/>
      <c r="B35" s="751"/>
      <c r="C35" s="751"/>
      <c r="D35" s="752"/>
      <c r="E35" s="753"/>
      <c r="F35" s="754"/>
      <c r="G35" s="669"/>
      <c r="H35" s="755"/>
      <c r="I35" s="724"/>
      <c r="J35" s="609"/>
      <c r="K35" s="609"/>
      <c r="L35" s="676"/>
      <c r="M35" s="609"/>
      <c r="N35" s="609"/>
      <c r="O35" s="676"/>
      <c r="P35" s="609"/>
      <c r="Q35" s="609"/>
      <c r="R35" s="609"/>
      <c r="S35" s="609"/>
      <c r="T35" s="609"/>
      <c r="U35" s="724"/>
      <c r="V35" s="689"/>
      <c r="W35" s="724"/>
      <c r="X35" s="669"/>
      <c r="Y35" s="755"/>
      <c r="Z35" s="724"/>
      <c r="AA35" s="609"/>
      <c r="AB35" s="609"/>
      <c r="AC35" s="676"/>
      <c r="AD35" s="609"/>
      <c r="AE35" s="609"/>
      <c r="AF35" s="676"/>
      <c r="AG35" s="609"/>
      <c r="AH35" s="609"/>
      <c r="AI35" s="609"/>
      <c r="AJ35" s="609"/>
      <c r="AK35" s="609"/>
      <c r="AL35" s="724"/>
      <c r="AM35" s="669"/>
      <c r="AN35" s="755"/>
      <c r="AO35" s="724"/>
      <c r="AP35" s="609"/>
      <c r="AQ35" s="609"/>
      <c r="AR35" s="676"/>
      <c r="AS35" s="609"/>
      <c r="AT35" s="609"/>
      <c r="AU35" s="676"/>
      <c r="AV35" s="609"/>
      <c r="AW35" s="609"/>
      <c r="AX35" s="609"/>
      <c r="AY35" s="609"/>
      <c r="AZ35" s="609"/>
      <c r="BA35" s="724"/>
      <c r="BB35" s="609"/>
      <c r="BC35" s="609"/>
      <c r="BD35" s="609"/>
    </row>
    <row r="36" spans="1:56" ht="30" customHeight="1">
      <c r="A36" s="751"/>
      <c r="B36" s="751"/>
      <c r="C36" s="751"/>
      <c r="D36" s="752"/>
      <c r="E36" s="753"/>
      <c r="F36" s="754"/>
      <c r="G36" s="669"/>
      <c r="H36" s="755"/>
      <c r="I36" s="724"/>
      <c r="J36" s="609"/>
      <c r="K36" s="609"/>
      <c r="L36" s="676"/>
      <c r="M36" s="609"/>
      <c r="N36" s="609"/>
      <c r="O36" s="676"/>
      <c r="P36" s="609"/>
      <c r="Q36" s="609"/>
      <c r="R36" s="609"/>
      <c r="S36" s="609"/>
      <c r="T36" s="609"/>
      <c r="U36" s="724"/>
      <c r="V36" s="689"/>
      <c r="W36" s="724"/>
      <c r="X36" s="669"/>
      <c r="Y36" s="755"/>
      <c r="Z36" s="724"/>
      <c r="AA36" s="609"/>
      <c r="AB36" s="609"/>
      <c r="AC36" s="676"/>
      <c r="AD36" s="609"/>
      <c r="AE36" s="609"/>
      <c r="AF36" s="676"/>
      <c r="AG36" s="609"/>
      <c r="AH36" s="609"/>
      <c r="AI36" s="609"/>
      <c r="AJ36" s="609"/>
      <c r="AK36" s="609"/>
      <c r="AL36" s="724"/>
      <c r="AM36" s="669"/>
      <c r="AN36" s="755"/>
      <c r="AO36" s="724"/>
      <c r="AP36" s="609"/>
      <c r="AQ36" s="609"/>
      <c r="AR36" s="676"/>
      <c r="AS36" s="609"/>
      <c r="AT36" s="609"/>
      <c r="AU36" s="676"/>
      <c r="AV36" s="609"/>
      <c r="AW36" s="609"/>
      <c r="AX36" s="609"/>
      <c r="AY36" s="609"/>
      <c r="AZ36" s="609"/>
      <c r="BA36" s="724"/>
      <c r="BB36" s="609"/>
      <c r="BC36" s="609"/>
      <c r="BD36" s="609"/>
    </row>
    <row r="37" spans="1:56" ht="30" customHeight="1">
      <c r="A37" s="751"/>
      <c r="B37" s="751"/>
      <c r="C37" s="751"/>
      <c r="D37" s="752"/>
      <c r="E37" s="753"/>
      <c r="F37" s="754"/>
      <c r="G37" s="669"/>
      <c r="H37" s="755"/>
      <c r="I37" s="724"/>
      <c r="J37" s="609"/>
      <c r="K37" s="609"/>
      <c r="L37" s="676"/>
      <c r="M37" s="609"/>
      <c r="N37" s="609"/>
      <c r="O37" s="676"/>
      <c r="P37" s="609"/>
      <c r="Q37" s="609"/>
      <c r="R37" s="609"/>
      <c r="S37" s="609"/>
      <c r="T37" s="609"/>
      <c r="U37" s="724"/>
      <c r="V37" s="689"/>
      <c r="W37" s="724"/>
      <c r="X37" s="669"/>
      <c r="Y37" s="755"/>
      <c r="Z37" s="724"/>
      <c r="AA37" s="609"/>
      <c r="AB37" s="609"/>
      <c r="AC37" s="676"/>
      <c r="AD37" s="609"/>
      <c r="AE37" s="609"/>
      <c r="AF37" s="676"/>
      <c r="AG37" s="609"/>
      <c r="AH37" s="609"/>
      <c r="AI37" s="609"/>
      <c r="AJ37" s="609"/>
      <c r="AK37" s="609"/>
      <c r="AL37" s="724"/>
      <c r="AM37" s="669"/>
      <c r="AN37" s="755"/>
      <c r="AO37" s="724"/>
      <c r="AP37" s="609"/>
      <c r="AQ37" s="609"/>
      <c r="AR37" s="676"/>
      <c r="AS37" s="609"/>
      <c r="AT37" s="609"/>
      <c r="AU37" s="676"/>
      <c r="AV37" s="609"/>
      <c r="AW37" s="609"/>
      <c r="AX37" s="609"/>
      <c r="AY37" s="609"/>
      <c r="AZ37" s="609"/>
      <c r="BA37" s="724"/>
      <c r="BB37" s="609"/>
      <c r="BC37" s="609"/>
      <c r="BD37" s="609"/>
    </row>
    <row r="38" spans="1:56" ht="30" customHeight="1">
      <c r="A38" s="751"/>
      <c r="B38" s="751"/>
      <c r="C38" s="751"/>
      <c r="D38" s="752"/>
      <c r="E38" s="753"/>
      <c r="F38" s="754"/>
      <c r="G38" s="669"/>
      <c r="H38" s="755"/>
      <c r="I38" s="724"/>
      <c r="J38" s="609"/>
      <c r="K38" s="609"/>
      <c r="L38" s="676"/>
      <c r="M38" s="609"/>
      <c r="N38" s="609"/>
      <c r="O38" s="676"/>
      <c r="P38" s="609"/>
      <c r="Q38" s="609"/>
      <c r="R38" s="609"/>
      <c r="S38" s="609"/>
      <c r="T38" s="609"/>
      <c r="U38" s="724"/>
      <c r="V38" s="695"/>
      <c r="W38" s="724"/>
      <c r="X38" s="669"/>
      <c r="Y38" s="755"/>
      <c r="Z38" s="724"/>
      <c r="AA38" s="609"/>
      <c r="AB38" s="609"/>
      <c r="AC38" s="676"/>
      <c r="AD38" s="609"/>
      <c r="AE38" s="609"/>
      <c r="AF38" s="676"/>
      <c r="AG38" s="609"/>
      <c r="AH38" s="609"/>
      <c r="AI38" s="609"/>
      <c r="AJ38" s="609"/>
      <c r="AK38" s="609"/>
      <c r="AL38" s="724"/>
      <c r="AM38" s="669"/>
      <c r="AN38" s="755"/>
      <c r="AO38" s="724"/>
      <c r="AP38" s="609"/>
      <c r="AQ38" s="609"/>
      <c r="AR38" s="676"/>
      <c r="AS38" s="609"/>
      <c r="AT38" s="609"/>
      <c r="AU38" s="676"/>
      <c r="AV38" s="609"/>
      <c r="AW38" s="609"/>
      <c r="AX38" s="609"/>
      <c r="AY38" s="609"/>
      <c r="AZ38" s="609"/>
      <c r="BA38" s="724"/>
      <c r="BB38" s="609"/>
      <c r="BC38" s="609"/>
      <c r="BD38" s="609"/>
    </row>
    <row r="39" spans="1:56" ht="30" customHeight="1">
      <c r="A39" s="751"/>
      <c r="B39" s="751"/>
      <c r="C39" s="751"/>
      <c r="D39" s="752"/>
      <c r="E39" s="753"/>
      <c r="F39" s="754"/>
      <c r="G39" s="669"/>
      <c r="H39" s="755"/>
      <c r="I39" s="724"/>
      <c r="J39" s="609"/>
      <c r="K39" s="609"/>
      <c r="L39" s="676"/>
      <c r="M39" s="609"/>
      <c r="N39" s="609"/>
      <c r="O39" s="676"/>
      <c r="P39" s="609"/>
      <c r="Q39" s="609"/>
      <c r="R39" s="609"/>
      <c r="S39" s="609"/>
      <c r="T39" s="609"/>
      <c r="U39" s="724"/>
      <c r="V39" s="731"/>
      <c r="W39" s="724"/>
      <c r="X39" s="669"/>
      <c r="Y39" s="755"/>
      <c r="Z39" s="724"/>
      <c r="AA39" s="609"/>
      <c r="AB39" s="609"/>
      <c r="AC39" s="676"/>
      <c r="AD39" s="609"/>
      <c r="AE39" s="609"/>
      <c r="AF39" s="676"/>
      <c r="AG39" s="609"/>
      <c r="AH39" s="609"/>
      <c r="AI39" s="609"/>
      <c r="AJ39" s="609"/>
      <c r="AK39" s="609"/>
      <c r="AL39" s="724"/>
      <c r="AM39" s="669"/>
      <c r="AN39" s="755"/>
      <c r="AO39" s="724"/>
      <c r="AP39" s="609"/>
      <c r="AQ39" s="609"/>
      <c r="AR39" s="676"/>
      <c r="AS39" s="609"/>
      <c r="AT39" s="609"/>
      <c r="AU39" s="676"/>
      <c r="AV39" s="609"/>
      <c r="AW39" s="609"/>
      <c r="AX39" s="609"/>
      <c r="AY39" s="609"/>
      <c r="AZ39" s="609"/>
      <c r="BA39" s="724"/>
      <c r="BB39" s="609"/>
      <c r="BC39" s="609"/>
      <c r="BD39" s="609"/>
    </row>
    <row r="40" spans="1:56" ht="30" customHeight="1">
      <c r="A40" s="751"/>
      <c r="B40" s="751"/>
      <c r="C40" s="751"/>
      <c r="D40" s="752"/>
      <c r="E40" s="753"/>
      <c r="F40" s="754"/>
      <c r="G40" s="669"/>
      <c r="H40" s="755"/>
      <c r="I40" s="724"/>
      <c r="J40" s="609"/>
      <c r="K40" s="609"/>
      <c r="L40" s="676"/>
      <c r="M40" s="609"/>
      <c r="N40" s="609"/>
      <c r="O40" s="676"/>
      <c r="P40" s="609"/>
      <c r="Q40" s="609"/>
      <c r="R40" s="609"/>
      <c r="S40" s="609"/>
      <c r="T40" s="609"/>
      <c r="U40" s="724"/>
      <c r="V40" s="724"/>
      <c r="W40" s="724"/>
      <c r="X40" s="669"/>
      <c r="Y40" s="755"/>
      <c r="Z40" s="724"/>
      <c r="AA40" s="609"/>
      <c r="AB40" s="609"/>
      <c r="AC40" s="676"/>
      <c r="AD40" s="609"/>
      <c r="AE40" s="609"/>
      <c r="AF40" s="676"/>
      <c r="AG40" s="609"/>
      <c r="AH40" s="609"/>
      <c r="AI40" s="609"/>
      <c r="AJ40" s="609"/>
      <c r="AK40" s="609"/>
      <c r="AL40" s="724"/>
      <c r="AM40" s="669"/>
      <c r="AN40" s="755"/>
      <c r="AO40" s="724"/>
      <c r="AP40" s="609"/>
      <c r="AQ40" s="609"/>
      <c r="AR40" s="676"/>
      <c r="AS40" s="609"/>
      <c r="AT40" s="609"/>
      <c r="AU40" s="676"/>
      <c r="AV40" s="609"/>
      <c r="AW40" s="609"/>
      <c r="AX40" s="609"/>
      <c r="AY40" s="609"/>
      <c r="AZ40" s="609"/>
      <c r="BA40" s="724"/>
      <c r="BB40" s="609"/>
      <c r="BC40" s="609"/>
      <c r="BD40" s="609"/>
    </row>
    <row r="41" spans="1:56" ht="30" customHeight="1">
      <c r="A41" s="751"/>
      <c r="B41" s="751"/>
      <c r="C41" s="751"/>
      <c r="D41" s="752"/>
      <c r="E41" s="753"/>
      <c r="F41" s="754"/>
      <c r="G41" s="669"/>
      <c r="H41" s="755"/>
      <c r="I41" s="724"/>
      <c r="J41" s="609"/>
      <c r="K41" s="609"/>
      <c r="L41" s="676"/>
      <c r="M41" s="609"/>
      <c r="N41" s="609"/>
      <c r="O41" s="676"/>
      <c r="P41" s="609"/>
      <c r="Q41" s="609"/>
      <c r="R41" s="609"/>
      <c r="S41" s="609"/>
      <c r="T41" s="609"/>
      <c r="U41" s="724"/>
      <c r="V41" s="724"/>
      <c r="W41" s="724"/>
      <c r="X41" s="669"/>
      <c r="Y41" s="755"/>
      <c r="Z41" s="724"/>
      <c r="AA41" s="609"/>
      <c r="AB41" s="609"/>
      <c r="AC41" s="676"/>
      <c r="AD41" s="609"/>
      <c r="AE41" s="609"/>
      <c r="AF41" s="676"/>
      <c r="AG41" s="609"/>
      <c r="AH41" s="609"/>
      <c r="AI41" s="609"/>
      <c r="AJ41" s="609"/>
      <c r="AK41" s="609"/>
      <c r="AL41" s="724"/>
      <c r="AM41" s="669"/>
      <c r="AN41" s="755"/>
      <c r="AO41" s="724"/>
      <c r="AP41" s="609"/>
      <c r="AQ41" s="609"/>
      <c r="AR41" s="676"/>
      <c r="AS41" s="609"/>
      <c r="AT41" s="609"/>
      <c r="AU41" s="676"/>
      <c r="AV41" s="609"/>
      <c r="AW41" s="609"/>
      <c r="AX41" s="609"/>
      <c r="AY41" s="609"/>
      <c r="AZ41" s="609"/>
      <c r="BA41" s="724"/>
      <c r="BB41" s="609"/>
      <c r="BC41" s="609"/>
      <c r="BD41" s="609"/>
    </row>
    <row r="42" spans="1:56" ht="30" customHeight="1">
      <c r="A42" s="751"/>
      <c r="B42" s="751"/>
      <c r="C42" s="751"/>
      <c r="D42" s="752"/>
      <c r="E42" s="753"/>
      <c r="F42" s="754"/>
      <c r="G42" s="669"/>
      <c r="H42" s="755"/>
      <c r="I42" s="724"/>
      <c r="J42" s="609"/>
      <c r="K42" s="609"/>
      <c r="L42" s="676"/>
      <c r="M42" s="609"/>
      <c r="N42" s="609"/>
      <c r="O42" s="676"/>
      <c r="P42" s="609"/>
      <c r="Q42" s="609"/>
      <c r="R42" s="609"/>
      <c r="S42" s="609"/>
      <c r="T42" s="609"/>
      <c r="U42" s="724"/>
      <c r="V42" s="724"/>
      <c r="W42" s="724"/>
      <c r="X42" s="669"/>
      <c r="Y42" s="755"/>
      <c r="Z42" s="724"/>
      <c r="AA42" s="609"/>
      <c r="AB42" s="609"/>
      <c r="AC42" s="676"/>
      <c r="AD42" s="609"/>
      <c r="AE42" s="609"/>
      <c r="AF42" s="676"/>
      <c r="AG42" s="609"/>
      <c r="AH42" s="609"/>
      <c r="AI42" s="609"/>
      <c r="AJ42" s="609"/>
      <c r="AK42" s="609"/>
      <c r="AL42" s="724"/>
      <c r="AM42" s="669"/>
      <c r="AN42" s="755"/>
      <c r="AO42" s="724"/>
      <c r="AP42" s="609"/>
      <c r="AQ42" s="609"/>
      <c r="AR42" s="676"/>
      <c r="AS42" s="609"/>
      <c r="AT42" s="609"/>
      <c r="AU42" s="676"/>
      <c r="AV42" s="609"/>
      <c r="AW42" s="609"/>
      <c r="AX42" s="609"/>
      <c r="AY42" s="609"/>
      <c r="AZ42" s="609"/>
      <c r="BA42" s="724"/>
      <c r="BB42" s="609"/>
      <c r="BC42" s="609"/>
      <c r="BD42" s="609"/>
    </row>
    <row r="43" spans="1:56" ht="30" customHeight="1">
      <c r="A43" s="751"/>
      <c r="B43" s="751"/>
      <c r="C43" s="751"/>
      <c r="D43" s="752"/>
      <c r="E43" s="753"/>
      <c r="F43" s="754"/>
      <c r="G43" s="669"/>
      <c r="H43" s="755"/>
      <c r="I43" s="724"/>
      <c r="J43" s="609"/>
      <c r="K43" s="609"/>
      <c r="L43" s="676"/>
      <c r="M43" s="609"/>
      <c r="N43" s="609"/>
      <c r="O43" s="676"/>
      <c r="P43" s="609"/>
      <c r="Q43" s="609"/>
      <c r="R43" s="609"/>
      <c r="S43" s="609"/>
      <c r="T43" s="609"/>
      <c r="U43" s="724"/>
      <c r="V43" s="724"/>
      <c r="W43" s="724"/>
      <c r="X43" s="669"/>
      <c r="Y43" s="755"/>
      <c r="Z43" s="724"/>
      <c r="AA43" s="609"/>
      <c r="AB43" s="609"/>
      <c r="AC43" s="676"/>
      <c r="AD43" s="609"/>
      <c r="AE43" s="609"/>
      <c r="AF43" s="676"/>
      <c r="AG43" s="609"/>
      <c r="AH43" s="609"/>
      <c r="AI43" s="609"/>
      <c r="AJ43" s="609"/>
      <c r="AK43" s="609"/>
      <c r="AL43" s="724"/>
      <c r="AM43" s="669"/>
      <c r="AN43" s="755"/>
      <c r="AO43" s="724"/>
      <c r="AP43" s="609"/>
      <c r="AQ43" s="609"/>
      <c r="AR43" s="676"/>
      <c r="AS43" s="609"/>
      <c r="AT43" s="609"/>
      <c r="AU43" s="676"/>
      <c r="AV43" s="609"/>
      <c r="AW43" s="609"/>
      <c r="AX43" s="609"/>
      <c r="AY43" s="609"/>
      <c r="AZ43" s="609"/>
      <c r="BA43" s="724"/>
      <c r="BB43" s="609"/>
      <c r="BC43" s="609"/>
      <c r="BD43" s="609"/>
    </row>
    <row r="44" spans="1:56" ht="30" customHeight="1">
      <c r="A44" s="751"/>
      <c r="B44" s="751"/>
      <c r="C44" s="751"/>
      <c r="D44" s="752"/>
      <c r="E44" s="753"/>
      <c r="F44" s="754"/>
      <c r="G44" s="669"/>
      <c r="H44" s="755"/>
      <c r="I44" s="724"/>
      <c r="J44" s="609"/>
      <c r="K44" s="609"/>
      <c r="L44" s="676"/>
      <c r="M44" s="609"/>
      <c r="N44" s="609"/>
      <c r="O44" s="676"/>
      <c r="P44" s="609"/>
      <c r="Q44" s="609"/>
      <c r="R44" s="609"/>
      <c r="S44" s="609"/>
      <c r="T44" s="609"/>
      <c r="U44" s="724"/>
      <c r="V44" s="724"/>
      <c r="W44" s="724"/>
      <c r="X44" s="669"/>
      <c r="Y44" s="755"/>
      <c r="Z44" s="724"/>
      <c r="AA44" s="609"/>
      <c r="AB44" s="609"/>
      <c r="AC44" s="676"/>
      <c r="AD44" s="609"/>
      <c r="AE44" s="609"/>
      <c r="AF44" s="676"/>
      <c r="AG44" s="609"/>
      <c r="AH44" s="609"/>
      <c r="AI44" s="609"/>
      <c r="AJ44" s="609"/>
      <c r="AK44" s="609"/>
      <c r="AL44" s="724"/>
      <c r="AM44" s="669"/>
      <c r="AN44" s="755"/>
      <c r="AO44" s="724"/>
      <c r="AP44" s="609"/>
      <c r="AQ44" s="609"/>
      <c r="AR44" s="676"/>
      <c r="AS44" s="609"/>
      <c r="AT44" s="609"/>
      <c r="AU44" s="676"/>
      <c r="AV44" s="609"/>
      <c r="AW44" s="609"/>
      <c r="AX44" s="609"/>
      <c r="AY44" s="609"/>
      <c r="AZ44" s="609"/>
      <c r="BA44" s="724"/>
      <c r="BB44" s="609"/>
      <c r="BC44" s="609"/>
      <c r="BD44" s="609"/>
    </row>
    <row r="45" spans="1:56" ht="30" customHeight="1">
      <c r="A45" s="751"/>
      <c r="B45" s="751"/>
      <c r="C45" s="751"/>
      <c r="D45" s="752"/>
      <c r="E45" s="753"/>
      <c r="F45" s="754"/>
      <c r="G45" s="669"/>
      <c r="H45" s="755"/>
      <c r="I45" s="724"/>
      <c r="J45" s="609"/>
      <c r="K45" s="609"/>
      <c r="L45" s="676"/>
      <c r="M45" s="609"/>
      <c r="N45" s="609"/>
      <c r="O45" s="676"/>
      <c r="P45" s="609"/>
      <c r="Q45" s="609"/>
      <c r="R45" s="609"/>
      <c r="S45" s="609"/>
      <c r="T45" s="609"/>
      <c r="U45" s="724"/>
      <c r="V45" s="724"/>
      <c r="W45" s="724"/>
      <c r="X45" s="669"/>
      <c r="Y45" s="755"/>
      <c r="Z45" s="724"/>
      <c r="AA45" s="609"/>
      <c r="AB45" s="609"/>
      <c r="AC45" s="676"/>
      <c r="AD45" s="609"/>
      <c r="AE45" s="609"/>
      <c r="AF45" s="676"/>
      <c r="AG45" s="609"/>
      <c r="AH45" s="609"/>
      <c r="AI45" s="609"/>
      <c r="AJ45" s="609"/>
      <c r="AK45" s="609"/>
      <c r="AL45" s="724"/>
      <c r="AM45" s="669"/>
      <c r="AN45" s="755"/>
      <c r="AO45" s="724"/>
      <c r="AP45" s="609"/>
      <c r="AQ45" s="609"/>
      <c r="AR45" s="676"/>
      <c r="AS45" s="609"/>
      <c r="AT45" s="609"/>
      <c r="AU45" s="676"/>
      <c r="AV45" s="609"/>
      <c r="AW45" s="609"/>
      <c r="AX45" s="609"/>
      <c r="AY45" s="609"/>
      <c r="AZ45" s="609"/>
      <c r="BA45" s="724"/>
      <c r="BB45" s="609"/>
      <c r="BC45" s="609"/>
      <c r="BD45" s="609"/>
    </row>
    <row r="46" spans="1:56" ht="30" customHeight="1">
      <c r="A46" s="751"/>
      <c r="B46" s="751"/>
      <c r="C46" s="751"/>
      <c r="D46" s="752"/>
      <c r="E46" s="753"/>
      <c r="F46" s="754"/>
      <c r="G46" s="669"/>
      <c r="H46" s="755"/>
      <c r="I46" s="724"/>
      <c r="J46" s="609"/>
      <c r="K46" s="609"/>
      <c r="L46" s="676"/>
      <c r="M46" s="609"/>
      <c r="N46" s="609"/>
      <c r="O46" s="676"/>
      <c r="P46" s="609"/>
      <c r="Q46" s="609"/>
      <c r="R46" s="609"/>
      <c r="S46" s="609"/>
      <c r="T46" s="609"/>
      <c r="U46" s="724"/>
      <c r="V46" s="724"/>
      <c r="W46" s="724"/>
      <c r="X46" s="669"/>
      <c r="Y46" s="755"/>
      <c r="Z46" s="724"/>
      <c r="AA46" s="609"/>
      <c r="AB46" s="609"/>
      <c r="AC46" s="676"/>
      <c r="AD46" s="609"/>
      <c r="AE46" s="609"/>
      <c r="AF46" s="676"/>
      <c r="AG46" s="609"/>
      <c r="AH46" s="609"/>
      <c r="AI46" s="609"/>
      <c r="AJ46" s="609"/>
      <c r="AK46" s="609"/>
      <c r="AL46" s="724"/>
      <c r="AM46" s="669"/>
      <c r="AN46" s="755"/>
      <c r="AO46" s="724"/>
      <c r="AP46" s="609"/>
      <c r="AQ46" s="609"/>
      <c r="AR46" s="676"/>
      <c r="AS46" s="609"/>
      <c r="AT46" s="609"/>
      <c r="AU46" s="676"/>
      <c r="AV46" s="609"/>
      <c r="AW46" s="609"/>
      <c r="AX46" s="609"/>
      <c r="AY46" s="609"/>
      <c r="AZ46" s="609"/>
      <c r="BA46" s="724"/>
      <c r="BB46" s="609"/>
      <c r="BC46" s="609"/>
      <c r="BD46" s="609"/>
    </row>
    <row r="47" spans="1:56" ht="30" customHeight="1">
      <c r="A47" s="751"/>
      <c r="B47" s="751"/>
      <c r="C47" s="751"/>
      <c r="D47" s="752"/>
      <c r="E47" s="753"/>
      <c r="F47" s="754"/>
      <c r="G47" s="669"/>
      <c r="H47" s="755"/>
      <c r="I47" s="724"/>
      <c r="J47" s="609"/>
      <c r="K47" s="609"/>
      <c r="L47" s="676"/>
      <c r="M47" s="609"/>
      <c r="N47" s="609"/>
      <c r="O47" s="676"/>
      <c r="P47" s="609"/>
      <c r="Q47" s="609"/>
      <c r="R47" s="609"/>
      <c r="S47" s="609"/>
      <c r="T47" s="609"/>
      <c r="U47" s="724"/>
      <c r="V47" s="724"/>
      <c r="W47" s="724"/>
      <c r="X47" s="669"/>
      <c r="Y47" s="755"/>
      <c r="Z47" s="724"/>
      <c r="AA47" s="609"/>
      <c r="AB47" s="609"/>
      <c r="AC47" s="676"/>
      <c r="AD47" s="609"/>
      <c r="AE47" s="609"/>
      <c r="AF47" s="676"/>
      <c r="AG47" s="609"/>
      <c r="AH47" s="609"/>
      <c r="AI47" s="609"/>
      <c r="AJ47" s="609"/>
      <c r="AK47" s="609"/>
      <c r="AL47" s="724"/>
      <c r="AM47" s="669"/>
      <c r="AN47" s="755"/>
      <c r="AO47" s="724"/>
      <c r="AP47" s="609"/>
      <c r="AQ47" s="609"/>
      <c r="AR47" s="676"/>
      <c r="AS47" s="609"/>
      <c r="AT47" s="609"/>
      <c r="AU47" s="676"/>
      <c r="AV47" s="609"/>
      <c r="AW47" s="609"/>
      <c r="AX47" s="609"/>
      <c r="AY47" s="609"/>
      <c r="AZ47" s="609"/>
      <c r="BA47" s="724"/>
      <c r="BB47" s="609"/>
      <c r="BC47" s="609"/>
      <c r="BD47" s="609"/>
    </row>
    <row r="48" spans="1:56" ht="30" customHeight="1">
      <c r="A48" s="751"/>
      <c r="B48" s="751"/>
      <c r="C48" s="751"/>
      <c r="D48" s="752"/>
      <c r="E48" s="753"/>
      <c r="F48" s="754"/>
      <c r="G48" s="669"/>
      <c r="H48" s="755"/>
      <c r="I48" s="724"/>
      <c r="J48" s="609"/>
      <c r="K48" s="609"/>
      <c r="L48" s="676"/>
      <c r="M48" s="609"/>
      <c r="N48" s="609"/>
      <c r="O48" s="676"/>
      <c r="P48" s="609"/>
      <c r="Q48" s="609"/>
      <c r="R48" s="609"/>
      <c r="S48" s="609"/>
      <c r="T48" s="609"/>
      <c r="U48" s="724"/>
      <c r="V48" s="724"/>
      <c r="W48" s="724"/>
      <c r="X48" s="669"/>
      <c r="Y48" s="755"/>
      <c r="Z48" s="724"/>
      <c r="AA48" s="609"/>
      <c r="AB48" s="609"/>
      <c r="AC48" s="676"/>
      <c r="AD48" s="609"/>
      <c r="AE48" s="609"/>
      <c r="AF48" s="676"/>
      <c r="AG48" s="609"/>
      <c r="AH48" s="609"/>
      <c r="AI48" s="609"/>
      <c r="AJ48" s="609"/>
      <c r="AK48" s="609"/>
      <c r="AL48" s="724"/>
      <c r="AM48" s="669"/>
      <c r="AN48" s="755"/>
      <c r="AO48" s="724"/>
      <c r="AP48" s="609"/>
      <c r="AQ48" s="609"/>
      <c r="AR48" s="676"/>
      <c r="AS48" s="609"/>
      <c r="AT48" s="609"/>
      <c r="AU48" s="676"/>
      <c r="AV48" s="609"/>
      <c r="AW48" s="609"/>
      <c r="AX48" s="609"/>
      <c r="AY48" s="609"/>
      <c r="AZ48" s="609"/>
      <c r="BA48" s="724"/>
      <c r="BB48"/>
      <c r="BC48"/>
      <c r="BD48"/>
    </row>
    <row r="49" spans="1:56" ht="30" customHeight="1">
      <c r="A49" s="751"/>
      <c r="B49" s="751"/>
      <c r="C49" s="751"/>
      <c r="D49" s="752"/>
      <c r="E49" s="753"/>
      <c r="F49" s="754"/>
      <c r="G49" s="669"/>
      <c r="H49" s="755"/>
      <c r="I49" s="724"/>
      <c r="J49" s="609"/>
      <c r="K49" s="609"/>
      <c r="L49" s="676"/>
      <c r="M49" s="609"/>
      <c r="N49" s="609"/>
      <c r="O49" s="676"/>
      <c r="P49" s="609"/>
      <c r="Q49" s="609"/>
      <c r="R49" s="609"/>
      <c r="S49" s="609"/>
      <c r="T49" s="609"/>
      <c r="U49" s="724"/>
      <c r="V49" s="724"/>
      <c r="W49" s="724"/>
      <c r="X49" s="669"/>
      <c r="Y49" s="755"/>
      <c r="Z49" s="724"/>
      <c r="AA49" s="609"/>
      <c r="AB49" s="609"/>
      <c r="AC49" s="676"/>
      <c r="AD49" s="609"/>
      <c r="AE49" s="609"/>
      <c r="AF49" s="676"/>
      <c r="AG49" s="609"/>
      <c r="AH49" s="609"/>
      <c r="AI49" s="609"/>
      <c r="AJ49" s="609"/>
      <c r="AK49" s="609"/>
      <c r="AL49" s="724"/>
      <c r="AM49" s="669"/>
      <c r="AN49" s="755"/>
      <c r="AO49" s="724"/>
      <c r="AP49" s="609"/>
      <c r="AQ49" s="609"/>
      <c r="AR49" s="676"/>
      <c r="AS49" s="609"/>
      <c r="AT49" s="609"/>
      <c r="AU49" s="676"/>
      <c r="AV49" s="609"/>
      <c r="AW49" s="609"/>
      <c r="AX49" s="609"/>
      <c r="AY49" s="609"/>
      <c r="AZ49" s="609"/>
      <c r="BA49" s="724"/>
      <c r="BB49"/>
      <c r="BC49"/>
      <c r="BD49"/>
    </row>
    <row r="50" spans="1:56" ht="30" customHeight="1">
      <c r="A50" s="751"/>
      <c r="B50" s="751"/>
      <c r="C50" s="751"/>
      <c r="D50" s="752"/>
      <c r="E50" s="753"/>
      <c r="F50" s="754"/>
      <c r="G50" s="669"/>
      <c r="H50" s="755"/>
      <c r="I50" s="724"/>
      <c r="J50" s="609"/>
      <c r="K50" s="609"/>
      <c r="L50" s="676"/>
      <c r="M50" s="609"/>
      <c r="N50" s="609"/>
      <c r="O50" s="676"/>
      <c r="P50" s="609"/>
      <c r="Q50" s="609"/>
      <c r="R50" s="609"/>
      <c r="S50" s="609"/>
      <c r="T50" s="609"/>
      <c r="U50" s="724"/>
      <c r="V50" s="724"/>
      <c r="W50" s="724"/>
      <c r="X50" s="669"/>
      <c r="Y50" s="755"/>
      <c r="Z50" s="724"/>
      <c r="AA50" s="609"/>
      <c r="AB50" s="609"/>
      <c r="AC50" s="676"/>
      <c r="AD50" s="609"/>
      <c r="AE50" s="609"/>
      <c r="AF50" s="676"/>
      <c r="AG50" s="609"/>
      <c r="AH50" s="609"/>
      <c r="AI50" s="609"/>
      <c r="AJ50" s="609"/>
      <c r="AK50" s="609"/>
      <c r="AL50" s="724"/>
      <c r="AM50" s="669"/>
      <c r="AN50" s="755"/>
      <c r="AO50" s="724"/>
      <c r="AP50" s="609"/>
      <c r="AQ50" s="609"/>
      <c r="AR50" s="676"/>
      <c r="AS50" s="609"/>
      <c r="AT50" s="609"/>
      <c r="AU50" s="676"/>
      <c r="AV50" s="609"/>
      <c r="AW50" s="609"/>
      <c r="AX50" s="609"/>
      <c r="AY50" s="609"/>
      <c r="AZ50" s="609"/>
      <c r="BA50" s="724"/>
      <c r="BB50"/>
      <c r="BC50"/>
      <c r="BD50"/>
    </row>
    <row r="51" spans="1:56" ht="30" customHeight="1">
      <c r="A51" s="751"/>
      <c r="B51" s="751"/>
      <c r="C51" s="751"/>
      <c r="D51" s="752"/>
      <c r="E51" s="753"/>
      <c r="F51" s="754"/>
      <c r="G51" s="669"/>
      <c r="H51" s="755"/>
      <c r="I51" s="724"/>
      <c r="J51" s="609"/>
      <c r="K51" s="609"/>
      <c r="L51" s="676"/>
      <c r="M51" s="609"/>
      <c r="N51" s="609"/>
      <c r="O51" s="676"/>
      <c r="P51" s="609"/>
      <c r="Q51" s="609"/>
      <c r="R51" s="609"/>
      <c r="S51" s="609"/>
      <c r="T51" s="609"/>
      <c r="U51" s="724"/>
      <c r="V51" s="724"/>
      <c r="W51" s="724"/>
      <c r="X51" s="669"/>
      <c r="Y51" s="755"/>
      <c r="Z51" s="724"/>
      <c r="AA51" s="609"/>
      <c r="AB51" s="609"/>
      <c r="AC51" s="676"/>
      <c r="AD51" s="609"/>
      <c r="AE51" s="609"/>
      <c r="AF51" s="676"/>
      <c r="AG51" s="609"/>
      <c r="AH51" s="609"/>
      <c r="AI51" s="609"/>
      <c r="AJ51" s="609"/>
      <c r="AK51" s="609"/>
      <c r="AL51" s="724"/>
      <c r="AM51" s="669"/>
      <c r="AN51" s="755"/>
      <c r="AO51" s="724"/>
      <c r="AP51" s="609"/>
      <c r="AQ51" s="609"/>
      <c r="AR51" s="676"/>
      <c r="AS51" s="609"/>
      <c r="AT51" s="609"/>
      <c r="AU51" s="676"/>
      <c r="AV51" s="609"/>
      <c r="AW51" s="609"/>
      <c r="AX51" s="609"/>
      <c r="AY51" s="609"/>
      <c r="AZ51" s="609"/>
      <c r="BA51" s="724"/>
      <c r="BB51"/>
      <c r="BC51"/>
      <c r="BD51"/>
    </row>
    <row r="52" spans="1:56" ht="30" customHeight="1">
      <c r="A52" s="751"/>
      <c r="B52" s="751"/>
      <c r="C52" s="751"/>
      <c r="D52" s="752"/>
      <c r="E52" s="753"/>
      <c r="F52" s="754"/>
      <c r="G52" s="669"/>
      <c r="H52" s="755"/>
      <c r="I52" s="724"/>
      <c r="J52" s="609"/>
      <c r="K52" s="609"/>
      <c r="L52" s="676"/>
      <c r="M52" s="609"/>
      <c r="N52" s="609"/>
      <c r="O52" s="676"/>
      <c r="P52" s="609"/>
      <c r="Q52" s="609"/>
      <c r="R52" s="609"/>
      <c r="S52" s="609"/>
      <c r="T52" s="609"/>
      <c r="U52" s="724"/>
      <c r="V52" s="724"/>
      <c r="W52" s="724"/>
      <c r="X52" s="669"/>
      <c r="Y52" s="755"/>
      <c r="Z52" s="724"/>
      <c r="AA52" s="609"/>
      <c r="AB52" s="609"/>
      <c r="AC52" s="676"/>
      <c r="AD52" s="609"/>
      <c r="AE52" s="609"/>
      <c r="AF52" s="676"/>
      <c r="AG52" s="609"/>
      <c r="AH52" s="609"/>
      <c r="AI52" s="609"/>
      <c r="AJ52" s="609"/>
      <c r="AK52" s="609"/>
      <c r="AL52" s="724"/>
      <c r="AM52" s="669"/>
      <c r="AN52" s="755"/>
      <c r="AO52" s="724"/>
      <c r="AP52" s="609"/>
      <c r="AQ52" s="609"/>
      <c r="AR52" s="676"/>
      <c r="AS52" s="609"/>
      <c r="AT52" s="609"/>
      <c r="AU52" s="676"/>
      <c r="AV52" s="609"/>
      <c r="AW52" s="609"/>
      <c r="AX52" s="609"/>
      <c r="AY52" s="609"/>
      <c r="AZ52" s="609"/>
      <c r="BA52" s="724"/>
      <c r="BB52"/>
      <c r="BC52"/>
      <c r="BD52"/>
    </row>
    <row r="53" spans="1:56" ht="30" customHeight="1">
      <c r="A53" s="751"/>
      <c r="B53" s="751"/>
      <c r="C53" s="751"/>
      <c r="D53" s="752"/>
      <c r="E53" s="753"/>
      <c r="F53" s="754"/>
      <c r="G53" s="669"/>
      <c r="H53" s="755"/>
      <c r="I53" s="724"/>
      <c r="J53" s="609"/>
      <c r="K53" s="609"/>
      <c r="L53" s="676"/>
      <c r="M53" s="609"/>
      <c r="N53" s="609"/>
      <c r="O53" s="676"/>
      <c r="P53" s="609"/>
      <c r="Q53" s="609"/>
      <c r="R53" s="609"/>
      <c r="S53" s="609"/>
      <c r="T53" s="609"/>
      <c r="U53" s="724"/>
      <c r="V53" s="724"/>
      <c r="W53" s="724"/>
      <c r="X53" s="669"/>
      <c r="Y53" s="755"/>
      <c r="Z53" s="724"/>
      <c r="AA53" s="609"/>
      <c r="AB53" s="609"/>
      <c r="AC53" s="676"/>
      <c r="AD53" s="609"/>
      <c r="AE53" s="609"/>
      <c r="AF53" s="676"/>
      <c r="AG53" s="609"/>
      <c r="AH53" s="609"/>
      <c r="AI53" s="609"/>
      <c r="AJ53" s="609"/>
      <c r="AK53" s="609"/>
      <c r="AL53" s="724"/>
      <c r="AM53" s="669"/>
      <c r="AN53" s="755"/>
      <c r="AO53" s="724"/>
      <c r="AP53" s="609"/>
      <c r="AQ53" s="609"/>
      <c r="AR53" s="676"/>
      <c r="AS53" s="609"/>
      <c r="AT53" s="609"/>
      <c r="AU53" s="676"/>
      <c r="AV53" s="609"/>
      <c r="AW53" s="609"/>
      <c r="AX53" s="609"/>
      <c r="AY53" s="609"/>
      <c r="AZ53" s="609"/>
      <c r="BA53" s="724"/>
      <c r="BB53"/>
      <c r="BC53"/>
      <c r="BD53"/>
    </row>
    <row r="54" spans="1:56" ht="30" customHeight="1">
      <c r="A54" s="751"/>
      <c r="B54" s="751"/>
      <c r="C54" s="751"/>
      <c r="D54" s="752"/>
      <c r="E54" s="753"/>
      <c r="F54" s="754"/>
      <c r="G54" s="669"/>
      <c r="H54" s="755"/>
      <c r="I54" s="724"/>
      <c r="J54" s="609"/>
      <c r="K54" s="609"/>
      <c r="L54" s="676"/>
      <c r="M54" s="609"/>
      <c r="N54" s="609"/>
      <c r="O54" s="676"/>
      <c r="P54" s="609"/>
      <c r="Q54" s="609"/>
      <c r="R54" s="609"/>
      <c r="S54" s="609"/>
      <c r="T54" s="609"/>
      <c r="U54" s="724"/>
      <c r="V54" s="724"/>
      <c r="W54" s="724"/>
      <c r="X54" s="669"/>
      <c r="Y54" s="755"/>
      <c r="Z54" s="724"/>
      <c r="AA54" s="609"/>
      <c r="AB54" s="609"/>
      <c r="AC54" s="676"/>
      <c r="AD54" s="609"/>
      <c r="AE54" s="609"/>
      <c r="AF54" s="676"/>
      <c r="AG54" s="609"/>
      <c r="AH54" s="609"/>
      <c r="AI54" s="609"/>
      <c r="AJ54" s="609"/>
      <c r="AK54" s="609"/>
      <c r="AL54" s="724"/>
      <c r="AM54" s="669"/>
      <c r="AN54" s="755"/>
      <c r="AO54" s="724"/>
      <c r="AP54" s="609"/>
      <c r="AQ54" s="609"/>
      <c r="AR54" s="676"/>
      <c r="AS54" s="609"/>
      <c r="AT54" s="609"/>
      <c r="AU54" s="676"/>
      <c r="AV54" s="609"/>
      <c r="AW54" s="609"/>
      <c r="AX54" s="609"/>
      <c r="AY54" s="609"/>
      <c r="AZ54" s="609"/>
      <c r="BA54" s="724"/>
      <c r="BB54"/>
      <c r="BC54"/>
      <c r="BD54"/>
    </row>
    <row r="55" spans="1:56" ht="30" customHeight="1">
      <c r="A55" s="751"/>
      <c r="B55" s="751"/>
      <c r="C55" s="751"/>
      <c r="D55" s="752"/>
      <c r="E55" s="753"/>
      <c r="F55" s="754"/>
      <c r="G55" s="669"/>
      <c r="H55" s="755"/>
      <c r="I55" s="724"/>
      <c r="J55" s="609"/>
      <c r="K55" s="609"/>
      <c r="L55" s="676"/>
      <c r="M55" s="609"/>
      <c r="N55" s="609"/>
      <c r="O55" s="676"/>
      <c r="P55" s="609"/>
      <c r="Q55" s="609"/>
      <c r="R55" s="609"/>
      <c r="S55" s="609"/>
      <c r="T55" s="609"/>
      <c r="U55" s="724"/>
      <c r="V55" s="724"/>
      <c r="W55" s="724"/>
      <c r="X55" s="669"/>
      <c r="Y55" s="755"/>
      <c r="Z55" s="724"/>
      <c r="AA55" s="609"/>
      <c r="AB55" s="609"/>
      <c r="AC55" s="676"/>
      <c r="AD55" s="609"/>
      <c r="AE55" s="609"/>
      <c r="AF55" s="676"/>
      <c r="AG55" s="609"/>
      <c r="AH55" s="609"/>
      <c r="AI55" s="609"/>
      <c r="AJ55" s="609"/>
      <c r="AK55" s="609"/>
      <c r="AL55" s="724"/>
      <c r="AM55" s="669"/>
      <c r="AN55" s="755"/>
      <c r="AO55" s="724"/>
      <c r="AP55" s="609"/>
      <c r="AQ55" s="609"/>
      <c r="AR55" s="676"/>
      <c r="AS55" s="609"/>
      <c r="AT55" s="609"/>
      <c r="AU55" s="676"/>
      <c r="AV55" s="609"/>
      <c r="AW55" s="609"/>
      <c r="AX55" s="609"/>
      <c r="AY55" s="609"/>
      <c r="AZ55" s="609"/>
      <c r="BA55" s="724"/>
      <c r="BB55"/>
      <c r="BC55"/>
      <c r="BD55"/>
    </row>
    <row r="56" spans="1:56" ht="30" customHeight="1">
      <c r="A56" s="751"/>
      <c r="B56" s="751"/>
      <c r="C56" s="751"/>
      <c r="D56" s="752"/>
      <c r="E56" s="753"/>
      <c r="F56" s="754"/>
      <c r="G56" s="669"/>
      <c r="H56" s="755"/>
      <c r="I56" s="724"/>
      <c r="J56" s="609"/>
      <c r="K56" s="609"/>
      <c r="L56" s="676"/>
      <c r="M56" s="609"/>
      <c r="N56" s="609"/>
      <c r="O56" s="676"/>
      <c r="P56" s="609"/>
      <c r="Q56" s="609"/>
      <c r="R56" s="609"/>
      <c r="S56" s="609"/>
      <c r="T56" s="609"/>
      <c r="U56" s="724"/>
      <c r="V56" s="724"/>
      <c r="W56" s="724"/>
      <c r="X56" s="669"/>
      <c r="Y56" s="755"/>
      <c r="Z56" s="724"/>
      <c r="AA56" s="609"/>
      <c r="AB56" s="609"/>
      <c r="AC56" s="676"/>
      <c r="AD56" s="609"/>
      <c r="AE56" s="609"/>
      <c r="AF56" s="676"/>
      <c r="AG56" s="609"/>
      <c r="AH56" s="609"/>
      <c r="AI56" s="609"/>
      <c r="AJ56" s="609"/>
      <c r="AK56" s="609"/>
      <c r="AL56" s="724"/>
      <c r="AM56" s="669"/>
      <c r="AN56" s="755"/>
      <c r="AO56" s="724"/>
      <c r="AP56" s="609"/>
      <c r="AQ56" s="609"/>
      <c r="AR56" s="676"/>
      <c r="AS56" s="609"/>
      <c r="AT56" s="609"/>
      <c r="AU56" s="676"/>
      <c r="AV56" s="609"/>
      <c r="AW56" s="609"/>
      <c r="AX56" s="609"/>
      <c r="AY56" s="609"/>
      <c r="AZ56" s="609"/>
      <c r="BA56" s="724"/>
      <c r="BB56"/>
      <c r="BC56"/>
      <c r="BD56"/>
    </row>
    <row r="57" spans="1:56" ht="30" customHeight="1">
      <c r="A57" s="751"/>
      <c r="B57" s="751"/>
      <c r="C57" s="751"/>
      <c r="D57" s="752"/>
      <c r="E57" s="753"/>
      <c r="F57" s="754"/>
      <c r="G57" s="669"/>
      <c r="H57" s="755"/>
      <c r="I57" s="724"/>
      <c r="J57" s="609"/>
      <c r="K57" s="609"/>
      <c r="L57" s="676"/>
      <c r="M57" s="609"/>
      <c r="N57" s="609"/>
      <c r="O57" s="676"/>
      <c r="P57" s="609"/>
      <c r="Q57" s="609"/>
      <c r="R57" s="609"/>
      <c r="S57" s="609"/>
      <c r="T57" s="609"/>
      <c r="U57" s="724"/>
      <c r="V57" s="724"/>
      <c r="W57" s="724"/>
      <c r="X57" s="669"/>
      <c r="Y57" s="755"/>
      <c r="Z57" s="724"/>
      <c r="AA57" s="609"/>
      <c r="AB57" s="609"/>
      <c r="AC57" s="676"/>
      <c r="AD57" s="609"/>
      <c r="AE57" s="609"/>
      <c r="AF57" s="676"/>
      <c r="AG57" s="609"/>
      <c r="AH57" s="609"/>
      <c r="AI57" s="609"/>
      <c r="AJ57" s="609"/>
      <c r="AK57" s="609"/>
      <c r="AL57" s="724"/>
      <c r="AM57" s="669"/>
      <c r="AN57" s="755"/>
      <c r="AO57" s="724"/>
      <c r="AP57" s="609"/>
      <c r="AQ57" s="609"/>
      <c r="AR57" s="676"/>
      <c r="AS57" s="609"/>
      <c r="AT57" s="609"/>
      <c r="AU57" s="676"/>
      <c r="AV57" s="609"/>
      <c r="AW57" s="609"/>
      <c r="AX57" s="609"/>
      <c r="AY57" s="609"/>
      <c r="AZ57" s="609"/>
      <c r="BA57" s="724"/>
      <c r="BB57"/>
      <c r="BC57"/>
      <c r="BD57"/>
    </row>
    <row r="58" spans="1:56" ht="30" customHeight="1">
      <c r="A58" s="751"/>
      <c r="B58" s="751"/>
      <c r="C58" s="751"/>
      <c r="D58" s="752"/>
      <c r="E58" s="753"/>
      <c r="F58" s="754"/>
      <c r="G58" s="669"/>
      <c r="H58" s="755"/>
      <c r="I58" s="724"/>
      <c r="J58" s="609"/>
      <c r="K58" s="609"/>
      <c r="L58" s="676"/>
      <c r="M58" s="609"/>
      <c r="N58" s="609"/>
      <c r="O58" s="676"/>
      <c r="P58" s="609"/>
      <c r="Q58" s="609"/>
      <c r="R58" s="609"/>
      <c r="S58" s="609"/>
      <c r="T58" s="609"/>
      <c r="U58" s="724"/>
      <c r="V58" s="724"/>
      <c r="W58" s="724"/>
      <c r="X58" s="669"/>
      <c r="Y58" s="755"/>
      <c r="Z58" s="724"/>
      <c r="AA58" s="609"/>
      <c r="AB58" s="609"/>
      <c r="AC58" s="676"/>
      <c r="AD58" s="609"/>
      <c r="AE58" s="609"/>
      <c r="AF58" s="676"/>
      <c r="AG58" s="609"/>
      <c r="AH58" s="609"/>
      <c r="AI58" s="609"/>
      <c r="AJ58" s="609"/>
      <c r="AK58" s="609"/>
      <c r="AL58" s="724"/>
      <c r="AM58" s="669"/>
      <c r="AN58" s="755"/>
      <c r="AO58" s="724"/>
      <c r="AP58" s="609"/>
      <c r="AQ58" s="609"/>
      <c r="AR58" s="676"/>
      <c r="AS58" s="609"/>
      <c r="AT58" s="609"/>
      <c r="AU58" s="676"/>
      <c r="AV58" s="609"/>
      <c r="AW58" s="609"/>
      <c r="AX58" s="609"/>
      <c r="AY58" s="609"/>
      <c r="AZ58" s="609"/>
      <c r="BA58" s="724"/>
      <c r="BB58"/>
      <c r="BC58"/>
      <c r="BD58"/>
    </row>
    <row r="59" spans="1:56" ht="30" customHeight="1">
      <c r="A59" s="751"/>
      <c r="B59" s="751"/>
      <c r="C59" s="751"/>
      <c r="D59" s="752"/>
      <c r="E59" s="753"/>
      <c r="F59" s="754"/>
      <c r="G59" s="669"/>
      <c r="H59" s="755"/>
      <c r="I59" s="724"/>
      <c r="J59" s="609"/>
      <c r="K59" s="609"/>
      <c r="L59" s="676"/>
      <c r="M59" s="609"/>
      <c r="N59" s="609"/>
      <c r="O59" s="676"/>
      <c r="P59" s="609"/>
      <c r="Q59" s="609"/>
      <c r="R59" s="609"/>
      <c r="S59" s="609"/>
      <c r="T59" s="609"/>
      <c r="U59" s="724"/>
      <c r="V59" s="724"/>
      <c r="W59" s="724"/>
      <c r="X59" s="669"/>
      <c r="Y59" s="755"/>
      <c r="Z59" s="724"/>
      <c r="AA59" s="609"/>
      <c r="AB59" s="609"/>
      <c r="AC59" s="676"/>
      <c r="AD59" s="609"/>
      <c r="AE59" s="609"/>
      <c r="AF59" s="676"/>
      <c r="AG59" s="609"/>
      <c r="AH59" s="609"/>
      <c r="AI59" s="609"/>
      <c r="AJ59" s="609"/>
      <c r="AK59" s="609"/>
      <c r="AL59" s="724"/>
      <c r="AM59" s="669"/>
      <c r="AN59" s="755"/>
      <c r="AO59" s="724"/>
      <c r="AP59" s="609"/>
      <c r="AQ59" s="609"/>
      <c r="AR59" s="676"/>
      <c r="AS59" s="609"/>
      <c r="AT59" s="609"/>
      <c r="AU59" s="676"/>
      <c r="AV59" s="609"/>
      <c r="AW59" s="609"/>
      <c r="AX59" s="609"/>
      <c r="AY59" s="609"/>
      <c r="AZ59" s="609"/>
      <c r="BA59" s="724"/>
      <c r="BB59"/>
      <c r="BC59"/>
      <c r="BD59"/>
    </row>
    <row r="60" spans="1:56" ht="30" customHeight="1">
      <c r="A60" s="751"/>
      <c r="B60" s="751"/>
      <c r="C60" s="751"/>
      <c r="D60" s="752"/>
      <c r="E60" s="753"/>
      <c r="F60" s="754"/>
      <c r="G60" s="669"/>
      <c r="H60" s="755"/>
      <c r="I60" s="724"/>
      <c r="J60" s="609"/>
      <c r="K60" s="609"/>
      <c r="L60" s="676"/>
      <c r="M60" s="609"/>
      <c r="N60" s="609"/>
      <c r="O60" s="676"/>
      <c r="P60" s="609"/>
      <c r="Q60" s="609"/>
      <c r="R60" s="609"/>
      <c r="S60" s="609"/>
      <c r="T60" s="609"/>
      <c r="U60" s="724"/>
      <c r="V60" s="724"/>
      <c r="W60" s="724"/>
      <c r="X60" s="669"/>
      <c r="Y60" s="755"/>
      <c r="Z60" s="724"/>
      <c r="AA60" s="609"/>
      <c r="AB60" s="609"/>
      <c r="AC60" s="676"/>
      <c r="AD60" s="609"/>
      <c r="AE60" s="609"/>
      <c r="AF60" s="676"/>
      <c r="AG60" s="609"/>
      <c r="AH60" s="609"/>
      <c r="AI60" s="609"/>
      <c r="AJ60" s="609"/>
      <c r="AK60" s="609"/>
      <c r="AL60" s="724"/>
      <c r="AM60" s="669"/>
      <c r="AN60" s="755"/>
      <c r="AO60" s="724"/>
      <c r="AP60" s="609"/>
      <c r="AQ60" s="609"/>
      <c r="AR60" s="676"/>
      <c r="AS60" s="609"/>
      <c r="AT60" s="609"/>
      <c r="AU60" s="676"/>
      <c r="AV60" s="609"/>
      <c r="AW60" s="609"/>
      <c r="AX60" s="609"/>
      <c r="AY60" s="609"/>
      <c r="AZ60" s="609"/>
      <c r="BA60" s="724"/>
      <c r="BB60"/>
      <c r="BC60"/>
      <c r="BD60"/>
    </row>
    <row r="61" spans="1:56" ht="30" customHeight="1">
      <c r="A61" s="751"/>
      <c r="B61" s="751"/>
      <c r="C61" s="751"/>
      <c r="D61" s="752"/>
      <c r="E61" s="753"/>
      <c r="F61" s="754"/>
      <c r="G61" s="669"/>
      <c r="H61" s="755"/>
      <c r="I61" s="724"/>
      <c r="J61" s="609"/>
      <c r="K61" s="609"/>
      <c r="L61" s="676"/>
      <c r="M61" s="609"/>
      <c r="N61" s="609"/>
      <c r="O61" s="676"/>
      <c r="P61" s="609"/>
      <c r="Q61" s="609"/>
      <c r="R61" s="609"/>
      <c r="S61" s="609"/>
      <c r="T61" s="609"/>
      <c r="U61" s="724"/>
      <c r="V61" s="724"/>
      <c r="W61" s="724"/>
      <c r="X61" s="669"/>
      <c r="Y61" s="755"/>
      <c r="Z61" s="724"/>
      <c r="AA61" s="609"/>
      <c r="AB61" s="609"/>
      <c r="AC61" s="676"/>
      <c r="AD61" s="609"/>
      <c r="AE61" s="609"/>
      <c r="AF61" s="676"/>
      <c r="AG61" s="609"/>
      <c r="AH61" s="609"/>
      <c r="AI61" s="609"/>
      <c r="AJ61" s="609"/>
      <c r="AK61" s="609"/>
      <c r="AL61" s="724"/>
      <c r="AM61" s="669"/>
      <c r="AN61" s="755"/>
      <c r="AO61" s="724"/>
      <c r="AP61" s="609"/>
      <c r="AQ61" s="609"/>
      <c r="AR61" s="676"/>
      <c r="AS61" s="609"/>
      <c r="AT61" s="609"/>
      <c r="AU61" s="676"/>
      <c r="AV61" s="609"/>
      <c r="AW61" s="609"/>
      <c r="AX61" s="609"/>
      <c r="AY61" s="609"/>
      <c r="AZ61" s="609"/>
      <c r="BA61" s="724"/>
      <c r="BB61"/>
      <c r="BC61"/>
      <c r="BD61"/>
    </row>
    <row r="62" spans="1:56" ht="30" customHeight="1">
      <c r="A62" s="751"/>
      <c r="B62" s="751"/>
      <c r="C62" s="751"/>
      <c r="D62" s="752"/>
      <c r="E62" s="753"/>
      <c r="F62" s="754"/>
      <c r="G62" s="669"/>
      <c r="H62" s="755"/>
      <c r="I62" s="724"/>
      <c r="J62" s="609"/>
      <c r="K62" s="609"/>
      <c r="L62" s="676"/>
      <c r="M62" s="609"/>
      <c r="N62" s="609"/>
      <c r="O62" s="676"/>
      <c r="P62" s="609"/>
      <c r="Q62" s="609"/>
      <c r="R62" s="609"/>
      <c r="S62" s="609"/>
      <c r="T62" s="609"/>
      <c r="U62" s="724"/>
      <c r="V62" s="724"/>
      <c r="W62" s="724"/>
      <c r="X62" s="669"/>
      <c r="Y62" s="755"/>
      <c r="Z62" s="724"/>
      <c r="AA62" s="609"/>
      <c r="AB62" s="609"/>
      <c r="AC62" s="676"/>
      <c r="AD62" s="609"/>
      <c r="AE62" s="609"/>
      <c r="AF62" s="676"/>
      <c r="AG62" s="609"/>
      <c r="AH62" s="609"/>
      <c r="AI62" s="609"/>
      <c r="AJ62" s="609"/>
      <c r="AK62" s="609"/>
      <c r="AL62" s="724"/>
      <c r="AM62" s="669"/>
      <c r="AN62" s="755"/>
      <c r="AO62" s="724"/>
      <c r="AP62" s="609"/>
      <c r="AQ62" s="609"/>
      <c r="AR62" s="676"/>
      <c r="AS62" s="609"/>
      <c r="AT62" s="609"/>
      <c r="AU62" s="676"/>
      <c r="AV62" s="609"/>
      <c r="AW62" s="609"/>
      <c r="AX62" s="609"/>
      <c r="AY62" s="609"/>
      <c r="AZ62" s="609"/>
      <c r="BA62" s="724"/>
      <c r="BB62"/>
      <c r="BC62"/>
      <c r="BD62"/>
    </row>
    <row r="63" spans="1:56" ht="30" customHeight="1">
      <c r="A63" s="751"/>
      <c r="B63" s="751"/>
      <c r="C63" s="751"/>
      <c r="D63" s="752"/>
      <c r="E63" s="753"/>
      <c r="F63" s="754"/>
      <c r="G63" s="669"/>
      <c r="H63" s="755"/>
      <c r="I63" s="724"/>
      <c r="J63" s="609"/>
      <c r="K63" s="609"/>
      <c r="L63" s="676"/>
      <c r="M63" s="609"/>
      <c r="N63" s="609"/>
      <c r="O63" s="676"/>
      <c r="P63" s="609"/>
      <c r="Q63" s="609"/>
      <c r="R63" s="609"/>
      <c r="S63" s="609"/>
      <c r="T63" s="609"/>
      <c r="U63" s="724"/>
      <c r="V63" s="724"/>
      <c r="W63" s="724"/>
      <c r="X63" s="669"/>
      <c r="Y63" s="755"/>
      <c r="Z63" s="724"/>
      <c r="AA63" s="609"/>
      <c r="AB63" s="609"/>
      <c r="AC63" s="676"/>
      <c r="AD63" s="609"/>
      <c r="AE63" s="609"/>
      <c r="AF63" s="676"/>
      <c r="AG63" s="609"/>
      <c r="AH63" s="609"/>
      <c r="AI63" s="609"/>
      <c r="AJ63" s="609"/>
      <c r="AK63" s="609"/>
      <c r="AL63" s="724"/>
      <c r="AM63" s="669"/>
      <c r="AN63" s="755"/>
      <c r="AO63" s="724"/>
      <c r="AP63" s="609"/>
      <c r="AQ63" s="609"/>
      <c r="AR63" s="676"/>
      <c r="AS63" s="609"/>
      <c r="AT63" s="609"/>
      <c r="AU63" s="676"/>
      <c r="AV63" s="609"/>
      <c r="AW63" s="609"/>
      <c r="AX63" s="609"/>
      <c r="AY63" s="609"/>
      <c r="AZ63" s="609"/>
      <c r="BA63" s="724"/>
    </row>
    <row r="64" spans="1:56" ht="30" customHeight="1">
      <c r="A64" s="751"/>
      <c r="B64" s="751"/>
      <c r="C64" s="751"/>
      <c r="D64" s="752"/>
      <c r="E64" s="753"/>
      <c r="F64" s="754"/>
      <c r="G64" s="669"/>
      <c r="H64" s="755"/>
      <c r="I64" s="724"/>
      <c r="J64" s="609"/>
      <c r="K64" s="609"/>
      <c r="L64" s="676"/>
      <c r="M64" s="609"/>
      <c r="N64" s="609"/>
      <c r="O64" s="676"/>
      <c r="P64" s="609"/>
      <c r="Q64" s="609"/>
      <c r="R64" s="609"/>
      <c r="S64" s="609"/>
      <c r="T64" s="609"/>
      <c r="U64" s="724"/>
      <c r="V64" s="724"/>
      <c r="W64" s="724"/>
      <c r="X64" s="669"/>
      <c r="Y64" s="755"/>
      <c r="Z64" s="724"/>
      <c r="AA64" s="609"/>
      <c r="AB64" s="609"/>
      <c r="AC64" s="676"/>
      <c r="AD64" s="609"/>
      <c r="AE64" s="609"/>
      <c r="AF64" s="676"/>
      <c r="AG64" s="609"/>
      <c r="AH64" s="609"/>
      <c r="AI64" s="609"/>
      <c r="AJ64" s="609"/>
      <c r="AK64" s="609"/>
      <c r="AL64" s="724"/>
      <c r="AM64" s="669"/>
      <c r="AN64" s="755"/>
      <c r="AO64" s="724"/>
      <c r="AP64" s="609"/>
      <c r="AQ64" s="609"/>
      <c r="AR64" s="676"/>
      <c r="AS64" s="609"/>
      <c r="AT64" s="609"/>
      <c r="AU64" s="676"/>
      <c r="AV64" s="609"/>
      <c r="AW64" s="609"/>
      <c r="AX64" s="609"/>
      <c r="AY64" s="609"/>
      <c r="AZ64" s="609"/>
      <c r="BA64" s="724"/>
    </row>
    <row r="65" spans="1:53" ht="30" customHeight="1">
      <c r="A65" s="751"/>
      <c r="B65" s="751"/>
      <c r="C65" s="751"/>
      <c r="D65" s="752"/>
      <c r="E65" s="753"/>
      <c r="F65" s="754"/>
      <c r="G65" s="669"/>
      <c r="H65" s="755"/>
      <c r="I65" s="724"/>
      <c r="J65" s="609"/>
      <c r="K65" s="609"/>
      <c r="L65" s="676"/>
      <c r="M65" s="609"/>
      <c r="N65" s="609"/>
      <c r="O65" s="676"/>
      <c r="P65" s="609"/>
      <c r="Q65" s="609"/>
      <c r="R65" s="609"/>
      <c r="S65" s="609"/>
      <c r="T65" s="609"/>
      <c r="U65" s="724"/>
      <c r="V65" s="724"/>
      <c r="W65" s="724"/>
      <c r="X65" s="669"/>
      <c r="Y65" s="755"/>
      <c r="Z65" s="724"/>
      <c r="AA65" s="609"/>
      <c r="AB65" s="609"/>
      <c r="AC65" s="676"/>
      <c r="AD65" s="609"/>
      <c r="AE65" s="609"/>
      <c r="AF65" s="676"/>
      <c r="AG65" s="609"/>
      <c r="AH65" s="609"/>
      <c r="AI65" s="609"/>
      <c r="AJ65" s="609"/>
      <c r="AK65" s="609"/>
      <c r="AL65" s="724"/>
      <c r="AM65" s="669"/>
      <c r="AN65" s="755"/>
      <c r="AO65" s="724"/>
      <c r="AP65" s="609"/>
      <c r="AQ65" s="609"/>
      <c r="AR65" s="676"/>
      <c r="AS65" s="609"/>
      <c r="AT65" s="609"/>
      <c r="AU65" s="676"/>
      <c r="AV65" s="609"/>
      <c r="AW65" s="609"/>
      <c r="AX65" s="609"/>
      <c r="AY65" s="609"/>
      <c r="AZ65" s="609"/>
      <c r="BA65" s="724"/>
    </row>
    <row r="66" spans="1:53" ht="30" customHeight="1">
      <c r="A66" s="751"/>
      <c r="B66" s="751"/>
      <c r="C66" s="751"/>
      <c r="D66" s="752"/>
      <c r="E66" s="753"/>
      <c r="F66" s="754"/>
      <c r="G66" s="669"/>
      <c r="H66" s="755"/>
      <c r="I66" s="724"/>
      <c r="J66" s="609"/>
      <c r="K66" s="609"/>
      <c r="L66" s="676"/>
      <c r="M66" s="609"/>
      <c r="N66" s="609"/>
      <c r="O66" s="676"/>
      <c r="P66" s="609"/>
      <c r="Q66" s="609"/>
      <c r="R66" s="609"/>
      <c r="S66" s="609"/>
      <c r="T66" s="609"/>
      <c r="U66" s="724"/>
      <c r="V66" s="724"/>
      <c r="W66" s="724"/>
      <c r="X66" s="669"/>
      <c r="Y66" s="755"/>
      <c r="Z66" s="724"/>
      <c r="AA66" s="609"/>
      <c r="AB66" s="609"/>
      <c r="AC66" s="676"/>
      <c r="AD66" s="609"/>
      <c r="AE66" s="609"/>
      <c r="AF66" s="676"/>
      <c r="AG66" s="609"/>
      <c r="AH66" s="609"/>
      <c r="AI66" s="609"/>
      <c r="AJ66" s="609"/>
      <c r="AK66" s="609"/>
      <c r="AL66" s="724"/>
      <c r="AM66" s="669"/>
      <c r="AN66" s="755"/>
      <c r="AO66" s="724"/>
      <c r="AP66" s="609"/>
      <c r="AQ66" s="609"/>
      <c r="AR66" s="676"/>
      <c r="AS66" s="609"/>
      <c r="AT66" s="609"/>
      <c r="AU66" s="676"/>
      <c r="AV66" s="609"/>
      <c r="AW66" s="609"/>
      <c r="AX66" s="609"/>
      <c r="AY66" s="609"/>
      <c r="AZ66" s="609"/>
      <c r="BA66" s="724"/>
    </row>
    <row r="67" spans="1:53" ht="30" customHeight="1">
      <c r="A67" s="751"/>
      <c r="B67" s="751"/>
      <c r="C67" s="751"/>
      <c r="D67" s="752"/>
      <c r="E67" s="753"/>
      <c r="F67" s="754"/>
      <c r="G67" s="669"/>
      <c r="H67" s="755"/>
      <c r="I67" s="724"/>
      <c r="J67" s="609"/>
      <c r="K67" s="609"/>
      <c r="L67" s="676"/>
      <c r="M67" s="609"/>
      <c r="N67" s="609"/>
      <c r="O67" s="676"/>
      <c r="P67" s="609"/>
      <c r="Q67" s="609"/>
      <c r="R67" s="609"/>
      <c r="S67" s="609"/>
      <c r="T67" s="609"/>
      <c r="U67" s="724"/>
      <c r="V67" s="724"/>
      <c r="W67" s="724"/>
      <c r="X67" s="669"/>
      <c r="Y67" s="755"/>
      <c r="Z67" s="724"/>
      <c r="AA67" s="609"/>
      <c r="AB67" s="609"/>
      <c r="AC67" s="676"/>
      <c r="AD67" s="609"/>
      <c r="AE67" s="609"/>
      <c r="AF67" s="676"/>
      <c r="AG67" s="609"/>
      <c r="AH67" s="609"/>
      <c r="AI67" s="609"/>
      <c r="AJ67" s="609"/>
      <c r="AK67" s="609"/>
      <c r="AL67" s="724"/>
      <c r="AM67" s="669"/>
      <c r="AN67" s="755"/>
      <c r="AO67" s="724"/>
      <c r="AP67" s="609"/>
      <c r="AQ67" s="609"/>
      <c r="AR67" s="676"/>
      <c r="AS67" s="609"/>
      <c r="AT67" s="609"/>
      <c r="AU67" s="676"/>
      <c r="AV67" s="609"/>
      <c r="AW67" s="609"/>
      <c r="AX67" s="609"/>
      <c r="AY67" s="609"/>
      <c r="AZ67" s="609"/>
      <c r="BA67" s="724"/>
    </row>
    <row r="68" spans="1:53" ht="30" customHeight="1">
      <c r="A68" s="751"/>
      <c r="B68" s="751"/>
      <c r="C68" s="751"/>
      <c r="D68" s="752"/>
      <c r="E68" s="753"/>
      <c r="F68" s="754"/>
      <c r="G68" s="669"/>
      <c r="H68" s="755"/>
      <c r="I68" s="724"/>
      <c r="J68" s="609"/>
      <c r="K68" s="609"/>
      <c r="L68" s="676"/>
      <c r="M68" s="609"/>
      <c r="N68" s="609"/>
      <c r="O68" s="676"/>
      <c r="P68" s="609"/>
      <c r="Q68" s="609"/>
      <c r="R68" s="609"/>
      <c r="S68" s="609"/>
      <c r="T68" s="609"/>
      <c r="U68" s="724"/>
      <c r="V68" s="724"/>
      <c r="W68" s="724"/>
      <c r="X68" s="669"/>
      <c r="Y68" s="755"/>
      <c r="Z68" s="724"/>
      <c r="AA68" s="609"/>
      <c r="AB68" s="609"/>
      <c r="AC68" s="676"/>
      <c r="AD68" s="609"/>
      <c r="AE68" s="609"/>
      <c r="AF68" s="676"/>
      <c r="AG68" s="609"/>
      <c r="AH68" s="609"/>
      <c r="AI68" s="609"/>
      <c r="AJ68" s="609"/>
      <c r="AK68" s="609"/>
      <c r="AL68" s="724"/>
      <c r="AM68" s="669"/>
      <c r="AN68" s="755"/>
      <c r="AO68" s="724"/>
      <c r="AP68" s="609"/>
      <c r="AQ68" s="609"/>
      <c r="AR68" s="676"/>
      <c r="AS68" s="609"/>
      <c r="AT68" s="609"/>
      <c r="AU68" s="676"/>
      <c r="AV68" s="609"/>
      <c r="AW68" s="609"/>
      <c r="AX68" s="609"/>
      <c r="AY68" s="609"/>
      <c r="AZ68" s="609"/>
      <c r="BA68" s="724"/>
    </row>
    <row r="69" spans="1:53" ht="30" customHeight="1">
      <c r="A69" s="751"/>
      <c r="B69" s="751"/>
      <c r="C69" s="751"/>
      <c r="D69" s="752"/>
      <c r="E69" s="753"/>
      <c r="F69" s="754"/>
      <c r="G69" s="669"/>
      <c r="H69" s="755"/>
      <c r="I69" s="724"/>
      <c r="J69" s="609"/>
      <c r="K69" s="609"/>
      <c r="L69" s="676"/>
      <c r="M69" s="609"/>
      <c r="N69" s="609"/>
      <c r="O69" s="676"/>
      <c r="P69" s="609"/>
      <c r="Q69" s="609"/>
      <c r="R69" s="609"/>
      <c r="S69" s="609"/>
      <c r="T69" s="609"/>
      <c r="U69" s="724"/>
      <c r="V69" s="724"/>
      <c r="W69" s="724"/>
      <c r="X69" s="669"/>
      <c r="Y69" s="755"/>
      <c r="Z69" s="724"/>
      <c r="AA69" s="609"/>
      <c r="AB69" s="609"/>
      <c r="AC69" s="676"/>
      <c r="AD69" s="609"/>
      <c r="AE69" s="609"/>
      <c r="AF69" s="676"/>
      <c r="AG69" s="609"/>
      <c r="AH69" s="609"/>
      <c r="AI69" s="609"/>
      <c r="AJ69" s="609"/>
      <c r="AK69" s="609"/>
      <c r="AL69" s="724"/>
      <c r="AM69" s="669"/>
      <c r="AN69" s="755"/>
      <c r="AO69" s="724"/>
      <c r="AP69" s="609"/>
      <c r="AQ69" s="609"/>
      <c r="AR69" s="676"/>
      <c r="AS69" s="609"/>
      <c r="AT69" s="609"/>
      <c r="AU69" s="676"/>
      <c r="AV69" s="609"/>
      <c r="AW69" s="609"/>
      <c r="AX69" s="609"/>
      <c r="AY69" s="609"/>
      <c r="AZ69" s="609"/>
      <c r="BA69" s="724"/>
    </row>
    <row r="70" spans="1:53" ht="30" customHeight="1">
      <c r="A70" s="751"/>
      <c r="B70" s="751"/>
      <c r="C70" s="751"/>
      <c r="D70" s="752"/>
      <c r="E70" s="753"/>
      <c r="F70" s="754"/>
      <c r="G70" s="669"/>
      <c r="H70" s="755"/>
      <c r="I70" s="724"/>
      <c r="J70" s="609"/>
      <c r="K70" s="609"/>
      <c r="L70" s="676"/>
      <c r="M70" s="609"/>
      <c r="N70" s="609"/>
      <c r="O70" s="676"/>
      <c r="P70" s="609"/>
      <c r="Q70" s="609"/>
      <c r="R70" s="609"/>
      <c r="S70" s="609"/>
      <c r="T70" s="609"/>
      <c r="U70" s="724"/>
      <c r="V70" s="724"/>
      <c r="W70" s="724"/>
      <c r="X70" s="669"/>
      <c r="Y70" s="755"/>
      <c r="Z70" s="724"/>
      <c r="AA70" s="609"/>
      <c r="AB70" s="609"/>
      <c r="AC70" s="676"/>
      <c r="AD70" s="609"/>
      <c r="AE70" s="609"/>
      <c r="AF70" s="676"/>
      <c r="AG70" s="609"/>
      <c r="AH70" s="609"/>
      <c r="AI70" s="609"/>
      <c r="AJ70" s="609"/>
      <c r="AK70" s="609"/>
      <c r="AL70" s="724"/>
      <c r="AM70" s="669"/>
      <c r="AN70" s="755"/>
      <c r="AO70" s="724"/>
      <c r="AP70" s="609"/>
      <c r="AQ70" s="609"/>
      <c r="AR70" s="676"/>
      <c r="AS70" s="609"/>
      <c r="AT70" s="609"/>
      <c r="AU70" s="676"/>
      <c r="AV70" s="609"/>
      <c r="AW70" s="609"/>
      <c r="AX70" s="609"/>
      <c r="AY70" s="609"/>
      <c r="AZ70" s="609"/>
      <c r="BA70" s="724"/>
    </row>
    <row r="71" spans="1:53" ht="30" customHeight="1">
      <c r="A71" s="751"/>
      <c r="B71" s="751"/>
      <c r="C71" s="751"/>
      <c r="D71" s="752"/>
      <c r="E71" s="753"/>
      <c r="F71" s="754"/>
      <c r="G71" s="669"/>
      <c r="H71" s="755"/>
      <c r="I71" s="724"/>
      <c r="J71" s="609"/>
      <c r="K71" s="609"/>
      <c r="L71" s="676"/>
      <c r="M71" s="609"/>
      <c r="N71" s="609"/>
      <c r="O71" s="676"/>
      <c r="P71" s="609"/>
      <c r="Q71" s="609"/>
      <c r="R71" s="609"/>
      <c r="S71" s="609"/>
      <c r="T71" s="609"/>
      <c r="U71" s="724"/>
      <c r="V71" s="724"/>
      <c r="W71" s="724"/>
      <c r="X71" s="669"/>
      <c r="Y71" s="755"/>
      <c r="Z71" s="724"/>
      <c r="AA71" s="609"/>
      <c r="AB71" s="609"/>
      <c r="AC71" s="676"/>
      <c r="AD71" s="609"/>
      <c r="AE71" s="609"/>
      <c r="AF71" s="676"/>
      <c r="AG71" s="609"/>
      <c r="AH71" s="609"/>
      <c r="AI71" s="609"/>
      <c r="AJ71" s="609"/>
      <c r="AK71" s="609"/>
      <c r="AL71" s="724"/>
      <c r="AM71" s="669"/>
      <c r="AN71" s="755"/>
      <c r="AO71" s="724"/>
      <c r="AP71" s="609"/>
      <c r="AQ71" s="609"/>
      <c r="AR71" s="676"/>
      <c r="AS71" s="609"/>
      <c r="AT71" s="609"/>
      <c r="AU71" s="676"/>
      <c r="AV71" s="609"/>
      <c r="AW71" s="609"/>
      <c r="AX71" s="609"/>
      <c r="AY71" s="609"/>
      <c r="AZ71" s="609"/>
      <c r="BA71" s="724"/>
    </row>
    <row r="72" spans="1:53" ht="30" customHeight="1">
      <c r="A72" s="751"/>
      <c r="B72" s="751"/>
      <c r="C72" s="751"/>
      <c r="D72" s="752"/>
      <c r="E72" s="753"/>
      <c r="F72" s="754"/>
      <c r="G72" s="669"/>
      <c r="H72" s="755"/>
      <c r="I72" s="724"/>
      <c r="J72" s="609"/>
      <c r="K72" s="609"/>
      <c r="L72" s="676"/>
      <c r="M72" s="609"/>
      <c r="N72" s="609"/>
      <c r="O72" s="676"/>
      <c r="P72" s="609"/>
      <c r="Q72" s="609"/>
      <c r="R72" s="609"/>
      <c r="S72" s="609"/>
      <c r="T72" s="609"/>
      <c r="U72" s="724"/>
      <c r="V72" s="724"/>
      <c r="W72" s="724"/>
      <c r="X72" s="669"/>
      <c r="Y72" s="755"/>
      <c r="Z72" s="724"/>
      <c r="AA72" s="609"/>
      <c r="AB72" s="609"/>
      <c r="AC72" s="676"/>
      <c r="AD72" s="609"/>
      <c r="AE72" s="609"/>
      <c r="AF72" s="676"/>
      <c r="AG72" s="609"/>
      <c r="AH72" s="609"/>
      <c r="AI72" s="609"/>
      <c r="AJ72" s="609"/>
      <c r="AK72" s="609"/>
      <c r="AL72" s="724"/>
      <c r="AM72" s="669"/>
      <c r="AN72" s="755"/>
      <c r="AO72" s="724"/>
      <c r="AP72" s="609"/>
      <c r="AQ72" s="609"/>
      <c r="AR72" s="676"/>
      <c r="AS72" s="609"/>
      <c r="AT72" s="609"/>
      <c r="AU72" s="676"/>
      <c r="AV72" s="609"/>
      <c r="AW72" s="609"/>
      <c r="AX72" s="609"/>
      <c r="AY72" s="609"/>
      <c r="AZ72" s="609"/>
      <c r="BA72" s="724"/>
    </row>
    <row r="73" spans="1:53" ht="30" customHeight="1">
      <c r="A73" s="751"/>
      <c r="B73" s="751"/>
      <c r="C73" s="751"/>
      <c r="D73" s="752"/>
      <c r="E73" s="753"/>
      <c r="F73" s="754"/>
      <c r="G73" s="669"/>
      <c r="H73" s="755"/>
      <c r="I73" s="724"/>
      <c r="J73" s="609"/>
      <c r="K73" s="609"/>
      <c r="L73" s="676"/>
      <c r="M73" s="609"/>
      <c r="N73" s="609"/>
      <c r="O73" s="676"/>
      <c r="P73" s="609"/>
      <c r="Q73" s="609"/>
      <c r="R73" s="609"/>
      <c r="S73" s="609"/>
      <c r="T73" s="609"/>
      <c r="U73" s="724"/>
      <c r="V73" s="724"/>
      <c r="W73" s="724"/>
      <c r="X73" s="669"/>
      <c r="Y73" s="755"/>
      <c r="Z73" s="724"/>
      <c r="AA73" s="609"/>
      <c r="AB73" s="609"/>
      <c r="AC73" s="676"/>
      <c r="AD73" s="609"/>
      <c r="AE73" s="609"/>
      <c r="AF73" s="676"/>
      <c r="AG73" s="609"/>
      <c r="AH73" s="609"/>
      <c r="AI73" s="609"/>
      <c r="AJ73" s="609"/>
      <c r="AK73" s="609"/>
      <c r="AL73" s="724"/>
      <c r="AM73" s="669"/>
      <c r="AN73" s="755"/>
      <c r="AO73" s="724"/>
      <c r="AP73" s="609"/>
      <c r="AQ73" s="609"/>
      <c r="AR73" s="676"/>
      <c r="AS73" s="609"/>
      <c r="AT73" s="609"/>
      <c r="AU73" s="676"/>
      <c r="AV73" s="609"/>
      <c r="AW73" s="609"/>
      <c r="AX73" s="609"/>
      <c r="AY73" s="609"/>
      <c r="AZ73" s="609"/>
      <c r="BA73" s="724"/>
    </row>
    <row r="74" spans="1:53" ht="30" customHeight="1">
      <c r="A74" s="751"/>
      <c r="B74" s="751"/>
      <c r="C74" s="751"/>
      <c r="D74" s="752"/>
      <c r="E74" s="753"/>
      <c r="F74" s="754"/>
      <c r="G74" s="669"/>
      <c r="H74" s="755"/>
      <c r="I74" s="724"/>
      <c r="J74" s="609"/>
      <c r="K74" s="609"/>
      <c r="L74" s="676"/>
      <c r="M74" s="609"/>
      <c r="N74" s="609"/>
      <c r="O74" s="676"/>
      <c r="P74" s="609"/>
      <c r="Q74" s="609"/>
      <c r="R74" s="609"/>
      <c r="S74" s="609"/>
      <c r="T74" s="609"/>
      <c r="U74" s="724"/>
      <c r="V74" s="724"/>
      <c r="W74" s="724"/>
      <c r="X74" s="669"/>
      <c r="Y74" s="755"/>
      <c r="Z74" s="724"/>
      <c r="AA74" s="609"/>
      <c r="AB74" s="609"/>
      <c r="AC74" s="676"/>
      <c r="AD74" s="609"/>
      <c r="AE74" s="609"/>
      <c r="AF74" s="676"/>
      <c r="AG74" s="609"/>
      <c r="AH74" s="609"/>
      <c r="AI74" s="609"/>
      <c r="AJ74" s="609"/>
      <c r="AK74" s="609"/>
      <c r="AL74" s="724"/>
      <c r="AM74" s="669"/>
      <c r="AN74" s="755"/>
      <c r="AO74" s="724"/>
      <c r="AP74" s="609"/>
      <c r="AQ74" s="609"/>
      <c r="AR74" s="676"/>
      <c r="AS74" s="609"/>
      <c r="AT74" s="609"/>
      <c r="AU74" s="676"/>
      <c r="AV74" s="609"/>
      <c r="AW74" s="609"/>
      <c r="AX74" s="609"/>
      <c r="AY74" s="609"/>
      <c r="AZ74" s="609"/>
      <c r="BA74" s="724"/>
    </row>
    <row r="75" spans="1:53" ht="30" customHeight="1">
      <c r="A75" s="751"/>
      <c r="B75" s="751"/>
      <c r="C75" s="751"/>
      <c r="D75" s="752"/>
      <c r="E75" s="753"/>
      <c r="F75" s="754"/>
      <c r="G75" s="669"/>
      <c r="H75" s="755"/>
      <c r="I75" s="724"/>
      <c r="J75" s="609"/>
      <c r="K75" s="609"/>
      <c r="L75" s="676"/>
      <c r="M75" s="609"/>
      <c r="N75" s="609"/>
      <c r="O75" s="676"/>
      <c r="P75" s="609"/>
      <c r="Q75" s="609"/>
      <c r="R75" s="609"/>
      <c r="S75" s="609"/>
      <c r="T75" s="609"/>
      <c r="U75" s="724"/>
      <c r="V75" s="724"/>
      <c r="W75" s="724"/>
      <c r="X75" s="669"/>
      <c r="Y75" s="755"/>
      <c r="Z75" s="724"/>
      <c r="AA75" s="609"/>
      <c r="AB75" s="609"/>
      <c r="AC75" s="676"/>
      <c r="AD75" s="609"/>
      <c r="AE75" s="609"/>
      <c r="AF75" s="676"/>
      <c r="AG75" s="609"/>
      <c r="AH75" s="609"/>
      <c r="AI75" s="609"/>
      <c r="AJ75" s="609"/>
      <c r="AK75" s="609"/>
      <c r="AL75" s="724"/>
      <c r="AM75" s="669"/>
      <c r="AN75" s="755"/>
      <c r="AO75" s="724"/>
      <c r="AP75" s="609"/>
      <c r="AQ75" s="609"/>
      <c r="AR75" s="676"/>
      <c r="AS75" s="609"/>
      <c r="AT75" s="609"/>
      <c r="AU75" s="676"/>
      <c r="AV75" s="609"/>
      <c r="AW75" s="609"/>
      <c r="AX75" s="609"/>
      <c r="AY75" s="609"/>
      <c r="AZ75" s="609"/>
      <c r="BA75" s="724"/>
    </row>
    <row r="76" spans="1:53" ht="30" customHeight="1">
      <c r="A76" s="751"/>
      <c r="B76" s="751"/>
      <c r="C76" s="751"/>
      <c r="D76" s="752"/>
      <c r="E76" s="753"/>
      <c r="F76" s="754"/>
      <c r="G76" s="669"/>
      <c r="H76" s="755"/>
      <c r="I76" s="724"/>
      <c r="J76" s="609"/>
      <c r="K76" s="609"/>
      <c r="L76" s="676"/>
      <c r="M76" s="609"/>
      <c r="N76" s="609"/>
      <c r="O76" s="676"/>
      <c r="P76" s="609"/>
      <c r="Q76" s="609"/>
      <c r="R76" s="609"/>
      <c r="S76" s="609"/>
      <c r="T76" s="609"/>
      <c r="U76" s="724"/>
      <c r="V76" s="724"/>
      <c r="W76" s="724"/>
      <c r="X76" s="669"/>
      <c r="Y76" s="755"/>
      <c r="Z76" s="724"/>
      <c r="AA76" s="609"/>
      <c r="AB76" s="609"/>
      <c r="AC76" s="676"/>
      <c r="AD76" s="609"/>
      <c r="AE76" s="609"/>
      <c r="AF76" s="676"/>
      <c r="AG76" s="609"/>
      <c r="AH76" s="609"/>
      <c r="AI76" s="609"/>
      <c r="AJ76" s="609"/>
      <c r="AK76" s="609"/>
      <c r="AL76" s="724"/>
      <c r="AM76" s="669"/>
      <c r="AN76" s="755"/>
      <c r="AO76" s="724"/>
      <c r="AP76" s="609"/>
      <c r="AQ76" s="609"/>
      <c r="AR76" s="676"/>
      <c r="AS76" s="609"/>
      <c r="AT76" s="609"/>
      <c r="AU76" s="676"/>
      <c r="AV76" s="609"/>
      <c r="AW76" s="609"/>
      <c r="AX76" s="609"/>
      <c r="AY76" s="609"/>
      <c r="AZ76" s="609"/>
      <c r="BA76" s="724"/>
    </row>
    <row r="77" spans="1:53" ht="30" customHeight="1">
      <c r="A77" s="751"/>
      <c r="B77" s="751"/>
      <c r="C77" s="751"/>
      <c r="D77" s="752"/>
      <c r="E77" s="753"/>
      <c r="F77" s="754"/>
      <c r="G77" s="669"/>
      <c r="H77" s="755"/>
      <c r="I77" s="724"/>
      <c r="J77" s="609"/>
      <c r="K77" s="609"/>
      <c r="L77" s="676"/>
      <c r="M77" s="609"/>
      <c r="N77" s="609"/>
      <c r="O77" s="676"/>
      <c r="P77" s="609"/>
      <c r="Q77" s="609"/>
      <c r="R77" s="609"/>
      <c r="S77" s="609"/>
      <c r="T77" s="609"/>
      <c r="U77" s="724"/>
      <c r="V77" s="724"/>
      <c r="W77" s="724"/>
      <c r="X77" s="669"/>
      <c r="Y77" s="755"/>
      <c r="Z77" s="724"/>
      <c r="AA77" s="609"/>
      <c r="AB77" s="609"/>
      <c r="AC77" s="676"/>
      <c r="AD77" s="609"/>
      <c r="AE77" s="609"/>
      <c r="AF77" s="676"/>
      <c r="AG77" s="609"/>
      <c r="AH77" s="609"/>
      <c r="AI77" s="609"/>
      <c r="AJ77" s="609"/>
      <c r="AK77" s="609"/>
      <c r="AL77" s="724"/>
      <c r="AM77" s="669"/>
      <c r="AN77" s="755"/>
      <c r="AO77" s="724"/>
      <c r="AP77" s="609"/>
      <c r="AQ77" s="609"/>
      <c r="AR77" s="676"/>
      <c r="AS77" s="609"/>
      <c r="AT77" s="609"/>
      <c r="AU77" s="676"/>
      <c r="AV77" s="609"/>
      <c r="AW77" s="609"/>
      <c r="AX77" s="609"/>
      <c r="AY77" s="609"/>
      <c r="AZ77" s="609"/>
      <c r="BA77" s="724"/>
    </row>
    <row r="78" spans="1:53" ht="30" customHeight="1">
      <c r="A78" s="751"/>
      <c r="B78" s="751"/>
      <c r="C78" s="751"/>
      <c r="D78" s="752"/>
      <c r="E78" s="753"/>
      <c r="F78" s="754"/>
      <c r="G78" s="669"/>
      <c r="H78" s="755"/>
      <c r="I78" s="724"/>
      <c r="J78" s="609"/>
      <c r="K78" s="609"/>
      <c r="L78" s="676"/>
      <c r="M78" s="609"/>
      <c r="N78" s="609"/>
      <c r="O78" s="676"/>
      <c r="P78" s="609"/>
      <c r="Q78" s="609"/>
      <c r="R78" s="609"/>
      <c r="S78" s="609"/>
      <c r="T78" s="609"/>
      <c r="U78" s="724"/>
      <c r="V78" s="724"/>
      <c r="W78" s="724"/>
      <c r="X78" s="669"/>
      <c r="Y78" s="755"/>
      <c r="Z78" s="724"/>
      <c r="AA78" s="609"/>
      <c r="AB78" s="609"/>
      <c r="AC78" s="676"/>
      <c r="AD78" s="609"/>
      <c r="AE78" s="609"/>
      <c r="AF78" s="676"/>
      <c r="AG78" s="609"/>
      <c r="AH78" s="609"/>
      <c r="AI78" s="609"/>
      <c r="AJ78" s="609"/>
      <c r="AK78" s="609"/>
      <c r="AL78" s="724"/>
      <c r="AM78" s="669"/>
      <c r="AN78" s="755"/>
      <c r="AO78" s="724"/>
      <c r="AP78" s="609"/>
      <c r="AQ78" s="609"/>
      <c r="AR78" s="676"/>
      <c r="AS78" s="609"/>
      <c r="AT78" s="609"/>
      <c r="AU78" s="676"/>
      <c r="AV78" s="609"/>
      <c r="AW78" s="609"/>
      <c r="AX78" s="609"/>
      <c r="AY78" s="609"/>
      <c r="AZ78" s="609"/>
      <c r="BA78" s="724"/>
    </row>
    <row r="79" spans="1:53" ht="30" customHeight="1">
      <c r="A79" s="751"/>
      <c r="B79" s="751"/>
      <c r="C79" s="751"/>
      <c r="D79" s="752"/>
      <c r="E79" s="753"/>
      <c r="F79" s="754"/>
      <c r="G79" s="669"/>
      <c r="H79" s="755"/>
      <c r="I79" s="724"/>
      <c r="J79" s="609"/>
      <c r="K79" s="609"/>
      <c r="L79" s="676"/>
      <c r="M79" s="609"/>
      <c r="N79" s="609"/>
      <c r="O79" s="676"/>
      <c r="P79" s="609"/>
      <c r="Q79" s="609"/>
      <c r="R79" s="609"/>
      <c r="S79" s="609"/>
      <c r="T79" s="609"/>
      <c r="U79" s="724"/>
      <c r="V79" s="724"/>
      <c r="W79" s="724"/>
      <c r="X79" s="669"/>
      <c r="Y79" s="755"/>
      <c r="Z79" s="724"/>
      <c r="AA79" s="609"/>
      <c r="AB79" s="609"/>
      <c r="AC79" s="676"/>
      <c r="AD79" s="609"/>
      <c r="AE79" s="609"/>
      <c r="AF79" s="676"/>
      <c r="AG79" s="609"/>
      <c r="AH79" s="609"/>
      <c r="AI79" s="609"/>
      <c r="AJ79" s="609"/>
      <c r="AK79" s="609"/>
      <c r="AL79" s="724"/>
      <c r="AM79" s="669"/>
      <c r="AN79" s="755"/>
      <c r="AO79" s="724"/>
      <c r="AP79" s="609"/>
      <c r="AQ79" s="609"/>
      <c r="AR79" s="676"/>
      <c r="AS79" s="609"/>
      <c r="AT79" s="609"/>
      <c r="AU79" s="676"/>
      <c r="AV79" s="609"/>
      <c r="AW79" s="609"/>
      <c r="AX79" s="609"/>
      <c r="AY79" s="609"/>
      <c r="AZ79" s="609"/>
      <c r="BA79" s="724"/>
    </row>
    <row r="80" spans="1:53" ht="30" customHeight="1">
      <c r="A80" s="751"/>
      <c r="B80" s="751"/>
      <c r="C80" s="751"/>
      <c r="D80" s="752"/>
      <c r="E80" s="753"/>
      <c r="F80" s="754"/>
      <c r="G80" s="669"/>
      <c r="H80" s="755"/>
      <c r="I80" s="724"/>
      <c r="J80" s="609"/>
      <c r="K80" s="609"/>
      <c r="L80" s="676"/>
      <c r="M80" s="609"/>
      <c r="N80" s="609"/>
      <c r="O80" s="676"/>
      <c r="P80" s="609"/>
      <c r="Q80" s="609"/>
      <c r="R80" s="609"/>
      <c r="S80" s="609"/>
      <c r="T80" s="609"/>
      <c r="U80" s="724"/>
      <c r="V80" s="724"/>
      <c r="W80" s="724"/>
      <c r="X80" s="669"/>
      <c r="Y80" s="755"/>
      <c r="Z80" s="724"/>
      <c r="AA80" s="609"/>
      <c r="AB80" s="609"/>
      <c r="AC80" s="676"/>
      <c r="AD80" s="609"/>
      <c r="AE80" s="609"/>
      <c r="AF80" s="676"/>
      <c r="AG80" s="609"/>
      <c r="AH80" s="609"/>
      <c r="AI80" s="609"/>
      <c r="AJ80" s="609"/>
      <c r="AK80" s="609"/>
      <c r="AL80" s="724"/>
      <c r="AM80" s="669"/>
      <c r="AN80" s="755"/>
      <c r="AO80" s="724"/>
      <c r="AP80" s="609"/>
      <c r="AQ80" s="609"/>
      <c r="AR80" s="676"/>
      <c r="AS80" s="609"/>
      <c r="AT80" s="609"/>
      <c r="AU80" s="676"/>
      <c r="AV80" s="609"/>
      <c r="AW80" s="609"/>
      <c r="AX80" s="609"/>
      <c r="AY80" s="609"/>
      <c r="AZ80" s="609"/>
      <c r="BA80" s="724"/>
    </row>
    <row r="81" spans="1:53" ht="30" customHeight="1">
      <c r="A81" s="751"/>
      <c r="B81" s="751"/>
      <c r="C81" s="751"/>
      <c r="D81" s="752"/>
      <c r="E81" s="753"/>
      <c r="F81" s="754"/>
      <c r="G81" s="669"/>
      <c r="H81" s="755"/>
      <c r="I81" s="724"/>
      <c r="J81" s="609"/>
      <c r="K81" s="609"/>
      <c r="L81" s="676"/>
      <c r="M81" s="609"/>
      <c r="N81" s="609"/>
      <c r="O81" s="676"/>
      <c r="P81" s="609"/>
      <c r="Q81" s="609"/>
      <c r="R81" s="609"/>
      <c r="S81" s="609"/>
      <c r="T81" s="609"/>
      <c r="U81" s="724"/>
      <c r="V81" s="724"/>
      <c r="W81" s="724"/>
      <c r="X81" s="669"/>
      <c r="Y81" s="755"/>
      <c r="Z81" s="724"/>
      <c r="AA81" s="609"/>
      <c r="AB81" s="609"/>
      <c r="AC81" s="676"/>
      <c r="AD81" s="609"/>
      <c r="AE81" s="609"/>
      <c r="AF81" s="676"/>
      <c r="AG81" s="609"/>
      <c r="AH81" s="609"/>
      <c r="AI81" s="609"/>
      <c r="AJ81" s="609"/>
      <c r="AK81" s="609"/>
      <c r="AL81" s="724"/>
      <c r="AM81" s="669"/>
      <c r="AN81" s="755"/>
      <c r="AO81" s="724"/>
      <c r="AP81" s="609"/>
      <c r="AQ81" s="609"/>
      <c r="AR81" s="676"/>
      <c r="AS81" s="609"/>
      <c r="AT81" s="609"/>
      <c r="AU81" s="676"/>
      <c r="AV81" s="609"/>
      <c r="AW81" s="609"/>
      <c r="AX81" s="609"/>
      <c r="AY81" s="609"/>
      <c r="AZ81" s="609"/>
      <c r="BA81" s="724"/>
    </row>
    <row r="82" spans="1:53" ht="30" customHeight="1">
      <c r="A82" s="751"/>
      <c r="B82" s="751"/>
      <c r="C82" s="751"/>
      <c r="D82" s="752"/>
      <c r="E82" s="753"/>
      <c r="F82" s="754"/>
      <c r="G82" s="669"/>
      <c r="H82" s="755"/>
      <c r="I82" s="724"/>
      <c r="J82" s="609"/>
      <c r="K82" s="609"/>
      <c r="L82" s="676"/>
      <c r="M82" s="609"/>
      <c r="N82" s="609"/>
      <c r="O82" s="676"/>
      <c r="P82" s="609"/>
      <c r="Q82" s="609"/>
      <c r="R82" s="609"/>
      <c r="S82" s="609"/>
      <c r="T82" s="609"/>
      <c r="U82" s="724"/>
      <c r="V82" s="724"/>
      <c r="W82" s="724"/>
      <c r="X82" s="669"/>
      <c r="Y82" s="755"/>
      <c r="Z82" s="724"/>
      <c r="AA82" s="609"/>
      <c r="AB82" s="609"/>
      <c r="AC82" s="676"/>
      <c r="AD82" s="609"/>
      <c r="AE82" s="609"/>
      <c r="AF82" s="676"/>
      <c r="AG82" s="609"/>
      <c r="AH82" s="609"/>
      <c r="AI82" s="609"/>
      <c r="AJ82" s="609"/>
      <c r="AK82" s="609"/>
      <c r="AL82" s="724"/>
      <c r="AM82" s="669"/>
      <c r="AN82" s="755"/>
      <c r="AO82" s="724"/>
      <c r="AP82" s="609"/>
      <c r="AQ82" s="609"/>
      <c r="AR82" s="676"/>
      <c r="AS82" s="609"/>
      <c r="AT82" s="609"/>
      <c r="AU82" s="676"/>
      <c r="AV82" s="609"/>
      <c r="AW82" s="609"/>
      <c r="AX82" s="609"/>
      <c r="AY82" s="609"/>
      <c r="AZ82" s="609"/>
      <c r="BA82" s="724"/>
    </row>
    <row r="83" spans="1:53" ht="30" customHeight="1">
      <c r="A83" s="751"/>
      <c r="B83" s="751"/>
      <c r="C83" s="751"/>
      <c r="D83" s="752"/>
      <c r="E83" s="753"/>
      <c r="F83" s="754"/>
      <c r="G83" s="669"/>
      <c r="H83" s="755"/>
      <c r="I83" s="724"/>
      <c r="J83" s="609"/>
      <c r="K83" s="609"/>
      <c r="L83" s="676"/>
      <c r="M83" s="609"/>
      <c r="N83" s="609"/>
      <c r="O83" s="676"/>
      <c r="P83" s="609"/>
      <c r="Q83" s="609"/>
      <c r="R83" s="609"/>
      <c r="S83" s="609"/>
      <c r="T83" s="609"/>
      <c r="U83" s="724"/>
      <c r="V83" s="724"/>
      <c r="W83" s="724"/>
      <c r="X83" s="669"/>
      <c r="Y83" s="755"/>
      <c r="Z83" s="724"/>
      <c r="AA83" s="609"/>
      <c r="AB83" s="609"/>
      <c r="AC83" s="676"/>
      <c r="AD83" s="609"/>
      <c r="AE83" s="609"/>
      <c r="AF83" s="676"/>
      <c r="AG83" s="609"/>
      <c r="AH83" s="609"/>
      <c r="AI83" s="609"/>
      <c r="AJ83" s="609"/>
      <c r="AK83" s="609"/>
      <c r="AL83" s="724"/>
      <c r="AM83" s="669"/>
      <c r="AN83" s="755"/>
      <c r="AO83" s="724"/>
      <c r="AP83" s="609"/>
      <c r="AQ83" s="609"/>
      <c r="AR83" s="676"/>
      <c r="AS83" s="609"/>
      <c r="AT83" s="609"/>
      <c r="AU83" s="676"/>
      <c r="AV83" s="609"/>
      <c r="AW83" s="609"/>
      <c r="AX83" s="609"/>
      <c r="AY83" s="609"/>
      <c r="AZ83" s="609"/>
      <c r="BA83" s="724"/>
    </row>
    <row r="84" spans="1:53" ht="30" customHeight="1">
      <c r="A84" s="751"/>
      <c r="B84" s="751"/>
      <c r="C84" s="751"/>
      <c r="D84" s="752"/>
      <c r="E84" s="753"/>
      <c r="F84" s="754"/>
      <c r="G84" s="669"/>
      <c r="H84" s="755"/>
      <c r="I84" s="724"/>
      <c r="J84" s="609"/>
      <c r="K84" s="609"/>
      <c r="L84" s="676"/>
      <c r="M84" s="609"/>
      <c r="N84" s="609"/>
      <c r="O84" s="676"/>
      <c r="P84" s="609"/>
      <c r="Q84" s="609"/>
      <c r="R84" s="609"/>
      <c r="S84" s="609"/>
      <c r="T84" s="609"/>
      <c r="U84" s="724"/>
      <c r="V84" s="724"/>
      <c r="W84" s="724"/>
      <c r="X84" s="669"/>
      <c r="Y84" s="755"/>
      <c r="Z84" s="724"/>
      <c r="AA84" s="609"/>
      <c r="AB84" s="609"/>
      <c r="AC84" s="676"/>
      <c r="AD84" s="609"/>
      <c r="AE84" s="609"/>
      <c r="AF84" s="676"/>
      <c r="AG84" s="609"/>
      <c r="AH84" s="609"/>
      <c r="AI84" s="609"/>
      <c r="AJ84" s="609"/>
      <c r="AK84" s="609"/>
      <c r="AL84" s="724"/>
      <c r="AM84" s="669"/>
      <c r="AN84" s="755"/>
      <c r="AO84" s="724"/>
      <c r="AP84" s="609"/>
      <c r="AQ84" s="609"/>
      <c r="AR84" s="676"/>
      <c r="AS84" s="609"/>
      <c r="AT84" s="609"/>
      <c r="AU84" s="676"/>
      <c r="AV84" s="609"/>
      <c r="AW84" s="609"/>
      <c r="AX84" s="609"/>
      <c r="AY84" s="609"/>
      <c r="AZ84" s="609"/>
      <c r="BA84" s="724"/>
    </row>
    <row r="85" spans="1:53" ht="30" customHeight="1">
      <c r="A85" s="751"/>
      <c r="B85" s="751"/>
      <c r="C85" s="751"/>
      <c r="D85" s="752"/>
      <c r="E85" s="753"/>
      <c r="F85" s="754"/>
      <c r="G85" s="669"/>
      <c r="H85" s="755"/>
      <c r="I85" s="724"/>
      <c r="J85" s="609"/>
      <c r="K85" s="609"/>
      <c r="L85" s="676"/>
      <c r="M85" s="609"/>
      <c r="N85" s="609"/>
      <c r="O85" s="676"/>
      <c r="P85" s="609"/>
      <c r="Q85" s="609"/>
      <c r="R85" s="609"/>
      <c r="S85" s="609"/>
      <c r="T85" s="609"/>
      <c r="U85" s="724"/>
      <c r="V85" s="724"/>
      <c r="W85" s="724"/>
      <c r="X85" s="669"/>
      <c r="Y85" s="755"/>
      <c r="Z85" s="724"/>
      <c r="AA85" s="609"/>
      <c r="AB85" s="609"/>
      <c r="AC85" s="676"/>
      <c r="AD85" s="609"/>
      <c r="AE85" s="609"/>
      <c r="AF85" s="676"/>
      <c r="AG85" s="609"/>
      <c r="AH85" s="609"/>
      <c r="AI85" s="609"/>
      <c r="AJ85" s="609"/>
      <c r="AK85" s="609"/>
      <c r="AL85" s="724"/>
      <c r="AM85" s="669"/>
      <c r="AN85" s="755"/>
      <c r="AO85" s="724"/>
      <c r="AP85" s="609"/>
      <c r="AQ85" s="609"/>
      <c r="AR85" s="676"/>
      <c r="AS85" s="609"/>
      <c r="AT85" s="609"/>
      <c r="AU85" s="676"/>
      <c r="AV85" s="609"/>
      <c r="AW85" s="609"/>
      <c r="AX85" s="609"/>
      <c r="AY85" s="609"/>
      <c r="AZ85" s="609"/>
      <c r="BA85" s="724"/>
    </row>
    <row r="86" spans="1:53" ht="30" customHeight="1">
      <c r="A86" s="751"/>
      <c r="B86" s="751"/>
      <c r="C86" s="751"/>
      <c r="D86" s="752"/>
      <c r="E86" s="753"/>
      <c r="F86" s="754"/>
      <c r="G86" s="669"/>
      <c r="H86" s="755"/>
      <c r="I86" s="724"/>
      <c r="J86" s="609"/>
      <c r="K86" s="609"/>
      <c r="L86" s="676"/>
      <c r="M86" s="609"/>
      <c r="N86" s="609"/>
      <c r="O86" s="676"/>
      <c r="P86" s="609"/>
      <c r="Q86" s="609"/>
      <c r="R86" s="609"/>
      <c r="S86" s="609"/>
      <c r="T86" s="609"/>
      <c r="U86" s="724"/>
      <c r="V86" s="724"/>
      <c r="W86" s="724"/>
      <c r="X86" s="669"/>
      <c r="Y86" s="755"/>
      <c r="Z86" s="724"/>
      <c r="AA86" s="609"/>
      <c r="AB86" s="609"/>
      <c r="AC86" s="676"/>
      <c r="AD86" s="609"/>
      <c r="AE86" s="609"/>
      <c r="AF86" s="676"/>
      <c r="AG86" s="609"/>
      <c r="AH86" s="609"/>
      <c r="AI86" s="609"/>
      <c r="AJ86" s="609"/>
      <c r="AK86" s="609"/>
      <c r="AL86" s="724"/>
      <c r="AM86" s="669"/>
      <c r="AN86" s="755"/>
      <c r="AO86" s="724"/>
      <c r="AP86" s="609"/>
      <c r="AQ86" s="609"/>
      <c r="AR86" s="676"/>
      <c r="AS86" s="609"/>
      <c r="AT86" s="609"/>
      <c r="AU86" s="676"/>
      <c r="AV86" s="609"/>
      <c r="AW86" s="609"/>
      <c r="AX86" s="609"/>
      <c r="AY86" s="609"/>
      <c r="AZ86" s="609"/>
      <c r="BA86" s="724"/>
    </row>
    <row r="87" spans="1:53" ht="30" customHeight="1">
      <c r="A87" s="751"/>
      <c r="B87" s="751"/>
      <c r="C87" s="751"/>
      <c r="D87" s="752"/>
      <c r="E87" s="753"/>
      <c r="F87" s="754"/>
      <c r="G87" s="669"/>
      <c r="H87" s="755"/>
      <c r="I87" s="724"/>
      <c r="J87" s="609"/>
      <c r="K87" s="609"/>
      <c r="L87" s="676"/>
      <c r="M87" s="609"/>
      <c r="N87" s="609"/>
      <c r="O87" s="676"/>
      <c r="P87" s="609"/>
      <c r="Q87" s="609"/>
      <c r="R87" s="609"/>
      <c r="S87" s="609"/>
      <c r="T87" s="609"/>
      <c r="U87" s="724"/>
      <c r="V87" s="724"/>
      <c r="W87" s="724"/>
      <c r="X87" s="669"/>
      <c r="Y87" s="755"/>
      <c r="Z87" s="724"/>
      <c r="AA87" s="609"/>
      <c r="AB87" s="609"/>
      <c r="AC87" s="676"/>
      <c r="AD87" s="609"/>
      <c r="AE87" s="609"/>
      <c r="AF87" s="676"/>
      <c r="AG87" s="609"/>
      <c r="AH87" s="609"/>
      <c r="AI87" s="609"/>
      <c r="AJ87" s="609"/>
      <c r="AK87" s="609"/>
      <c r="AL87" s="724"/>
      <c r="AM87" s="669"/>
      <c r="AN87" s="755"/>
      <c r="AO87" s="724"/>
      <c r="AP87" s="609"/>
      <c r="AQ87" s="609"/>
      <c r="AR87" s="676"/>
      <c r="AS87" s="609"/>
      <c r="AT87" s="609"/>
      <c r="AU87" s="676"/>
      <c r="AV87" s="609"/>
      <c r="AW87" s="609"/>
      <c r="AX87" s="609"/>
      <c r="AY87" s="609"/>
      <c r="AZ87" s="609"/>
      <c r="BA87" s="724"/>
    </row>
    <row r="88" spans="1:53" ht="30" customHeight="1">
      <c r="A88" s="751"/>
      <c r="B88" s="751"/>
      <c r="C88" s="751"/>
      <c r="D88" s="752"/>
      <c r="E88" s="753"/>
      <c r="F88" s="754"/>
      <c r="G88" s="669"/>
      <c r="H88" s="755"/>
      <c r="I88" s="724"/>
      <c r="J88" s="609"/>
      <c r="K88" s="609"/>
      <c r="L88" s="676"/>
      <c r="M88" s="609"/>
      <c r="N88" s="609"/>
      <c r="O88" s="676"/>
      <c r="P88" s="609"/>
      <c r="Q88" s="609"/>
      <c r="R88" s="609"/>
      <c r="S88" s="609"/>
      <c r="T88" s="609"/>
      <c r="U88" s="724"/>
      <c r="V88" s="724"/>
      <c r="W88" s="724"/>
      <c r="X88" s="669"/>
      <c r="Y88" s="755"/>
      <c r="Z88" s="724"/>
      <c r="AA88" s="609"/>
      <c r="AB88" s="609"/>
      <c r="AC88" s="676"/>
      <c r="AD88" s="609"/>
      <c r="AE88" s="609"/>
      <c r="AF88" s="676"/>
      <c r="AG88" s="609"/>
      <c r="AH88" s="609"/>
      <c r="AI88" s="609"/>
      <c r="AJ88" s="609"/>
      <c r="AK88" s="609"/>
      <c r="AL88" s="724"/>
      <c r="AM88" s="669"/>
      <c r="AN88" s="755"/>
      <c r="AO88" s="724"/>
      <c r="AP88" s="609"/>
      <c r="AQ88" s="609"/>
      <c r="AR88" s="676"/>
      <c r="AS88" s="609"/>
      <c r="AT88" s="609"/>
      <c r="AU88" s="676"/>
      <c r="AV88" s="609"/>
      <c r="AW88" s="609"/>
      <c r="AX88" s="609"/>
      <c r="AY88" s="609"/>
      <c r="AZ88" s="609"/>
      <c r="BA88" s="724"/>
    </row>
    <row r="89" spans="1:53" ht="30" customHeight="1">
      <c r="A89" s="751"/>
      <c r="B89" s="751"/>
      <c r="C89" s="751"/>
      <c r="D89" s="752"/>
      <c r="E89" s="753"/>
      <c r="F89" s="754"/>
      <c r="G89" s="669"/>
      <c r="H89" s="755"/>
      <c r="I89" s="724"/>
      <c r="J89" s="609"/>
      <c r="K89" s="609"/>
      <c r="L89" s="676"/>
      <c r="M89" s="609"/>
      <c r="N89" s="609"/>
      <c r="O89" s="676"/>
      <c r="P89" s="609"/>
      <c r="Q89" s="609"/>
      <c r="R89" s="609"/>
      <c r="S89" s="609"/>
      <c r="T89" s="609"/>
      <c r="U89" s="724"/>
      <c r="V89" s="724"/>
      <c r="W89" s="724"/>
      <c r="X89" s="669"/>
      <c r="Y89" s="755"/>
      <c r="Z89" s="724"/>
      <c r="AA89" s="609"/>
      <c r="AB89" s="609"/>
      <c r="AC89" s="676"/>
      <c r="AD89" s="609"/>
      <c r="AE89" s="609"/>
      <c r="AF89" s="676"/>
      <c r="AG89" s="609"/>
      <c r="AH89" s="609"/>
      <c r="AI89" s="609"/>
      <c r="AJ89" s="609"/>
      <c r="AK89" s="609"/>
      <c r="AL89" s="724"/>
      <c r="AM89" s="669"/>
      <c r="AN89" s="755"/>
      <c r="AO89" s="724"/>
      <c r="AP89" s="609"/>
      <c r="AQ89" s="609"/>
      <c r="AR89" s="676"/>
      <c r="AS89" s="609"/>
      <c r="AT89" s="609"/>
      <c r="AU89" s="676"/>
      <c r="AV89" s="609"/>
      <c r="AW89" s="609"/>
      <c r="AX89" s="609"/>
      <c r="AY89" s="609"/>
      <c r="AZ89" s="609"/>
      <c r="BA89" s="724"/>
    </row>
    <row r="90" spans="1:53" ht="30" customHeight="1">
      <c r="A90" s="751"/>
      <c r="B90" s="751"/>
      <c r="C90" s="751"/>
      <c r="D90" s="752"/>
      <c r="E90" s="753"/>
      <c r="F90" s="754"/>
      <c r="G90" s="669"/>
      <c r="H90" s="755"/>
      <c r="I90" s="724"/>
      <c r="J90" s="609"/>
      <c r="K90" s="609"/>
      <c r="L90" s="676"/>
      <c r="M90" s="609"/>
      <c r="N90" s="609"/>
      <c r="O90" s="676"/>
      <c r="P90" s="609"/>
      <c r="Q90" s="609"/>
      <c r="R90" s="609"/>
      <c r="S90" s="609"/>
      <c r="T90" s="609"/>
      <c r="U90" s="724"/>
      <c r="V90" s="724"/>
      <c r="W90" s="724"/>
      <c r="X90" s="669"/>
      <c r="Y90" s="755"/>
      <c r="Z90" s="724"/>
      <c r="AA90" s="609"/>
      <c r="AB90" s="609"/>
      <c r="AC90" s="676"/>
      <c r="AD90" s="609"/>
      <c r="AE90" s="609"/>
      <c r="AF90" s="676"/>
      <c r="AG90" s="609"/>
      <c r="AH90" s="609"/>
      <c r="AI90" s="609"/>
      <c r="AJ90" s="609"/>
      <c r="AK90" s="609"/>
      <c r="AL90" s="724"/>
      <c r="AM90" s="669"/>
      <c r="AN90" s="755"/>
      <c r="AO90" s="724"/>
      <c r="AP90" s="609"/>
      <c r="AQ90" s="609"/>
      <c r="AR90" s="676"/>
      <c r="AS90" s="609"/>
      <c r="AT90" s="609"/>
      <c r="AU90" s="676"/>
      <c r="AV90" s="609"/>
      <c r="AW90" s="609"/>
      <c r="AX90" s="609"/>
      <c r="AY90" s="609"/>
      <c r="AZ90" s="609"/>
      <c r="BA90" s="724"/>
    </row>
    <row r="91" spans="1:53" ht="30" customHeight="1">
      <c r="A91" s="751"/>
      <c r="B91" s="751"/>
      <c r="C91" s="751"/>
      <c r="D91" s="752"/>
      <c r="E91" s="753"/>
      <c r="F91" s="754"/>
      <c r="G91" s="669"/>
      <c r="H91" s="755"/>
      <c r="I91" s="724"/>
      <c r="J91" s="609"/>
      <c r="K91" s="609"/>
      <c r="L91" s="676"/>
      <c r="M91" s="609"/>
      <c r="N91" s="609"/>
      <c r="O91" s="676"/>
      <c r="P91" s="609"/>
      <c r="Q91" s="609"/>
      <c r="R91" s="609"/>
      <c r="S91" s="609"/>
      <c r="T91" s="609"/>
      <c r="U91" s="724"/>
      <c r="V91" s="724"/>
      <c r="W91" s="724"/>
      <c r="X91" s="669"/>
      <c r="Y91" s="755"/>
      <c r="Z91" s="724"/>
      <c r="AA91" s="609"/>
      <c r="AB91" s="609"/>
      <c r="AC91" s="676"/>
      <c r="AD91" s="609"/>
      <c r="AE91" s="609"/>
      <c r="AF91" s="676"/>
      <c r="AG91" s="609"/>
      <c r="AH91" s="609"/>
      <c r="AI91" s="609"/>
      <c r="AJ91" s="609"/>
      <c r="AK91" s="609"/>
      <c r="AL91" s="724"/>
      <c r="AM91" s="669"/>
      <c r="AN91" s="755"/>
      <c r="AO91" s="724"/>
      <c r="AP91" s="609"/>
      <c r="AQ91" s="609"/>
      <c r="AR91" s="676"/>
      <c r="AS91" s="609"/>
      <c r="AT91" s="609"/>
      <c r="AU91" s="676"/>
      <c r="AV91" s="609"/>
      <c r="AW91" s="609"/>
      <c r="AX91" s="609"/>
      <c r="AY91" s="609"/>
      <c r="AZ91" s="609"/>
      <c r="BA91" s="724"/>
    </row>
    <row r="92" spans="1:53" ht="30" customHeight="1">
      <c r="A92" s="751"/>
      <c r="B92" s="751"/>
      <c r="C92" s="751"/>
      <c r="D92" s="752"/>
      <c r="E92" s="753"/>
      <c r="F92" s="754"/>
      <c r="G92" s="669"/>
      <c r="H92" s="755"/>
      <c r="I92" s="724"/>
      <c r="J92" s="609"/>
      <c r="K92" s="609"/>
      <c r="L92" s="676"/>
      <c r="M92" s="609"/>
      <c r="N92" s="609"/>
      <c r="O92" s="676"/>
      <c r="P92" s="609"/>
      <c r="Q92" s="609"/>
      <c r="R92" s="609"/>
      <c r="S92" s="609"/>
      <c r="T92" s="609"/>
      <c r="U92" s="724"/>
      <c r="V92" s="724"/>
      <c r="W92" s="724"/>
      <c r="X92" s="669"/>
      <c r="Y92" s="755"/>
      <c r="Z92" s="724"/>
      <c r="AA92" s="609"/>
      <c r="AB92" s="609"/>
      <c r="AC92" s="676"/>
      <c r="AD92" s="609"/>
      <c r="AE92" s="609"/>
      <c r="AF92" s="676"/>
      <c r="AG92" s="609"/>
      <c r="AH92" s="609"/>
      <c r="AI92" s="609"/>
      <c r="AJ92" s="609"/>
      <c r="AK92" s="609"/>
      <c r="AL92" s="724"/>
      <c r="AM92" s="669"/>
      <c r="AN92" s="755"/>
      <c r="AO92" s="724"/>
      <c r="AP92" s="609"/>
      <c r="AQ92" s="609"/>
      <c r="AR92" s="676"/>
      <c r="AS92" s="609"/>
      <c r="AT92" s="609"/>
      <c r="AU92" s="676"/>
      <c r="AV92" s="609"/>
      <c r="AW92" s="609"/>
      <c r="AX92" s="609"/>
      <c r="AY92" s="609"/>
      <c r="AZ92" s="609"/>
      <c r="BA92" s="724"/>
    </row>
    <row r="93" spans="1:53" ht="30" customHeight="1">
      <c r="A93" s="751"/>
      <c r="B93" s="751"/>
      <c r="C93" s="751"/>
      <c r="D93" s="752"/>
      <c r="E93" s="753"/>
      <c r="F93" s="754"/>
      <c r="G93" s="669"/>
      <c r="H93" s="755"/>
      <c r="I93" s="724"/>
      <c r="J93" s="609"/>
      <c r="K93" s="609"/>
      <c r="L93" s="676"/>
      <c r="M93" s="609"/>
      <c r="N93" s="609"/>
      <c r="O93" s="676"/>
      <c r="P93" s="609"/>
      <c r="Q93" s="609"/>
      <c r="R93" s="609"/>
      <c r="S93" s="609"/>
      <c r="T93" s="609"/>
      <c r="U93" s="724"/>
      <c r="V93" s="724"/>
      <c r="W93" s="724"/>
      <c r="X93" s="669"/>
      <c r="Y93" s="755"/>
      <c r="Z93" s="724"/>
      <c r="AA93" s="609"/>
      <c r="AB93" s="609"/>
      <c r="AC93" s="676"/>
      <c r="AD93" s="609"/>
      <c r="AE93" s="609"/>
      <c r="AF93" s="676"/>
      <c r="AG93" s="609"/>
      <c r="AH93" s="609"/>
      <c r="AI93" s="609"/>
      <c r="AJ93" s="609"/>
      <c r="AK93" s="609"/>
      <c r="AL93" s="724"/>
      <c r="AM93" s="669"/>
      <c r="AN93" s="755"/>
      <c r="AO93" s="724"/>
      <c r="AP93" s="609"/>
      <c r="AQ93" s="609"/>
      <c r="AR93" s="676"/>
      <c r="AS93" s="609"/>
      <c r="AT93" s="609"/>
      <c r="AU93" s="676"/>
      <c r="AV93" s="609"/>
      <c r="AW93" s="609"/>
      <c r="AX93" s="609"/>
      <c r="AY93" s="609"/>
      <c r="AZ93" s="609"/>
      <c r="BA93" s="724"/>
    </row>
    <row r="94" spans="1:53" ht="30" customHeight="1">
      <c r="A94" s="751"/>
      <c r="B94" s="751"/>
      <c r="C94" s="751"/>
      <c r="D94" s="752"/>
      <c r="E94" s="753"/>
      <c r="F94" s="754"/>
      <c r="G94" s="669"/>
      <c r="H94" s="755"/>
      <c r="I94" s="724"/>
      <c r="J94" s="609"/>
      <c r="K94" s="609"/>
      <c r="L94" s="676"/>
      <c r="M94" s="609"/>
      <c r="N94" s="609"/>
      <c r="O94" s="676"/>
      <c r="P94" s="609"/>
      <c r="Q94" s="609"/>
      <c r="R94" s="609"/>
      <c r="S94" s="609"/>
      <c r="T94" s="609"/>
      <c r="U94" s="724"/>
      <c r="V94" s="724"/>
      <c r="W94" s="724"/>
      <c r="X94" s="669"/>
      <c r="Y94" s="755"/>
      <c r="Z94" s="724"/>
      <c r="AA94" s="609"/>
      <c r="AB94" s="609"/>
      <c r="AC94" s="676"/>
      <c r="AD94" s="609"/>
      <c r="AE94" s="609"/>
      <c r="AF94" s="676"/>
      <c r="AG94" s="609"/>
      <c r="AH94" s="609"/>
      <c r="AI94" s="609"/>
      <c r="AJ94" s="609"/>
      <c r="AK94" s="609"/>
      <c r="AL94" s="724"/>
      <c r="AM94" s="669"/>
      <c r="AN94" s="755"/>
      <c r="AO94" s="724"/>
      <c r="AP94" s="609"/>
      <c r="AQ94" s="609"/>
      <c r="AR94" s="676"/>
      <c r="AS94" s="609"/>
      <c r="AT94" s="609"/>
      <c r="AU94" s="676"/>
      <c r="AV94" s="609"/>
      <c r="AW94" s="609"/>
      <c r="AX94" s="609"/>
      <c r="AY94" s="609"/>
      <c r="AZ94" s="609"/>
      <c r="BA94" s="724"/>
    </row>
    <row r="95" spans="1:53" ht="30" customHeight="1">
      <c r="A95" s="751"/>
      <c r="B95" s="751"/>
      <c r="C95" s="751"/>
      <c r="D95" s="752"/>
      <c r="E95" s="753"/>
      <c r="F95" s="754"/>
      <c r="G95" s="669"/>
      <c r="H95" s="755"/>
      <c r="I95" s="724"/>
      <c r="J95" s="609"/>
      <c r="K95" s="609"/>
      <c r="L95" s="676"/>
      <c r="M95" s="609"/>
      <c r="N95" s="609"/>
      <c r="O95" s="676"/>
      <c r="P95" s="609"/>
      <c r="Q95" s="609"/>
      <c r="R95" s="609"/>
      <c r="S95" s="609"/>
      <c r="T95" s="609"/>
      <c r="U95" s="724"/>
      <c r="V95" s="724"/>
      <c r="W95" s="724"/>
      <c r="X95" s="669"/>
      <c r="Y95" s="755"/>
      <c r="Z95" s="724"/>
      <c r="AA95" s="609"/>
      <c r="AB95" s="609"/>
      <c r="AC95" s="676"/>
      <c r="AD95" s="609"/>
      <c r="AE95" s="609"/>
      <c r="AF95" s="676"/>
      <c r="AG95" s="609"/>
      <c r="AH95" s="609"/>
      <c r="AI95" s="609"/>
      <c r="AJ95" s="609"/>
      <c r="AK95" s="609"/>
      <c r="AL95" s="724"/>
      <c r="AM95" s="669"/>
      <c r="AN95" s="755"/>
      <c r="AO95" s="724"/>
      <c r="AP95" s="609"/>
      <c r="AQ95" s="609"/>
      <c r="AR95" s="676"/>
      <c r="AS95" s="609"/>
      <c r="AT95" s="609"/>
      <c r="AU95" s="676"/>
      <c r="AV95" s="609"/>
      <c r="AW95" s="609"/>
      <c r="AX95" s="609"/>
      <c r="AY95" s="609"/>
      <c r="AZ95" s="609"/>
      <c r="BA95" s="724"/>
    </row>
    <row r="96" spans="1:53" ht="30" customHeight="1">
      <c r="A96" s="751"/>
      <c r="B96" s="751"/>
      <c r="C96" s="751"/>
      <c r="D96" s="752"/>
      <c r="E96" s="753"/>
      <c r="F96" s="754"/>
      <c r="G96" s="669"/>
      <c r="H96" s="755"/>
      <c r="I96" s="724"/>
      <c r="J96" s="609"/>
      <c r="K96" s="609"/>
      <c r="L96" s="676"/>
      <c r="M96" s="609"/>
      <c r="N96" s="609"/>
      <c r="O96" s="676"/>
      <c r="P96" s="609"/>
      <c r="Q96" s="609"/>
      <c r="R96" s="609"/>
      <c r="S96" s="609"/>
      <c r="T96" s="609"/>
      <c r="U96" s="724"/>
      <c r="V96" s="724"/>
      <c r="W96" s="724"/>
      <c r="X96" s="669"/>
      <c r="Y96" s="755"/>
      <c r="Z96" s="724"/>
      <c r="AA96" s="609"/>
      <c r="AB96" s="609"/>
      <c r="AC96" s="676"/>
      <c r="AD96" s="609"/>
      <c r="AE96" s="609"/>
      <c r="AF96" s="676"/>
      <c r="AG96" s="609"/>
      <c r="AH96" s="609"/>
      <c r="AI96" s="609"/>
      <c r="AJ96" s="609"/>
      <c r="AK96" s="609"/>
      <c r="AL96" s="724"/>
      <c r="AM96" s="669"/>
      <c r="AN96" s="755"/>
      <c r="AO96" s="724"/>
      <c r="AP96" s="609"/>
      <c r="AQ96" s="609"/>
      <c r="AR96" s="676"/>
      <c r="AS96" s="609"/>
      <c r="AT96" s="609"/>
      <c r="AU96" s="676"/>
      <c r="AV96" s="609"/>
      <c r="AW96" s="609"/>
      <c r="AX96" s="609"/>
      <c r="AY96" s="609"/>
      <c r="AZ96" s="609"/>
      <c r="BA96" s="724"/>
    </row>
    <row r="97" spans="1:53" ht="30" customHeight="1">
      <c r="A97" s="751"/>
      <c r="B97" s="751"/>
      <c r="C97" s="751"/>
      <c r="D97" s="752"/>
      <c r="E97" s="753"/>
      <c r="F97" s="754"/>
      <c r="G97" s="669"/>
      <c r="H97" s="755"/>
      <c r="I97" s="724"/>
      <c r="J97" s="609"/>
      <c r="K97" s="609"/>
      <c r="L97" s="676"/>
      <c r="M97" s="609"/>
      <c r="N97" s="609"/>
      <c r="O97" s="676"/>
      <c r="P97" s="609"/>
      <c r="Q97" s="609"/>
      <c r="R97" s="609"/>
      <c r="S97" s="609"/>
      <c r="T97" s="609"/>
      <c r="U97" s="724"/>
      <c r="V97" s="724"/>
      <c r="W97" s="724"/>
      <c r="X97" s="669"/>
      <c r="Y97" s="755"/>
      <c r="Z97" s="724"/>
      <c r="AA97" s="609"/>
      <c r="AB97" s="609"/>
      <c r="AC97" s="676"/>
      <c r="AD97" s="609"/>
      <c r="AE97" s="609"/>
      <c r="AF97" s="676"/>
      <c r="AG97" s="609"/>
      <c r="AH97" s="609"/>
      <c r="AI97" s="609"/>
      <c r="AJ97" s="609"/>
      <c r="AK97" s="609"/>
      <c r="AL97" s="724"/>
      <c r="AM97" s="669"/>
      <c r="AN97" s="755"/>
      <c r="AO97" s="724"/>
      <c r="AP97" s="609"/>
      <c r="AQ97" s="609"/>
      <c r="AR97" s="676"/>
      <c r="AS97" s="609"/>
      <c r="AT97" s="609"/>
      <c r="AU97" s="676"/>
      <c r="AV97" s="609"/>
      <c r="AW97" s="609"/>
      <c r="AX97" s="609"/>
      <c r="AY97" s="609"/>
      <c r="AZ97" s="609"/>
      <c r="BA97" s="724"/>
    </row>
    <row r="98" spans="1:53" ht="30" customHeight="1">
      <c r="A98" s="751"/>
      <c r="B98" s="751"/>
      <c r="C98" s="751"/>
      <c r="D98" s="752"/>
      <c r="E98" s="753"/>
      <c r="F98" s="754"/>
      <c r="G98" s="669"/>
      <c r="H98" s="755"/>
      <c r="I98" s="724"/>
      <c r="J98" s="609"/>
      <c r="K98" s="609"/>
      <c r="L98" s="676"/>
      <c r="M98" s="609"/>
      <c r="N98" s="609"/>
      <c r="O98" s="676"/>
      <c r="P98" s="609"/>
      <c r="Q98" s="609"/>
      <c r="R98" s="609"/>
      <c r="S98" s="609"/>
      <c r="T98" s="609"/>
      <c r="U98" s="724"/>
      <c r="V98" s="724"/>
      <c r="W98" s="724"/>
      <c r="X98" s="669"/>
      <c r="Y98" s="755"/>
      <c r="Z98" s="724"/>
      <c r="AA98" s="609"/>
      <c r="AB98" s="609"/>
      <c r="AC98" s="676"/>
      <c r="AD98" s="609"/>
      <c r="AE98" s="609"/>
      <c r="AF98" s="676"/>
      <c r="AG98" s="609"/>
      <c r="AH98" s="609"/>
      <c r="AI98" s="609"/>
      <c r="AJ98" s="609"/>
      <c r="AK98" s="609"/>
      <c r="AL98" s="724"/>
      <c r="AM98" s="669"/>
      <c r="AN98" s="755"/>
      <c r="AO98" s="724"/>
      <c r="AP98" s="609"/>
      <c r="AQ98" s="609"/>
      <c r="AR98" s="676"/>
      <c r="AS98" s="609"/>
      <c r="AT98" s="609"/>
      <c r="AU98" s="676"/>
      <c r="AV98" s="609"/>
      <c r="AW98" s="609"/>
      <c r="AX98" s="609"/>
      <c r="AY98" s="609"/>
      <c r="AZ98" s="609"/>
      <c r="BA98" s="724"/>
    </row>
    <row r="99" spans="1:53" ht="30" customHeight="1">
      <c r="A99" s="751"/>
      <c r="B99" s="751"/>
      <c r="C99" s="751"/>
      <c r="D99" s="752"/>
      <c r="E99" s="753"/>
      <c r="F99" s="754"/>
      <c r="G99" s="669"/>
      <c r="H99" s="755"/>
      <c r="I99" s="724"/>
      <c r="J99" s="609"/>
      <c r="K99" s="609"/>
      <c r="L99" s="676"/>
      <c r="M99" s="609"/>
      <c r="N99" s="609"/>
      <c r="O99" s="676"/>
      <c r="P99" s="609"/>
      <c r="Q99" s="609"/>
      <c r="R99" s="609"/>
      <c r="S99" s="609"/>
      <c r="T99" s="609"/>
      <c r="U99" s="724"/>
      <c r="V99" s="724"/>
      <c r="W99" s="724"/>
      <c r="X99" s="669"/>
      <c r="Y99" s="755"/>
      <c r="Z99" s="724"/>
      <c r="AA99" s="609"/>
      <c r="AB99" s="609"/>
      <c r="AC99" s="676"/>
      <c r="AD99" s="609"/>
      <c r="AE99" s="609"/>
      <c r="AF99" s="676"/>
      <c r="AG99" s="609"/>
      <c r="AH99" s="609"/>
      <c r="AI99" s="609"/>
      <c r="AJ99" s="609"/>
      <c r="AK99" s="609"/>
      <c r="AL99" s="724"/>
      <c r="AM99" s="669"/>
      <c r="AN99" s="755"/>
      <c r="AO99" s="724"/>
      <c r="AP99" s="609"/>
      <c r="AQ99" s="609"/>
      <c r="AR99" s="676"/>
      <c r="AS99" s="609"/>
      <c r="AT99" s="609"/>
      <c r="AU99" s="676"/>
      <c r="AV99" s="609"/>
      <c r="AW99" s="609"/>
      <c r="AX99" s="609"/>
      <c r="AY99" s="609"/>
      <c r="AZ99" s="609"/>
      <c r="BA99" s="724"/>
    </row>
    <row r="100" spans="1:53" ht="30" customHeight="1">
      <c r="A100" s="751"/>
      <c r="B100" s="751"/>
      <c r="C100" s="751"/>
      <c r="D100" s="752"/>
      <c r="E100" s="753"/>
      <c r="F100" s="754"/>
      <c r="G100" s="669"/>
      <c r="H100" s="755"/>
      <c r="I100" s="724"/>
      <c r="J100" s="609"/>
      <c r="K100" s="609"/>
      <c r="L100" s="676"/>
      <c r="M100" s="609"/>
      <c r="N100" s="609"/>
      <c r="O100" s="676"/>
      <c r="P100" s="609"/>
      <c r="Q100" s="609"/>
      <c r="R100" s="609"/>
      <c r="S100" s="609"/>
      <c r="T100" s="609"/>
      <c r="U100" s="724"/>
      <c r="V100" s="724"/>
      <c r="W100" s="724"/>
      <c r="X100" s="669"/>
      <c r="Y100" s="755"/>
      <c r="Z100" s="724"/>
      <c r="AA100" s="609"/>
      <c r="AB100" s="609"/>
      <c r="AC100" s="676"/>
      <c r="AD100" s="609"/>
      <c r="AE100" s="609"/>
      <c r="AF100" s="676"/>
      <c r="AG100" s="609"/>
      <c r="AH100" s="609"/>
      <c r="AI100" s="609"/>
      <c r="AJ100" s="609"/>
      <c r="AK100" s="609"/>
      <c r="AL100" s="724"/>
      <c r="AM100" s="669"/>
      <c r="AN100" s="755"/>
      <c r="AO100" s="724"/>
      <c r="AP100" s="609"/>
      <c r="AQ100" s="609"/>
      <c r="AR100" s="676"/>
      <c r="AS100" s="609"/>
      <c r="AT100" s="609"/>
      <c r="AU100" s="676"/>
      <c r="AV100" s="609"/>
      <c r="AW100" s="609"/>
      <c r="AX100" s="609"/>
      <c r="AY100" s="609"/>
      <c r="AZ100" s="609"/>
      <c r="BA100" s="724"/>
    </row>
    <row r="101" spans="1:53" ht="30" customHeight="1">
      <c r="A101" s="751"/>
      <c r="B101" s="751"/>
      <c r="C101" s="751"/>
      <c r="D101" s="752"/>
      <c r="E101" s="753"/>
      <c r="F101" s="754"/>
      <c r="G101" s="669"/>
      <c r="H101" s="755"/>
      <c r="I101" s="724"/>
      <c r="J101" s="609"/>
      <c r="K101" s="609"/>
      <c r="L101" s="676"/>
      <c r="M101" s="609"/>
      <c r="N101" s="609"/>
      <c r="O101" s="676"/>
      <c r="P101" s="609"/>
      <c r="Q101" s="609"/>
      <c r="R101" s="609"/>
      <c r="S101" s="609"/>
      <c r="T101" s="609"/>
      <c r="U101" s="724"/>
      <c r="V101" s="724"/>
      <c r="W101" s="724"/>
      <c r="X101" s="669"/>
      <c r="Y101" s="755"/>
      <c r="Z101" s="724"/>
      <c r="AA101" s="609"/>
      <c r="AB101" s="609"/>
      <c r="AC101" s="676"/>
      <c r="AD101" s="609"/>
      <c r="AE101" s="609"/>
      <c r="AF101" s="676"/>
      <c r="AG101" s="609"/>
      <c r="AH101" s="609"/>
      <c r="AI101" s="609"/>
      <c r="AJ101" s="609"/>
      <c r="AK101" s="609"/>
      <c r="AL101" s="724"/>
      <c r="AM101" s="669"/>
      <c r="AN101" s="755"/>
      <c r="AO101" s="724"/>
      <c r="AP101" s="609"/>
      <c r="AQ101" s="609"/>
      <c r="AR101" s="676"/>
      <c r="AS101" s="609"/>
      <c r="AT101" s="609"/>
      <c r="AU101" s="676"/>
      <c r="AV101" s="609"/>
      <c r="AW101" s="609"/>
      <c r="AX101" s="609"/>
      <c r="AY101" s="609"/>
      <c r="AZ101" s="609"/>
      <c r="BA101" s="724"/>
    </row>
    <row r="102" spans="1:53" ht="30" customHeight="1">
      <c r="A102" s="751"/>
      <c r="B102" s="751"/>
      <c r="C102" s="751"/>
      <c r="D102" s="752"/>
      <c r="E102" s="753"/>
      <c r="F102" s="754"/>
      <c r="G102" s="669"/>
      <c r="H102" s="755"/>
      <c r="I102" s="724"/>
      <c r="J102" s="609"/>
      <c r="K102" s="609"/>
      <c r="L102" s="676"/>
      <c r="M102" s="609"/>
      <c r="N102" s="609"/>
      <c r="O102" s="676"/>
      <c r="P102" s="609"/>
      <c r="Q102" s="609"/>
      <c r="R102" s="609"/>
      <c r="S102" s="609"/>
      <c r="T102" s="609"/>
      <c r="U102" s="724"/>
      <c r="V102" s="724"/>
      <c r="W102" s="724"/>
      <c r="X102" s="669"/>
      <c r="Y102" s="755"/>
      <c r="Z102" s="724"/>
      <c r="AA102" s="609"/>
      <c r="AB102" s="609"/>
      <c r="AC102" s="676"/>
      <c r="AD102" s="609"/>
      <c r="AE102" s="609"/>
      <c r="AF102" s="676"/>
      <c r="AG102" s="609"/>
      <c r="AH102" s="609"/>
      <c r="AI102" s="609"/>
      <c r="AJ102" s="609"/>
      <c r="AK102" s="609"/>
      <c r="AL102" s="724"/>
      <c r="AM102" s="669"/>
      <c r="AN102" s="755"/>
      <c r="AO102" s="724"/>
      <c r="AP102" s="609"/>
      <c r="AQ102" s="609"/>
      <c r="AR102" s="676"/>
      <c r="AS102" s="609"/>
      <c r="AT102" s="609"/>
      <c r="AU102" s="676"/>
      <c r="AV102" s="609"/>
      <c r="AW102" s="609"/>
      <c r="AX102" s="609"/>
      <c r="AY102" s="609"/>
      <c r="AZ102" s="609"/>
      <c r="BA102" s="724"/>
    </row>
    <row r="103" spans="1:53" ht="30" customHeight="1">
      <c r="A103" s="751"/>
      <c r="B103" s="751"/>
      <c r="C103" s="751"/>
      <c r="D103" s="752"/>
      <c r="E103" s="753"/>
      <c r="F103" s="754"/>
      <c r="G103" s="669"/>
      <c r="H103" s="755"/>
      <c r="I103" s="724"/>
      <c r="J103" s="609"/>
      <c r="K103" s="609"/>
      <c r="L103" s="676"/>
      <c r="M103" s="609"/>
      <c r="N103" s="609"/>
      <c r="O103" s="676"/>
      <c r="P103" s="609"/>
      <c r="Q103" s="609"/>
      <c r="R103" s="609"/>
      <c r="S103" s="609"/>
      <c r="T103" s="609"/>
      <c r="U103" s="724"/>
      <c r="V103" s="724"/>
      <c r="W103" s="724"/>
      <c r="X103" s="669"/>
      <c r="Y103" s="755"/>
      <c r="Z103" s="724"/>
      <c r="AA103" s="609"/>
      <c r="AB103" s="609"/>
      <c r="AC103" s="676"/>
      <c r="AD103" s="609"/>
      <c r="AE103" s="609"/>
      <c r="AF103" s="676"/>
      <c r="AG103" s="609"/>
      <c r="AH103" s="609"/>
      <c r="AI103" s="609"/>
      <c r="AJ103" s="609"/>
      <c r="AK103" s="609"/>
      <c r="AL103" s="724"/>
      <c r="AM103" s="669"/>
      <c r="AN103" s="755"/>
      <c r="AO103" s="724"/>
      <c r="AP103" s="609"/>
      <c r="AQ103" s="609"/>
      <c r="AR103" s="676"/>
      <c r="AS103" s="609"/>
      <c r="AT103" s="609"/>
      <c r="AU103" s="676"/>
      <c r="AV103" s="609"/>
      <c r="AW103" s="609"/>
      <c r="AX103" s="609"/>
      <c r="AY103" s="609"/>
      <c r="AZ103" s="609"/>
      <c r="BA103" s="724"/>
    </row>
    <row r="104" spans="1:53" ht="30" customHeight="1">
      <c r="A104" s="751"/>
      <c r="B104" s="751"/>
      <c r="C104" s="751"/>
      <c r="D104" s="752"/>
      <c r="E104" s="753"/>
      <c r="F104" s="754"/>
      <c r="G104" s="669"/>
      <c r="H104" s="755"/>
      <c r="I104" s="724"/>
      <c r="J104" s="609"/>
      <c r="K104" s="609"/>
      <c r="L104" s="676"/>
      <c r="M104" s="609"/>
      <c r="N104" s="609"/>
      <c r="O104" s="676"/>
      <c r="P104" s="609"/>
      <c r="Q104" s="609"/>
      <c r="R104" s="609"/>
      <c r="S104" s="609"/>
      <c r="T104" s="609"/>
      <c r="U104" s="724"/>
      <c r="V104" s="724"/>
      <c r="W104" s="724"/>
      <c r="X104" s="669"/>
      <c r="Y104" s="755"/>
      <c r="Z104" s="724"/>
      <c r="AA104" s="609"/>
      <c r="AB104" s="609"/>
      <c r="AC104" s="676"/>
      <c r="AD104" s="609"/>
      <c r="AE104" s="609"/>
      <c r="AF104" s="676"/>
      <c r="AG104" s="609"/>
      <c r="AH104" s="609"/>
      <c r="AI104" s="609"/>
      <c r="AJ104" s="609"/>
      <c r="AK104" s="609"/>
      <c r="AL104" s="724"/>
      <c r="AM104" s="669"/>
      <c r="AN104" s="755"/>
      <c r="AO104" s="724"/>
      <c r="AP104" s="609"/>
      <c r="AQ104" s="609"/>
      <c r="AR104" s="676"/>
      <c r="AS104" s="609"/>
      <c r="AT104" s="609"/>
      <c r="AU104" s="676"/>
      <c r="AV104" s="609"/>
      <c r="AW104" s="609"/>
      <c r="AX104" s="609"/>
      <c r="AY104" s="609"/>
      <c r="AZ104" s="609"/>
      <c r="BA104" s="724"/>
    </row>
    <row r="105" spans="1:53" ht="30" customHeight="1">
      <c r="A105" s="751"/>
      <c r="B105" s="751"/>
      <c r="C105" s="751"/>
      <c r="D105" s="752"/>
      <c r="E105" s="753"/>
      <c r="F105" s="754"/>
      <c r="G105" s="669"/>
      <c r="H105" s="755"/>
      <c r="I105" s="724"/>
      <c r="J105" s="609"/>
      <c r="K105" s="609"/>
      <c r="L105" s="676"/>
      <c r="M105" s="609"/>
      <c r="N105" s="609"/>
      <c r="O105" s="676"/>
      <c r="P105" s="609"/>
      <c r="Q105" s="609"/>
      <c r="R105" s="609"/>
      <c r="S105" s="609"/>
      <c r="T105" s="609"/>
      <c r="U105" s="724"/>
      <c r="V105" s="724"/>
      <c r="W105" s="724"/>
      <c r="X105" s="669"/>
      <c r="Y105" s="755"/>
      <c r="Z105" s="724"/>
      <c r="AA105" s="609"/>
      <c r="AB105" s="609"/>
      <c r="AC105" s="676"/>
      <c r="AD105" s="609"/>
      <c r="AE105" s="609"/>
      <c r="AF105" s="676"/>
      <c r="AG105" s="609"/>
      <c r="AH105" s="609"/>
      <c r="AI105" s="609"/>
      <c r="AJ105" s="609"/>
      <c r="AK105" s="609"/>
      <c r="AL105" s="724"/>
      <c r="AM105" s="669"/>
      <c r="AN105" s="755"/>
      <c r="AO105" s="724"/>
      <c r="AP105" s="609"/>
      <c r="AQ105" s="609"/>
      <c r="AR105" s="676"/>
      <c r="AS105" s="609"/>
      <c r="AT105" s="609"/>
      <c r="AU105" s="676"/>
      <c r="AV105" s="609"/>
      <c r="AW105" s="609"/>
      <c r="AX105" s="609"/>
      <c r="AY105" s="609"/>
      <c r="AZ105" s="609"/>
      <c r="BA105" s="724"/>
    </row>
    <row r="106" spans="1:53" ht="30" customHeight="1">
      <c r="A106" s="751"/>
      <c r="B106" s="751"/>
      <c r="C106" s="751"/>
      <c r="D106" s="752"/>
      <c r="E106" s="753"/>
      <c r="F106" s="754"/>
      <c r="G106" s="669"/>
      <c r="H106" s="755"/>
      <c r="I106" s="724"/>
      <c r="J106" s="609"/>
      <c r="K106" s="609"/>
      <c r="L106" s="676"/>
      <c r="M106" s="609"/>
      <c r="N106" s="609"/>
      <c r="O106" s="676"/>
      <c r="P106" s="609"/>
      <c r="Q106" s="609"/>
      <c r="R106" s="609"/>
      <c r="S106" s="609"/>
      <c r="T106" s="609"/>
      <c r="U106" s="724"/>
      <c r="V106" s="724"/>
      <c r="W106" s="724"/>
      <c r="X106" s="669"/>
      <c r="Y106" s="755"/>
      <c r="Z106" s="724"/>
      <c r="AA106" s="609"/>
      <c r="AB106" s="609"/>
      <c r="AC106" s="676"/>
      <c r="AD106" s="609"/>
      <c r="AE106" s="609"/>
      <c r="AF106" s="676"/>
      <c r="AG106" s="609"/>
      <c r="AH106" s="609"/>
      <c r="AI106" s="609"/>
      <c r="AJ106" s="609"/>
      <c r="AK106" s="609"/>
      <c r="AL106" s="724"/>
      <c r="AM106" s="669"/>
      <c r="AN106" s="755"/>
      <c r="AO106" s="724"/>
      <c r="AP106" s="609"/>
      <c r="AQ106" s="609"/>
      <c r="AR106" s="676"/>
      <c r="AS106" s="609"/>
      <c r="AT106" s="609"/>
      <c r="AU106" s="676"/>
      <c r="AV106" s="609"/>
      <c r="AW106" s="609"/>
      <c r="AX106" s="609"/>
      <c r="AY106" s="609"/>
      <c r="AZ106" s="609"/>
      <c r="BA106" s="724"/>
    </row>
    <row r="107" spans="1:53" ht="30" customHeight="1">
      <c r="A107" s="751"/>
      <c r="B107" s="751"/>
      <c r="C107" s="751"/>
      <c r="D107" s="752"/>
      <c r="E107" s="753"/>
      <c r="F107" s="754"/>
      <c r="G107" s="669"/>
      <c r="H107" s="755"/>
      <c r="I107" s="724"/>
      <c r="J107" s="609"/>
      <c r="K107" s="609"/>
      <c r="L107" s="676"/>
      <c r="M107" s="609"/>
      <c r="N107" s="609"/>
      <c r="O107" s="676"/>
      <c r="P107" s="609"/>
      <c r="Q107" s="609"/>
      <c r="R107" s="609"/>
      <c r="S107" s="609"/>
      <c r="T107" s="609"/>
      <c r="U107" s="724"/>
      <c r="V107" s="724"/>
      <c r="W107" s="724"/>
      <c r="X107" s="669"/>
      <c r="Y107" s="755"/>
      <c r="Z107" s="724"/>
      <c r="AA107" s="609"/>
      <c r="AB107" s="609"/>
      <c r="AC107" s="676"/>
      <c r="AD107" s="609"/>
      <c r="AE107" s="609"/>
      <c r="AF107" s="676"/>
      <c r="AG107" s="609"/>
      <c r="AH107" s="609"/>
      <c r="AI107" s="609"/>
      <c r="AJ107" s="609"/>
      <c r="AK107" s="609"/>
      <c r="AL107" s="724"/>
      <c r="AM107" s="669"/>
      <c r="AN107" s="755"/>
      <c r="AO107" s="724"/>
      <c r="AP107" s="609"/>
      <c r="AQ107" s="609"/>
      <c r="AR107" s="676"/>
      <c r="AS107" s="609"/>
      <c r="AT107" s="609"/>
      <c r="AU107" s="676"/>
      <c r="AV107" s="609"/>
      <c r="AW107" s="609"/>
      <c r="AX107" s="609"/>
      <c r="AY107" s="609"/>
      <c r="AZ107" s="609"/>
      <c r="BA107" s="724"/>
    </row>
    <row r="108" spans="1:53" ht="30" customHeight="1">
      <c r="A108" s="751"/>
      <c r="B108" s="751"/>
      <c r="C108" s="751"/>
      <c r="D108" s="752"/>
      <c r="E108" s="753"/>
      <c r="F108" s="754"/>
      <c r="G108" s="669"/>
      <c r="H108" s="755"/>
      <c r="I108" s="724"/>
      <c r="J108" s="609"/>
      <c r="K108" s="609"/>
      <c r="L108" s="676"/>
      <c r="M108" s="609"/>
      <c r="N108" s="609"/>
      <c r="O108" s="676"/>
      <c r="P108" s="609"/>
      <c r="Q108" s="609"/>
      <c r="R108" s="609"/>
      <c r="S108" s="609"/>
      <c r="T108" s="609"/>
      <c r="U108" s="724"/>
      <c r="V108" s="724"/>
      <c r="W108" s="724"/>
      <c r="X108" s="669"/>
      <c r="Y108" s="755"/>
      <c r="Z108" s="724"/>
      <c r="AA108" s="609"/>
      <c r="AB108" s="609"/>
      <c r="AC108" s="676"/>
      <c r="AD108" s="609"/>
      <c r="AE108" s="609"/>
      <c r="AF108" s="676"/>
      <c r="AG108" s="609"/>
      <c r="AH108" s="609"/>
      <c r="AI108" s="609"/>
      <c r="AJ108" s="609"/>
      <c r="AK108" s="609"/>
      <c r="AL108" s="724"/>
      <c r="AM108" s="669"/>
      <c r="AN108" s="755"/>
      <c r="AO108" s="724"/>
      <c r="AP108" s="609"/>
      <c r="AQ108" s="609"/>
      <c r="AR108" s="676"/>
      <c r="AS108" s="609"/>
      <c r="AT108" s="609"/>
      <c r="AU108" s="676"/>
      <c r="AV108" s="609"/>
      <c r="AW108" s="609"/>
      <c r="AX108" s="609"/>
      <c r="AY108" s="609"/>
      <c r="AZ108" s="609"/>
      <c r="BA108" s="724"/>
    </row>
    <row r="109" spans="1:53" ht="30" customHeight="1">
      <c r="A109" s="751"/>
      <c r="B109" s="751"/>
      <c r="C109" s="751"/>
      <c r="D109" s="752"/>
      <c r="E109" s="753"/>
      <c r="F109" s="754"/>
      <c r="G109" s="669"/>
      <c r="H109" s="755"/>
      <c r="I109" s="724"/>
      <c r="J109" s="609"/>
      <c r="K109" s="609"/>
      <c r="L109" s="676"/>
      <c r="M109" s="609"/>
      <c r="N109" s="609"/>
      <c r="O109" s="676"/>
      <c r="P109" s="609"/>
      <c r="Q109" s="609"/>
      <c r="R109" s="609"/>
      <c r="S109" s="609"/>
      <c r="T109" s="609"/>
      <c r="U109" s="724"/>
      <c r="V109" s="724"/>
      <c r="W109" s="724"/>
      <c r="X109" s="669"/>
      <c r="Y109" s="755"/>
      <c r="Z109" s="724"/>
      <c r="AA109" s="609"/>
      <c r="AB109" s="609"/>
      <c r="AC109" s="676"/>
      <c r="AD109" s="609"/>
      <c r="AE109" s="609"/>
      <c r="AF109" s="676"/>
      <c r="AG109" s="609"/>
      <c r="AH109" s="609"/>
      <c r="AI109" s="609"/>
      <c r="AJ109" s="609"/>
      <c r="AK109" s="609"/>
      <c r="AL109" s="724"/>
      <c r="AM109" s="669"/>
      <c r="AN109" s="755"/>
      <c r="AO109" s="724"/>
      <c r="AP109" s="609"/>
      <c r="AQ109" s="609"/>
      <c r="AR109" s="676"/>
      <c r="AS109" s="609"/>
      <c r="AT109" s="609"/>
      <c r="AU109" s="676"/>
      <c r="AV109" s="609"/>
      <c r="AW109" s="609"/>
      <c r="AX109" s="609"/>
      <c r="AY109" s="609"/>
      <c r="AZ109" s="609"/>
      <c r="BA109" s="724"/>
    </row>
    <row r="110" spans="1:53" ht="30" customHeight="1">
      <c r="A110" s="751"/>
      <c r="B110" s="751"/>
      <c r="C110" s="751"/>
      <c r="D110" s="752"/>
      <c r="E110" s="753"/>
      <c r="F110" s="754"/>
      <c r="G110" s="669"/>
      <c r="H110" s="755"/>
      <c r="I110" s="724"/>
      <c r="J110" s="609"/>
      <c r="K110" s="609"/>
      <c r="L110" s="676"/>
      <c r="M110" s="609"/>
      <c r="N110" s="609"/>
      <c r="O110" s="676"/>
      <c r="P110" s="609"/>
      <c r="Q110" s="609"/>
      <c r="R110" s="609"/>
      <c r="S110" s="609"/>
      <c r="T110" s="609"/>
      <c r="U110" s="724"/>
      <c r="V110" s="724"/>
      <c r="W110" s="724"/>
      <c r="X110" s="669"/>
      <c r="Y110" s="755"/>
      <c r="Z110" s="724"/>
      <c r="AA110" s="609"/>
      <c r="AB110" s="609"/>
      <c r="AC110" s="676"/>
      <c r="AD110" s="609"/>
      <c r="AE110" s="609"/>
      <c r="AF110" s="676"/>
      <c r="AG110" s="609"/>
      <c r="AH110" s="609"/>
      <c r="AI110" s="609"/>
      <c r="AJ110" s="609"/>
      <c r="AK110" s="609"/>
      <c r="AL110" s="724"/>
      <c r="AM110" s="669"/>
      <c r="AN110" s="755"/>
      <c r="AO110" s="724"/>
      <c r="AP110" s="609"/>
      <c r="AQ110" s="609"/>
      <c r="AR110" s="676"/>
      <c r="AS110" s="609"/>
      <c r="AT110" s="609"/>
      <c r="AU110" s="676"/>
      <c r="AV110" s="609"/>
      <c r="AW110" s="609"/>
      <c r="AX110" s="609"/>
      <c r="AY110" s="609"/>
      <c r="AZ110" s="609"/>
      <c r="BA110" s="724"/>
    </row>
    <row r="111" spans="1:53" ht="30" customHeight="1">
      <c r="A111" s="751"/>
      <c r="B111" s="751"/>
      <c r="C111" s="751"/>
      <c r="D111" s="752"/>
      <c r="E111" s="753"/>
      <c r="F111" s="754"/>
      <c r="G111" s="669"/>
      <c r="H111" s="755"/>
      <c r="I111" s="724"/>
      <c r="J111" s="609"/>
      <c r="K111" s="609"/>
      <c r="L111" s="676"/>
      <c r="M111" s="609"/>
      <c r="N111" s="609"/>
      <c r="O111" s="676"/>
      <c r="P111" s="609"/>
      <c r="Q111" s="609"/>
      <c r="R111" s="609"/>
      <c r="S111" s="609"/>
      <c r="T111" s="609"/>
      <c r="U111" s="724"/>
      <c r="V111" s="724"/>
      <c r="W111" s="724"/>
      <c r="X111" s="669"/>
      <c r="Y111" s="755"/>
      <c r="Z111" s="724"/>
      <c r="AA111" s="609"/>
      <c r="AB111" s="609"/>
      <c r="AC111" s="676"/>
      <c r="AD111" s="609"/>
      <c r="AE111" s="609"/>
      <c r="AF111" s="676"/>
      <c r="AG111" s="609"/>
      <c r="AH111" s="609"/>
      <c r="AI111" s="609"/>
      <c r="AJ111" s="609"/>
      <c r="AK111" s="609"/>
      <c r="AL111" s="724"/>
      <c r="AM111" s="669"/>
      <c r="AN111" s="755"/>
      <c r="AO111" s="724"/>
      <c r="AP111" s="609"/>
      <c r="AQ111" s="609"/>
      <c r="AR111" s="676"/>
      <c r="AS111" s="609"/>
      <c r="AT111" s="609"/>
      <c r="AU111" s="676"/>
      <c r="AV111" s="609"/>
      <c r="AW111" s="609"/>
      <c r="AX111" s="609"/>
      <c r="AY111" s="609"/>
      <c r="AZ111" s="609"/>
      <c r="BA111" s="724"/>
    </row>
    <row r="112" spans="1:53" ht="30" customHeight="1">
      <c r="A112" s="751"/>
      <c r="B112" s="751"/>
      <c r="C112" s="751"/>
      <c r="D112" s="752"/>
      <c r="E112" s="753"/>
      <c r="F112" s="754"/>
      <c r="G112" s="669"/>
      <c r="H112" s="755"/>
      <c r="I112" s="724"/>
      <c r="J112" s="609"/>
      <c r="K112" s="609"/>
      <c r="L112" s="676"/>
      <c r="M112" s="609"/>
      <c r="N112" s="609"/>
      <c r="O112" s="676"/>
      <c r="P112" s="609"/>
      <c r="Q112" s="609"/>
      <c r="R112" s="609"/>
      <c r="S112" s="609"/>
      <c r="T112" s="609"/>
      <c r="U112" s="724"/>
      <c r="V112" s="724"/>
      <c r="W112" s="724"/>
      <c r="X112" s="669"/>
      <c r="Y112" s="755"/>
      <c r="Z112" s="724"/>
      <c r="AA112" s="609"/>
      <c r="AB112" s="609"/>
      <c r="AC112" s="676"/>
      <c r="AD112" s="609"/>
      <c r="AE112" s="609"/>
      <c r="AF112" s="676"/>
      <c r="AG112" s="609"/>
      <c r="AH112" s="609"/>
      <c r="AI112" s="609"/>
      <c r="AJ112" s="609"/>
      <c r="AK112" s="609"/>
      <c r="AL112" s="724"/>
      <c r="AM112" s="669"/>
      <c r="AN112" s="755"/>
      <c r="AO112" s="724"/>
      <c r="AP112" s="609"/>
      <c r="AQ112" s="609"/>
      <c r="AR112" s="676"/>
      <c r="AS112" s="609"/>
      <c r="AT112" s="609"/>
      <c r="AU112" s="676"/>
      <c r="AV112" s="609"/>
      <c r="AW112" s="609"/>
      <c r="AX112" s="609"/>
      <c r="AY112" s="609"/>
      <c r="AZ112" s="609"/>
      <c r="BA112" s="724"/>
    </row>
    <row r="113" spans="1:53" ht="30" customHeight="1">
      <c r="A113" s="751"/>
      <c r="B113" s="751"/>
      <c r="C113" s="751"/>
      <c r="D113" s="752"/>
      <c r="E113" s="753"/>
      <c r="F113" s="754"/>
      <c r="G113" s="669"/>
      <c r="H113" s="755"/>
      <c r="I113" s="724"/>
      <c r="J113" s="609"/>
      <c r="K113" s="609"/>
      <c r="L113" s="676"/>
      <c r="M113" s="609"/>
      <c r="N113" s="609"/>
      <c r="O113" s="676"/>
      <c r="P113" s="609"/>
      <c r="Q113" s="609"/>
      <c r="R113" s="609"/>
      <c r="S113" s="609"/>
      <c r="T113" s="609"/>
      <c r="U113" s="724"/>
      <c r="V113" s="724"/>
      <c r="W113" s="724"/>
      <c r="X113" s="669"/>
      <c r="Y113" s="755"/>
      <c r="Z113" s="724"/>
      <c r="AA113" s="609"/>
      <c r="AB113" s="609"/>
      <c r="AC113" s="676"/>
      <c r="AD113" s="609"/>
      <c r="AE113" s="609"/>
      <c r="AF113" s="676"/>
      <c r="AG113" s="609"/>
      <c r="AH113" s="609"/>
      <c r="AI113" s="609"/>
      <c r="AJ113" s="609"/>
      <c r="AK113" s="609"/>
      <c r="AL113" s="724"/>
      <c r="AM113" s="669"/>
      <c r="AN113" s="755"/>
      <c r="AO113" s="724"/>
      <c r="AP113" s="609"/>
      <c r="AQ113" s="609"/>
      <c r="AR113" s="676"/>
      <c r="AS113" s="609"/>
      <c r="AT113" s="609"/>
      <c r="AU113" s="676"/>
      <c r="AV113" s="609"/>
      <c r="AW113" s="609"/>
      <c r="AX113" s="609"/>
      <c r="AY113" s="609"/>
      <c r="AZ113" s="609"/>
      <c r="BA113" s="724"/>
    </row>
    <row r="114" spans="1:53" ht="30" customHeight="1">
      <c r="A114" s="751"/>
      <c r="B114" s="751"/>
      <c r="C114" s="751"/>
      <c r="D114" s="752"/>
      <c r="E114" s="753"/>
      <c r="F114" s="754"/>
      <c r="G114" s="669"/>
      <c r="H114" s="755"/>
      <c r="I114" s="724"/>
      <c r="J114" s="609"/>
      <c r="K114" s="609"/>
      <c r="L114" s="676"/>
      <c r="M114" s="609"/>
      <c r="N114" s="609"/>
      <c r="O114" s="676"/>
      <c r="P114" s="609"/>
      <c r="Q114" s="609"/>
      <c r="R114" s="609"/>
      <c r="S114" s="609"/>
      <c r="T114" s="609"/>
      <c r="U114" s="724"/>
      <c r="V114" s="724"/>
      <c r="W114" s="724"/>
      <c r="X114" s="669"/>
      <c r="Y114" s="755"/>
      <c r="Z114" s="724"/>
      <c r="AA114" s="609"/>
      <c r="AB114" s="609"/>
      <c r="AC114" s="676"/>
      <c r="AD114" s="609"/>
      <c r="AE114" s="609"/>
      <c r="AF114" s="676"/>
      <c r="AG114" s="609"/>
      <c r="AH114" s="609"/>
      <c r="AI114" s="609"/>
      <c r="AJ114" s="609"/>
      <c r="AK114" s="609"/>
      <c r="AL114" s="724"/>
      <c r="AM114" s="669"/>
      <c r="AN114" s="755"/>
      <c r="AO114" s="724"/>
      <c r="AP114" s="609"/>
      <c r="AQ114" s="609"/>
      <c r="AR114" s="676"/>
      <c r="AS114" s="609"/>
      <c r="AT114" s="609"/>
      <c r="AU114" s="676"/>
      <c r="AV114" s="609"/>
      <c r="AW114" s="609"/>
      <c r="AX114" s="609"/>
      <c r="AY114" s="609"/>
      <c r="AZ114" s="609"/>
      <c r="BA114" s="724"/>
    </row>
    <row r="115" spans="1:53" ht="30" customHeight="1">
      <c r="A115" s="751"/>
      <c r="B115" s="751"/>
      <c r="C115" s="751"/>
      <c r="D115" s="752"/>
      <c r="E115" s="753"/>
      <c r="F115" s="754"/>
      <c r="G115" s="669"/>
      <c r="H115" s="755"/>
      <c r="I115" s="724"/>
      <c r="J115" s="609"/>
      <c r="K115" s="609"/>
      <c r="L115" s="676"/>
      <c r="M115" s="609"/>
      <c r="N115" s="609"/>
      <c r="O115" s="676"/>
      <c r="P115" s="609"/>
      <c r="Q115" s="609"/>
      <c r="R115" s="609"/>
      <c r="S115" s="609"/>
      <c r="T115" s="609"/>
      <c r="U115" s="724"/>
      <c r="V115" s="724"/>
      <c r="W115" s="724"/>
      <c r="X115" s="669"/>
      <c r="Y115" s="755"/>
      <c r="Z115" s="724"/>
      <c r="AA115" s="609"/>
      <c r="AB115" s="609"/>
      <c r="AC115" s="676"/>
      <c r="AD115" s="609"/>
      <c r="AE115" s="609"/>
      <c r="AF115" s="676"/>
      <c r="AG115" s="609"/>
      <c r="AH115" s="609"/>
      <c r="AI115" s="609"/>
      <c r="AJ115" s="609"/>
      <c r="AK115" s="609"/>
      <c r="AL115" s="724"/>
      <c r="AM115" s="669"/>
      <c r="AN115" s="755"/>
      <c r="AO115" s="724"/>
      <c r="AP115" s="609"/>
      <c r="AQ115" s="609"/>
      <c r="AR115" s="676"/>
      <c r="AS115" s="609"/>
      <c r="AT115" s="609"/>
      <c r="AU115" s="676"/>
      <c r="AV115" s="609"/>
      <c r="AW115" s="609"/>
      <c r="AX115" s="609"/>
      <c r="AY115" s="609"/>
      <c r="AZ115" s="609"/>
      <c r="BA115" s="724"/>
    </row>
    <row r="116" spans="1:53" ht="30" customHeight="1">
      <c r="A116" s="751"/>
      <c r="B116" s="751"/>
      <c r="C116" s="751"/>
      <c r="D116" s="752"/>
      <c r="E116" s="753"/>
      <c r="F116" s="754"/>
      <c r="G116" s="669"/>
      <c r="H116" s="755"/>
      <c r="I116" s="724"/>
      <c r="J116" s="609"/>
      <c r="K116" s="609"/>
      <c r="L116" s="676"/>
      <c r="M116" s="609"/>
      <c r="N116" s="609"/>
      <c r="O116" s="676"/>
      <c r="P116" s="609"/>
      <c r="Q116" s="609"/>
      <c r="R116" s="609"/>
      <c r="S116" s="609"/>
      <c r="T116" s="609"/>
      <c r="U116" s="724"/>
      <c r="V116" s="724"/>
      <c r="W116" s="724"/>
      <c r="X116" s="669"/>
      <c r="Y116" s="755"/>
      <c r="Z116" s="724"/>
      <c r="AA116" s="609"/>
      <c r="AB116" s="609"/>
      <c r="AC116" s="676"/>
      <c r="AD116" s="609"/>
      <c r="AE116" s="609"/>
      <c r="AF116" s="676"/>
      <c r="AG116" s="609"/>
      <c r="AH116" s="609"/>
      <c r="AI116" s="609"/>
      <c r="AJ116" s="609"/>
      <c r="AK116" s="609"/>
      <c r="AL116" s="724"/>
      <c r="AM116" s="669"/>
      <c r="AN116" s="755"/>
      <c r="AO116" s="724"/>
      <c r="AP116" s="609"/>
      <c r="AQ116" s="609"/>
      <c r="AR116" s="676"/>
      <c r="AS116" s="609"/>
      <c r="AT116" s="609"/>
      <c r="AU116" s="676"/>
      <c r="AV116" s="609"/>
      <c r="AW116" s="609"/>
      <c r="AX116" s="609"/>
      <c r="AY116" s="609"/>
      <c r="AZ116" s="609"/>
      <c r="BA116" s="724"/>
    </row>
    <row r="117" spans="1:53" ht="30" customHeight="1">
      <c r="A117" s="751"/>
      <c r="B117" s="751"/>
      <c r="C117" s="751"/>
      <c r="D117" s="752"/>
      <c r="E117" s="753"/>
      <c r="F117" s="754"/>
      <c r="G117" s="669"/>
      <c r="H117" s="755"/>
      <c r="I117" s="724"/>
      <c r="J117" s="609"/>
      <c r="K117" s="609"/>
      <c r="L117" s="676"/>
      <c r="M117" s="609"/>
      <c r="N117" s="609"/>
      <c r="O117" s="676"/>
      <c r="P117" s="609"/>
      <c r="Q117" s="609"/>
      <c r="R117" s="609"/>
      <c r="S117" s="609"/>
      <c r="T117" s="609"/>
      <c r="U117" s="724"/>
      <c r="V117" s="724"/>
      <c r="W117" s="724"/>
      <c r="X117" s="669"/>
      <c r="Y117" s="755"/>
      <c r="Z117" s="724"/>
      <c r="AA117" s="609"/>
      <c r="AB117" s="609"/>
      <c r="AC117" s="676"/>
      <c r="AD117" s="609"/>
      <c r="AE117" s="609"/>
      <c r="AF117" s="676"/>
      <c r="AG117" s="609"/>
      <c r="AH117" s="609"/>
      <c r="AI117" s="609"/>
      <c r="AJ117" s="609"/>
      <c r="AK117" s="609"/>
      <c r="AL117" s="724"/>
      <c r="AM117" s="669"/>
      <c r="AN117" s="755"/>
      <c r="AO117" s="724"/>
      <c r="AP117" s="609"/>
      <c r="AQ117" s="609"/>
      <c r="AR117" s="676"/>
      <c r="AS117" s="609"/>
      <c r="AT117" s="609"/>
      <c r="AU117" s="676"/>
      <c r="AV117" s="609"/>
      <c r="AW117" s="609"/>
      <c r="AX117" s="609"/>
      <c r="AY117" s="609"/>
      <c r="AZ117" s="609"/>
      <c r="BA117" s="724"/>
    </row>
    <row r="118" spans="1:53" ht="30" customHeight="1">
      <c r="A118" s="751"/>
      <c r="B118" s="751"/>
      <c r="C118" s="751"/>
      <c r="D118" s="752"/>
      <c r="E118" s="753"/>
      <c r="F118" s="754"/>
      <c r="G118" s="669"/>
      <c r="H118" s="755"/>
      <c r="I118" s="724"/>
      <c r="J118" s="609"/>
      <c r="K118" s="609"/>
      <c r="L118" s="676"/>
      <c r="M118" s="609"/>
      <c r="N118" s="609"/>
      <c r="O118" s="676"/>
      <c r="P118" s="609"/>
      <c r="Q118" s="609"/>
      <c r="R118" s="609"/>
      <c r="S118" s="609"/>
      <c r="T118" s="609"/>
      <c r="U118" s="724"/>
      <c r="V118" s="724"/>
      <c r="W118" s="724"/>
      <c r="X118" s="669"/>
      <c r="Y118" s="755"/>
      <c r="Z118" s="724"/>
      <c r="AA118" s="609"/>
      <c r="AB118" s="609"/>
      <c r="AC118" s="676"/>
      <c r="AD118" s="609"/>
      <c r="AE118" s="609"/>
      <c r="AF118" s="676"/>
      <c r="AG118" s="609"/>
      <c r="AH118" s="609"/>
      <c r="AI118" s="609"/>
      <c r="AJ118" s="609"/>
      <c r="AK118" s="609"/>
      <c r="AL118" s="724"/>
      <c r="AM118" s="669"/>
      <c r="AN118" s="755"/>
      <c r="AO118" s="724"/>
      <c r="AP118" s="609"/>
      <c r="AQ118" s="609"/>
      <c r="AR118" s="676"/>
      <c r="AS118" s="609"/>
      <c r="AT118" s="609"/>
      <c r="AU118" s="676"/>
      <c r="AV118" s="609"/>
      <c r="AW118" s="609"/>
      <c r="AX118" s="609"/>
      <c r="AY118" s="609"/>
      <c r="AZ118" s="609"/>
      <c r="BA118" s="724"/>
    </row>
    <row r="119" spans="1:53" ht="30" customHeight="1">
      <c r="A119" s="751"/>
      <c r="B119" s="751"/>
      <c r="C119" s="751"/>
      <c r="D119" s="752"/>
      <c r="E119" s="753"/>
      <c r="F119" s="754"/>
      <c r="G119" s="669"/>
      <c r="H119" s="755"/>
      <c r="I119" s="724"/>
      <c r="J119" s="609"/>
      <c r="K119" s="609"/>
      <c r="L119" s="676"/>
      <c r="M119" s="609"/>
      <c r="N119" s="609"/>
      <c r="O119" s="676"/>
      <c r="P119" s="609"/>
      <c r="Q119" s="609"/>
      <c r="R119" s="609"/>
      <c r="S119" s="609"/>
      <c r="T119" s="609"/>
      <c r="U119" s="724"/>
      <c r="V119" s="724"/>
      <c r="W119" s="724"/>
      <c r="X119" s="669"/>
      <c r="Y119" s="755"/>
      <c r="Z119" s="724"/>
      <c r="AA119" s="609"/>
      <c r="AB119" s="609"/>
      <c r="AC119" s="676"/>
      <c r="AD119" s="609"/>
      <c r="AE119" s="609"/>
      <c r="AF119" s="676"/>
      <c r="AG119" s="609"/>
      <c r="AH119" s="609"/>
      <c r="AI119" s="609"/>
      <c r="AJ119" s="609"/>
      <c r="AK119" s="609"/>
      <c r="AL119" s="724"/>
      <c r="AM119" s="669"/>
      <c r="AN119" s="755"/>
      <c r="AO119" s="724"/>
      <c r="AP119" s="609"/>
      <c r="AQ119" s="609"/>
      <c r="AR119" s="676"/>
      <c r="AS119" s="609"/>
      <c r="AT119" s="609"/>
      <c r="AU119" s="676"/>
      <c r="AV119" s="609"/>
      <c r="AW119" s="609"/>
      <c r="AX119" s="609"/>
      <c r="AY119" s="609"/>
      <c r="AZ119" s="609"/>
      <c r="BA119" s="724"/>
    </row>
    <row r="120" spans="1:53" ht="30" customHeight="1">
      <c r="A120" s="751"/>
      <c r="B120" s="751"/>
      <c r="C120" s="751"/>
      <c r="D120" s="752"/>
      <c r="E120" s="753"/>
      <c r="F120" s="754"/>
      <c r="G120" s="669"/>
      <c r="H120" s="755"/>
      <c r="I120" s="724"/>
      <c r="J120" s="609"/>
      <c r="K120" s="609"/>
      <c r="L120" s="676"/>
      <c r="M120" s="609"/>
      <c r="N120" s="609"/>
      <c r="O120" s="676"/>
      <c r="P120" s="609"/>
      <c r="Q120" s="609"/>
      <c r="R120" s="609"/>
      <c r="S120" s="609"/>
      <c r="T120" s="609"/>
      <c r="U120" s="724"/>
      <c r="V120" s="724"/>
      <c r="W120" s="724"/>
      <c r="X120" s="669"/>
      <c r="Y120" s="755"/>
      <c r="Z120" s="724"/>
      <c r="AA120" s="609"/>
      <c r="AB120" s="609"/>
      <c r="AC120" s="676"/>
      <c r="AD120" s="609"/>
      <c r="AE120" s="609"/>
      <c r="AF120" s="676"/>
      <c r="AG120" s="609"/>
      <c r="AH120" s="609"/>
      <c r="AI120" s="609"/>
      <c r="AJ120" s="609"/>
      <c r="AK120" s="609"/>
      <c r="AL120" s="724"/>
      <c r="AM120" s="669"/>
      <c r="AN120" s="755"/>
      <c r="AO120" s="724"/>
      <c r="AP120" s="609"/>
      <c r="AQ120" s="609"/>
      <c r="AR120" s="676"/>
      <c r="AS120" s="609"/>
      <c r="AT120" s="609"/>
      <c r="AU120" s="676"/>
      <c r="AV120" s="609"/>
      <c r="AW120" s="609"/>
      <c r="AX120" s="609"/>
      <c r="AY120" s="609"/>
      <c r="AZ120" s="609"/>
      <c r="BA120" s="724"/>
    </row>
    <row r="121" spans="1:53" ht="30" customHeight="1">
      <c r="A121" s="751"/>
      <c r="B121" s="751"/>
      <c r="C121" s="751"/>
      <c r="D121" s="752"/>
      <c r="E121" s="753"/>
      <c r="F121" s="754"/>
      <c r="G121" s="669"/>
      <c r="H121" s="755"/>
      <c r="I121" s="724"/>
      <c r="J121" s="609"/>
      <c r="K121" s="609"/>
      <c r="L121" s="676"/>
      <c r="M121" s="609"/>
      <c r="N121" s="609"/>
      <c r="O121" s="676"/>
      <c r="P121" s="609"/>
      <c r="Q121" s="609"/>
      <c r="R121" s="609"/>
      <c r="S121" s="609"/>
      <c r="T121" s="609"/>
      <c r="U121" s="724"/>
      <c r="V121" s="724"/>
      <c r="W121" s="724"/>
      <c r="X121" s="669"/>
      <c r="Y121" s="755"/>
      <c r="Z121" s="724"/>
      <c r="AA121" s="609"/>
      <c r="AB121" s="609"/>
      <c r="AC121" s="676"/>
      <c r="AD121" s="609"/>
      <c r="AE121" s="609"/>
      <c r="AF121" s="676"/>
      <c r="AG121" s="609"/>
      <c r="AH121" s="609"/>
      <c r="AI121" s="609"/>
      <c r="AJ121" s="609"/>
      <c r="AK121" s="609"/>
      <c r="AL121" s="724"/>
      <c r="AM121" s="669"/>
      <c r="AN121" s="755"/>
      <c r="AO121" s="724"/>
      <c r="AP121" s="609"/>
      <c r="AQ121" s="609"/>
      <c r="AR121" s="676"/>
      <c r="AS121" s="609"/>
      <c r="AT121" s="609"/>
      <c r="AU121" s="676"/>
      <c r="AV121" s="609"/>
      <c r="AW121" s="609"/>
      <c r="AX121" s="609"/>
      <c r="AY121" s="609"/>
      <c r="AZ121" s="609"/>
      <c r="BA121" s="724"/>
    </row>
    <row r="122" spans="1:53" ht="30" customHeight="1">
      <c r="A122" s="751"/>
      <c r="B122" s="751"/>
      <c r="C122" s="751"/>
      <c r="D122" s="752"/>
      <c r="E122" s="753"/>
      <c r="F122" s="754"/>
      <c r="G122" s="669"/>
      <c r="H122" s="755"/>
      <c r="I122" s="724"/>
      <c r="J122" s="609"/>
      <c r="K122" s="609"/>
      <c r="L122" s="676"/>
      <c r="M122" s="609"/>
      <c r="N122" s="609"/>
      <c r="O122" s="676"/>
      <c r="P122" s="609"/>
      <c r="Q122" s="609"/>
      <c r="R122" s="609"/>
      <c r="S122" s="609"/>
      <c r="T122" s="609"/>
      <c r="U122" s="724"/>
      <c r="V122" s="724"/>
      <c r="W122" s="724"/>
      <c r="X122" s="669"/>
      <c r="Y122" s="755"/>
      <c r="Z122" s="724"/>
      <c r="AA122" s="609"/>
      <c r="AB122" s="609"/>
      <c r="AC122" s="676"/>
      <c r="AD122" s="609"/>
      <c r="AE122" s="609"/>
      <c r="AF122" s="676"/>
      <c r="AG122" s="609"/>
      <c r="AH122" s="609"/>
      <c r="AI122" s="609"/>
      <c r="AJ122" s="609"/>
      <c r="AK122" s="609"/>
      <c r="AL122" s="724"/>
      <c r="AM122" s="669"/>
      <c r="AN122" s="755"/>
      <c r="AO122" s="724"/>
      <c r="AP122" s="609"/>
      <c r="AQ122" s="609"/>
      <c r="AR122" s="676"/>
      <c r="AS122" s="609"/>
      <c r="AT122" s="609"/>
      <c r="AU122" s="676"/>
      <c r="AV122" s="609"/>
      <c r="AW122" s="609"/>
      <c r="AX122" s="609"/>
      <c r="AY122" s="609"/>
      <c r="AZ122" s="609"/>
      <c r="BA122" s="724"/>
    </row>
    <row r="123" spans="1:53" ht="30" customHeight="1">
      <c r="A123" s="751"/>
      <c r="B123" s="751"/>
      <c r="C123" s="751"/>
      <c r="D123" s="752"/>
      <c r="E123" s="753"/>
      <c r="F123" s="754"/>
      <c r="G123" s="669"/>
      <c r="H123" s="755"/>
      <c r="I123" s="724"/>
      <c r="J123" s="609"/>
      <c r="K123" s="609"/>
      <c r="L123" s="676"/>
      <c r="M123" s="609"/>
      <c r="N123" s="609"/>
      <c r="O123" s="676"/>
      <c r="P123" s="609"/>
      <c r="Q123" s="609"/>
      <c r="R123" s="609"/>
      <c r="S123" s="609"/>
      <c r="T123" s="609"/>
      <c r="U123" s="724"/>
      <c r="V123" s="724"/>
      <c r="W123" s="724"/>
      <c r="X123" s="669"/>
      <c r="Y123" s="755"/>
      <c r="Z123" s="724"/>
      <c r="AA123" s="609"/>
      <c r="AB123" s="609"/>
      <c r="AC123" s="676"/>
      <c r="AD123" s="609"/>
      <c r="AE123" s="609"/>
      <c r="AF123" s="676"/>
      <c r="AG123" s="609"/>
      <c r="AH123" s="609"/>
      <c r="AI123" s="609"/>
      <c r="AJ123" s="609"/>
      <c r="AK123" s="609"/>
      <c r="AL123" s="724"/>
      <c r="AM123" s="669"/>
      <c r="AN123" s="755"/>
      <c r="AO123" s="724"/>
      <c r="AP123" s="609"/>
      <c r="AQ123" s="609"/>
      <c r="AR123" s="676"/>
      <c r="AS123" s="609"/>
      <c r="AT123" s="609"/>
      <c r="AU123" s="676"/>
      <c r="AV123" s="609"/>
      <c r="AW123" s="609"/>
      <c r="AX123" s="609"/>
      <c r="AY123" s="609"/>
      <c r="AZ123" s="609"/>
      <c r="BA123" s="724"/>
    </row>
    <row r="124" spans="1:53" ht="30" customHeight="1">
      <c r="A124" s="751"/>
      <c r="B124" s="751"/>
      <c r="C124" s="751"/>
      <c r="D124" s="752"/>
      <c r="E124" s="753"/>
      <c r="F124" s="754"/>
      <c r="G124" s="669"/>
      <c r="H124" s="755"/>
      <c r="I124" s="724"/>
      <c r="J124" s="609"/>
      <c r="K124" s="609"/>
      <c r="L124" s="676"/>
      <c r="M124" s="609"/>
      <c r="N124" s="609"/>
      <c r="O124" s="676"/>
      <c r="P124" s="609"/>
      <c r="Q124" s="609"/>
      <c r="R124" s="609"/>
      <c r="S124" s="609"/>
      <c r="T124" s="609"/>
      <c r="U124" s="724"/>
      <c r="V124" s="724"/>
      <c r="W124" s="724"/>
      <c r="X124" s="669"/>
      <c r="Y124" s="755"/>
      <c r="Z124" s="724"/>
      <c r="AA124" s="609"/>
      <c r="AB124" s="609"/>
      <c r="AC124" s="676"/>
      <c r="AD124" s="609"/>
      <c r="AE124" s="609"/>
      <c r="AF124" s="676"/>
      <c r="AG124" s="609"/>
      <c r="AH124" s="609"/>
      <c r="AI124" s="609"/>
      <c r="AJ124" s="609"/>
      <c r="AK124" s="609"/>
      <c r="AL124" s="724"/>
      <c r="AM124" s="669"/>
      <c r="AN124" s="755"/>
      <c r="AO124" s="724"/>
      <c r="AP124" s="609"/>
      <c r="AQ124" s="609"/>
      <c r="AR124" s="676"/>
      <c r="AS124" s="609"/>
      <c r="AT124" s="609"/>
      <c r="AU124" s="676"/>
      <c r="AV124" s="609"/>
      <c r="AW124" s="609"/>
      <c r="AX124" s="609"/>
      <c r="AY124" s="609"/>
      <c r="AZ124" s="609"/>
      <c r="BA124" s="724"/>
    </row>
    <row r="125" spans="1:53" ht="30" customHeight="1">
      <c r="A125" s="751"/>
      <c r="B125" s="751"/>
      <c r="C125" s="751"/>
      <c r="D125" s="752"/>
      <c r="E125" s="753"/>
      <c r="F125" s="754"/>
      <c r="G125" s="669"/>
      <c r="H125" s="755"/>
      <c r="I125" s="724"/>
      <c r="J125" s="609"/>
      <c r="K125" s="609"/>
      <c r="L125" s="676"/>
      <c r="M125" s="609"/>
      <c r="N125" s="609"/>
      <c r="O125" s="676"/>
      <c r="P125" s="609"/>
      <c r="Q125" s="609"/>
      <c r="R125" s="609"/>
      <c r="S125" s="609"/>
      <c r="T125" s="609"/>
      <c r="U125" s="724"/>
      <c r="V125" s="724"/>
      <c r="W125" s="724"/>
      <c r="X125" s="669"/>
      <c r="Y125" s="755"/>
      <c r="Z125" s="724"/>
      <c r="AA125" s="609"/>
      <c r="AB125" s="609"/>
      <c r="AC125" s="676"/>
      <c r="AD125" s="609"/>
      <c r="AE125" s="609"/>
      <c r="AF125" s="676"/>
      <c r="AG125" s="609"/>
      <c r="AH125" s="609"/>
      <c r="AI125" s="609"/>
      <c r="AJ125" s="609"/>
      <c r="AK125" s="609"/>
      <c r="AL125" s="724"/>
      <c r="AM125" s="669"/>
      <c r="AN125" s="755"/>
      <c r="AO125" s="724"/>
      <c r="AP125" s="609"/>
      <c r="AQ125" s="609"/>
      <c r="AR125" s="676"/>
      <c r="AS125" s="609"/>
      <c r="AT125" s="609"/>
      <c r="AU125" s="676"/>
      <c r="AV125" s="609"/>
      <c r="AW125" s="609"/>
      <c r="AX125" s="609"/>
      <c r="AY125" s="609"/>
      <c r="AZ125" s="609"/>
      <c r="BA125" s="724"/>
    </row>
    <row r="126" spans="1:53" ht="30" customHeight="1">
      <c r="A126" s="751"/>
      <c r="B126" s="751"/>
      <c r="C126" s="751"/>
      <c r="D126" s="752"/>
      <c r="E126" s="753"/>
      <c r="F126" s="754"/>
      <c r="G126" s="669"/>
      <c r="H126" s="755"/>
      <c r="I126" s="724"/>
      <c r="J126" s="609"/>
      <c r="K126" s="609"/>
      <c r="L126" s="676"/>
      <c r="M126" s="609"/>
      <c r="N126" s="609"/>
      <c r="O126" s="676"/>
      <c r="P126" s="609"/>
      <c r="Q126" s="609"/>
      <c r="R126" s="609"/>
      <c r="S126" s="609"/>
      <c r="T126" s="609"/>
      <c r="U126" s="724"/>
      <c r="V126" s="724"/>
      <c r="W126" s="724"/>
      <c r="X126" s="669"/>
      <c r="Y126" s="755"/>
      <c r="Z126" s="724"/>
      <c r="AA126" s="609"/>
      <c r="AB126" s="609"/>
      <c r="AC126" s="676"/>
      <c r="AD126" s="609"/>
      <c r="AE126" s="609"/>
      <c r="AF126" s="676"/>
      <c r="AG126" s="609"/>
      <c r="AH126" s="609"/>
      <c r="AI126" s="609"/>
      <c r="AJ126" s="609"/>
      <c r="AK126" s="609"/>
      <c r="AL126" s="724"/>
      <c r="AM126" s="669"/>
      <c r="AN126" s="755"/>
      <c r="AO126" s="724"/>
      <c r="AP126" s="609"/>
      <c r="AQ126" s="609"/>
      <c r="AR126" s="676"/>
      <c r="AS126" s="609"/>
      <c r="AT126" s="609"/>
      <c r="AU126" s="676"/>
      <c r="AV126" s="609"/>
      <c r="AW126" s="609"/>
      <c r="AX126" s="609"/>
      <c r="AY126" s="609"/>
      <c r="AZ126" s="609"/>
      <c r="BA126" s="724"/>
    </row>
    <row r="127" spans="1:53" ht="30" customHeight="1">
      <c r="A127" s="751"/>
      <c r="B127" s="751"/>
      <c r="C127" s="751"/>
      <c r="D127" s="752"/>
      <c r="E127" s="753"/>
      <c r="F127" s="754"/>
      <c r="G127" s="669"/>
      <c r="H127" s="755"/>
      <c r="I127" s="724"/>
      <c r="J127" s="609"/>
      <c r="K127" s="609"/>
      <c r="L127" s="676"/>
      <c r="M127" s="609"/>
      <c r="N127" s="609"/>
      <c r="O127" s="676"/>
      <c r="P127" s="609"/>
      <c r="Q127" s="609"/>
      <c r="R127" s="609"/>
      <c r="S127" s="609"/>
      <c r="T127" s="609"/>
      <c r="U127" s="724"/>
      <c r="V127" s="724"/>
      <c r="W127" s="724"/>
      <c r="X127" s="669"/>
      <c r="Y127" s="755"/>
      <c r="Z127" s="724"/>
      <c r="AA127" s="609"/>
      <c r="AB127" s="609"/>
      <c r="AC127" s="676"/>
      <c r="AD127" s="609"/>
      <c r="AE127" s="609"/>
      <c r="AF127" s="676"/>
      <c r="AG127" s="609"/>
      <c r="AH127" s="609"/>
      <c r="AI127" s="609"/>
      <c r="AJ127" s="609"/>
      <c r="AK127" s="609"/>
      <c r="AL127" s="724"/>
      <c r="AM127" s="669"/>
      <c r="AN127" s="755"/>
      <c r="AO127" s="724"/>
      <c r="AP127" s="609"/>
      <c r="AQ127" s="609"/>
      <c r="AR127" s="676"/>
      <c r="AS127" s="609"/>
      <c r="AT127" s="609"/>
      <c r="AU127" s="676"/>
      <c r="AV127" s="609"/>
      <c r="AW127" s="609"/>
      <c r="AX127" s="609"/>
      <c r="AY127" s="609"/>
      <c r="AZ127" s="609"/>
      <c r="BA127" s="724"/>
    </row>
    <row r="128" spans="1:53" ht="30" customHeight="1">
      <c r="A128" s="751"/>
      <c r="B128" s="751"/>
      <c r="C128" s="751"/>
      <c r="D128" s="752"/>
      <c r="E128" s="753"/>
      <c r="F128" s="754"/>
      <c r="G128" s="669"/>
      <c r="H128" s="755"/>
      <c r="I128" s="724"/>
      <c r="J128" s="609"/>
      <c r="K128" s="609"/>
      <c r="L128" s="676"/>
      <c r="M128" s="609"/>
      <c r="N128" s="609"/>
      <c r="O128" s="676"/>
      <c r="P128" s="609"/>
      <c r="Q128" s="609"/>
      <c r="R128" s="609"/>
      <c r="S128" s="609"/>
      <c r="T128" s="609"/>
      <c r="U128" s="724"/>
      <c r="V128" s="724"/>
      <c r="W128" s="724"/>
      <c r="X128" s="669"/>
      <c r="Y128" s="755"/>
      <c r="Z128" s="724"/>
      <c r="AA128" s="609"/>
      <c r="AB128" s="609"/>
      <c r="AC128" s="676"/>
      <c r="AD128" s="609"/>
      <c r="AE128" s="609"/>
      <c r="AF128" s="676"/>
      <c r="AG128" s="609"/>
      <c r="AH128" s="609"/>
      <c r="AI128" s="609"/>
      <c r="AJ128" s="609"/>
      <c r="AK128" s="609"/>
      <c r="AL128" s="724"/>
      <c r="AM128" s="669"/>
      <c r="AN128" s="755"/>
      <c r="AO128" s="724"/>
      <c r="AP128" s="609"/>
      <c r="AQ128" s="609"/>
      <c r="AR128" s="676"/>
      <c r="AS128" s="609"/>
      <c r="AT128" s="609"/>
      <c r="AU128" s="676"/>
      <c r="AV128" s="609"/>
      <c r="AW128" s="609"/>
      <c r="AX128" s="609"/>
      <c r="AY128" s="609"/>
      <c r="AZ128" s="609"/>
      <c r="BA128" s="724"/>
    </row>
    <row r="129" spans="1:53" ht="30" customHeight="1">
      <c r="A129" s="751"/>
      <c r="B129" s="751"/>
      <c r="C129" s="751"/>
      <c r="D129" s="752"/>
      <c r="E129" s="753"/>
      <c r="F129" s="754"/>
      <c r="G129" s="669"/>
      <c r="H129" s="755"/>
      <c r="I129" s="724"/>
      <c r="J129" s="609"/>
      <c r="K129" s="609"/>
      <c r="L129" s="676"/>
      <c r="M129" s="609"/>
      <c r="N129" s="609"/>
      <c r="O129" s="676"/>
      <c r="P129" s="609"/>
      <c r="Q129" s="609"/>
      <c r="R129" s="609"/>
      <c r="S129" s="609"/>
      <c r="T129" s="609"/>
      <c r="U129" s="724"/>
      <c r="V129" s="724"/>
      <c r="W129" s="724"/>
      <c r="X129" s="669"/>
      <c r="Y129" s="755"/>
      <c r="Z129" s="724"/>
      <c r="AA129" s="609"/>
      <c r="AB129" s="609"/>
      <c r="AC129" s="676"/>
      <c r="AD129" s="609"/>
      <c r="AE129" s="609"/>
      <c r="AF129" s="676"/>
      <c r="AG129" s="609"/>
      <c r="AH129" s="609"/>
      <c r="AI129" s="609"/>
      <c r="AJ129" s="609"/>
      <c r="AK129" s="609"/>
      <c r="AL129" s="724"/>
      <c r="AM129" s="669"/>
      <c r="AN129" s="755"/>
      <c r="AO129" s="724"/>
      <c r="AP129" s="609"/>
      <c r="AQ129" s="609"/>
      <c r="AR129" s="676"/>
      <c r="AS129" s="609"/>
      <c r="AT129" s="609"/>
      <c r="AU129" s="676"/>
      <c r="AV129" s="609"/>
      <c r="AW129" s="609"/>
      <c r="AX129" s="609"/>
      <c r="AY129" s="609"/>
      <c r="AZ129" s="609"/>
      <c r="BA129" s="724"/>
    </row>
    <row r="130" spans="1:53" ht="30" customHeight="1">
      <c r="A130" s="751"/>
      <c r="B130" s="751"/>
      <c r="C130" s="751"/>
      <c r="D130" s="752"/>
      <c r="E130" s="753"/>
      <c r="F130" s="754"/>
      <c r="G130" s="669"/>
      <c r="H130" s="755"/>
      <c r="I130" s="724"/>
      <c r="J130" s="609"/>
      <c r="K130" s="609"/>
      <c r="L130" s="676"/>
      <c r="M130" s="609"/>
      <c r="N130" s="609"/>
      <c r="O130" s="676"/>
      <c r="P130" s="609"/>
      <c r="Q130" s="609"/>
      <c r="R130" s="609"/>
      <c r="S130" s="609"/>
      <c r="T130" s="609"/>
      <c r="U130" s="724"/>
      <c r="V130" s="724"/>
      <c r="W130" s="724"/>
      <c r="X130" s="669"/>
      <c r="Y130" s="755"/>
      <c r="Z130" s="724"/>
      <c r="AA130" s="609"/>
      <c r="AB130" s="609"/>
      <c r="AC130" s="676"/>
      <c r="AD130" s="609"/>
      <c r="AE130" s="609"/>
      <c r="AF130" s="676"/>
      <c r="AG130" s="609"/>
      <c r="AH130" s="609"/>
      <c r="AI130" s="609"/>
      <c r="AJ130" s="609"/>
      <c r="AK130" s="609"/>
      <c r="AL130" s="724"/>
      <c r="AM130" s="669"/>
      <c r="AN130" s="755"/>
      <c r="AO130" s="724"/>
      <c r="AP130" s="609"/>
      <c r="AQ130" s="609"/>
      <c r="AR130" s="676"/>
      <c r="AS130" s="609"/>
      <c r="AT130" s="609"/>
      <c r="AU130" s="676"/>
      <c r="AV130" s="609"/>
      <c r="AW130" s="609"/>
      <c r="AX130" s="609"/>
      <c r="AY130" s="609"/>
      <c r="AZ130" s="609"/>
      <c r="BA130" s="724"/>
    </row>
    <row r="131" spans="1:53" ht="30" customHeight="1">
      <c r="A131" s="751"/>
      <c r="B131" s="751"/>
      <c r="C131" s="751"/>
      <c r="D131" s="752"/>
      <c r="E131" s="753"/>
      <c r="F131" s="754"/>
      <c r="G131" s="669"/>
      <c r="H131" s="755"/>
      <c r="I131" s="724"/>
      <c r="J131" s="609"/>
      <c r="K131" s="609"/>
      <c r="L131" s="676"/>
      <c r="M131" s="609"/>
      <c r="N131" s="609"/>
      <c r="O131" s="676"/>
      <c r="P131" s="609"/>
      <c r="Q131" s="609"/>
      <c r="R131" s="609"/>
      <c r="S131" s="609"/>
      <c r="T131" s="609"/>
      <c r="U131" s="724"/>
      <c r="V131" s="724"/>
      <c r="W131" s="724"/>
      <c r="X131" s="669"/>
      <c r="Y131" s="755"/>
      <c r="Z131" s="724"/>
      <c r="AA131" s="609"/>
      <c r="AB131" s="609"/>
      <c r="AC131" s="676"/>
      <c r="AD131" s="609"/>
      <c r="AE131" s="609"/>
      <c r="AF131" s="676"/>
      <c r="AG131" s="609"/>
      <c r="AH131" s="609"/>
      <c r="AI131" s="609"/>
      <c r="AJ131" s="609"/>
      <c r="AK131" s="609"/>
      <c r="AL131" s="724"/>
      <c r="AM131" s="669"/>
      <c r="AN131" s="755"/>
      <c r="AO131" s="724"/>
      <c r="AP131" s="609"/>
      <c r="AQ131" s="609"/>
      <c r="AR131" s="676"/>
      <c r="AS131" s="609"/>
      <c r="AT131" s="609"/>
      <c r="AU131" s="676"/>
      <c r="AV131" s="609"/>
      <c r="AW131" s="609"/>
      <c r="AX131" s="609"/>
      <c r="AY131" s="609"/>
      <c r="AZ131" s="609"/>
      <c r="BA131" s="724"/>
    </row>
    <row r="132" spans="1:53" ht="30" customHeight="1">
      <c r="A132" s="751"/>
      <c r="B132" s="751"/>
      <c r="C132" s="751"/>
      <c r="D132" s="752"/>
      <c r="E132" s="753"/>
      <c r="F132" s="754"/>
      <c r="G132" s="669"/>
      <c r="H132" s="755"/>
      <c r="I132" s="724"/>
      <c r="J132" s="609"/>
      <c r="K132" s="609"/>
      <c r="L132" s="676"/>
      <c r="M132" s="609"/>
      <c r="N132" s="609"/>
      <c r="O132" s="676"/>
      <c r="P132" s="609"/>
      <c r="Q132" s="609"/>
      <c r="R132" s="609"/>
      <c r="S132" s="609"/>
      <c r="T132" s="609"/>
      <c r="U132" s="724"/>
      <c r="V132" s="724"/>
      <c r="W132" s="724"/>
      <c r="X132" s="669"/>
      <c r="Y132" s="755"/>
      <c r="Z132" s="724"/>
      <c r="AA132" s="609"/>
      <c r="AB132" s="609"/>
      <c r="AC132" s="676"/>
      <c r="AD132" s="609"/>
      <c r="AE132" s="609"/>
      <c r="AF132" s="676"/>
      <c r="AG132" s="609"/>
      <c r="AH132" s="609"/>
      <c r="AI132" s="609"/>
      <c r="AJ132" s="609"/>
      <c r="AK132" s="609"/>
      <c r="AL132" s="724"/>
      <c r="AM132" s="669"/>
      <c r="AN132" s="755"/>
      <c r="AO132" s="724"/>
      <c r="AP132" s="609"/>
      <c r="AQ132" s="609"/>
      <c r="AR132" s="676"/>
      <c r="AS132" s="609"/>
      <c r="AT132" s="609"/>
      <c r="AU132" s="676"/>
      <c r="AV132" s="609"/>
      <c r="AW132" s="609"/>
      <c r="AX132" s="609"/>
      <c r="AY132" s="609"/>
      <c r="AZ132" s="609"/>
      <c r="BA132" s="724"/>
    </row>
    <row r="133" spans="1:53" ht="30" customHeight="1">
      <c r="A133" s="751"/>
      <c r="B133" s="751"/>
      <c r="C133" s="751"/>
      <c r="D133" s="752"/>
      <c r="E133" s="753"/>
      <c r="F133" s="754"/>
      <c r="G133" s="669"/>
      <c r="H133" s="755"/>
      <c r="I133" s="724"/>
      <c r="J133" s="609"/>
      <c r="K133" s="609"/>
      <c r="L133" s="676"/>
      <c r="M133" s="609"/>
      <c r="N133" s="609"/>
      <c r="O133" s="676"/>
      <c r="P133" s="609"/>
      <c r="Q133" s="609"/>
      <c r="R133" s="609"/>
      <c r="S133" s="609"/>
      <c r="T133" s="609"/>
      <c r="U133" s="724"/>
      <c r="V133" s="724"/>
      <c r="W133" s="724"/>
      <c r="X133" s="669"/>
      <c r="Y133" s="755"/>
      <c r="Z133" s="724"/>
      <c r="AA133" s="609"/>
      <c r="AB133" s="609"/>
      <c r="AC133" s="676"/>
      <c r="AD133" s="609"/>
      <c r="AE133" s="609"/>
      <c r="AF133" s="676"/>
      <c r="AG133" s="609"/>
      <c r="AH133" s="609"/>
      <c r="AI133" s="609"/>
      <c r="AJ133" s="609"/>
      <c r="AK133" s="609"/>
      <c r="AL133" s="724"/>
      <c r="AM133" s="669"/>
      <c r="AN133" s="755"/>
      <c r="AO133" s="724"/>
      <c r="AP133" s="609"/>
      <c r="AQ133" s="609"/>
      <c r="AR133" s="676"/>
      <c r="AS133" s="609"/>
      <c r="AT133" s="609"/>
      <c r="AU133" s="676"/>
      <c r="AV133" s="609"/>
      <c r="AW133" s="609"/>
      <c r="AX133" s="609"/>
      <c r="AY133" s="609"/>
      <c r="AZ133" s="609"/>
      <c r="BA133" s="724"/>
    </row>
    <row r="134" spans="1:53" ht="30" customHeight="1">
      <c r="A134" s="751"/>
      <c r="B134" s="751"/>
      <c r="C134" s="751"/>
      <c r="D134" s="752"/>
      <c r="E134" s="753"/>
      <c r="F134" s="754"/>
      <c r="G134" s="669"/>
      <c r="H134" s="755"/>
      <c r="I134" s="724"/>
      <c r="J134" s="609"/>
      <c r="K134" s="609"/>
      <c r="L134" s="676"/>
      <c r="M134" s="609"/>
      <c r="N134" s="609"/>
      <c r="O134" s="676"/>
      <c r="P134" s="609"/>
      <c r="Q134" s="609"/>
      <c r="R134" s="609"/>
      <c r="S134" s="609"/>
      <c r="T134" s="609"/>
      <c r="U134" s="724"/>
      <c r="V134" s="724"/>
      <c r="W134" s="724"/>
      <c r="X134" s="669"/>
      <c r="Y134" s="755"/>
      <c r="Z134" s="724"/>
      <c r="AA134" s="609"/>
      <c r="AB134" s="609"/>
      <c r="AC134" s="676"/>
      <c r="AD134" s="609"/>
      <c r="AE134" s="609"/>
      <c r="AF134" s="676"/>
      <c r="AG134" s="609"/>
      <c r="AH134" s="609"/>
      <c r="AI134" s="609"/>
      <c r="AJ134" s="609"/>
      <c r="AK134" s="609"/>
      <c r="AL134" s="724"/>
      <c r="AM134" s="669"/>
      <c r="AN134" s="755"/>
      <c r="AO134" s="724"/>
      <c r="AP134" s="609"/>
      <c r="AQ134" s="609"/>
      <c r="AR134" s="676"/>
      <c r="AS134" s="609"/>
      <c r="AT134" s="609"/>
      <c r="AU134" s="676"/>
      <c r="AV134" s="609"/>
      <c r="AW134" s="609"/>
      <c r="AX134" s="609"/>
      <c r="AY134" s="609"/>
      <c r="AZ134" s="609"/>
      <c r="BA134" s="724"/>
    </row>
    <row r="135" spans="1:53" ht="30" customHeight="1">
      <c r="A135" s="751"/>
      <c r="B135" s="751"/>
      <c r="C135" s="751"/>
      <c r="D135" s="752"/>
      <c r="E135" s="753"/>
      <c r="F135" s="754"/>
      <c r="G135" s="669"/>
      <c r="H135" s="755"/>
      <c r="I135" s="724"/>
      <c r="J135" s="609"/>
      <c r="K135" s="609"/>
      <c r="L135" s="676"/>
      <c r="M135" s="609"/>
      <c r="N135" s="609"/>
      <c r="O135" s="676"/>
      <c r="P135" s="609"/>
      <c r="Q135" s="609"/>
      <c r="R135" s="609"/>
      <c r="S135" s="609"/>
      <c r="T135" s="609"/>
      <c r="U135" s="724"/>
      <c r="V135" s="724"/>
      <c r="W135" s="724"/>
      <c r="X135" s="669"/>
      <c r="Y135" s="755"/>
      <c r="Z135" s="724"/>
      <c r="AA135" s="609"/>
      <c r="AB135" s="609"/>
      <c r="AC135" s="676"/>
      <c r="AD135" s="609"/>
      <c r="AE135" s="609"/>
      <c r="AF135" s="676"/>
      <c r="AG135" s="609"/>
      <c r="AH135" s="609"/>
      <c r="AI135" s="609"/>
      <c r="AJ135" s="609"/>
      <c r="AK135" s="609"/>
      <c r="AL135" s="724"/>
      <c r="AM135" s="669"/>
      <c r="AN135" s="755"/>
      <c r="AO135" s="724"/>
      <c r="AP135" s="609"/>
      <c r="AQ135" s="609"/>
      <c r="AR135" s="676"/>
      <c r="AS135" s="609"/>
      <c r="AT135" s="609"/>
      <c r="AU135" s="676"/>
      <c r="AV135" s="609"/>
      <c r="AW135" s="609"/>
      <c r="AX135" s="609"/>
      <c r="AY135" s="609"/>
      <c r="AZ135" s="609"/>
      <c r="BA135" s="724"/>
    </row>
    <row r="136" spans="1:53" ht="30" customHeight="1">
      <c r="A136" s="751"/>
      <c r="B136" s="751"/>
      <c r="C136" s="751"/>
      <c r="D136" s="752"/>
      <c r="E136" s="753"/>
      <c r="F136" s="754"/>
      <c r="G136" s="669"/>
      <c r="H136" s="755"/>
      <c r="I136" s="724"/>
      <c r="J136" s="609"/>
      <c r="K136" s="609"/>
      <c r="L136" s="676"/>
      <c r="M136" s="609"/>
      <c r="N136" s="609"/>
      <c r="O136" s="676"/>
      <c r="P136" s="609"/>
      <c r="Q136" s="609"/>
      <c r="R136" s="609"/>
      <c r="S136" s="609"/>
      <c r="T136" s="609"/>
      <c r="U136" s="724"/>
      <c r="V136" s="724"/>
      <c r="W136" s="724"/>
      <c r="X136" s="669"/>
      <c r="Y136" s="755"/>
      <c r="Z136" s="724"/>
      <c r="AA136" s="609"/>
      <c r="AB136" s="609"/>
      <c r="AC136" s="676"/>
      <c r="AD136" s="609"/>
      <c r="AE136" s="609"/>
      <c r="AF136" s="676"/>
      <c r="AG136" s="609"/>
      <c r="AH136" s="609"/>
      <c r="AI136" s="609"/>
      <c r="AJ136" s="609"/>
      <c r="AK136" s="609"/>
      <c r="AL136" s="724"/>
      <c r="AM136" s="669"/>
      <c r="AN136" s="755"/>
      <c r="AO136" s="724"/>
      <c r="AP136" s="609"/>
      <c r="AQ136" s="609"/>
      <c r="AR136" s="676"/>
      <c r="AS136" s="609"/>
      <c r="AT136" s="609"/>
      <c r="AU136" s="676"/>
      <c r="AV136" s="609"/>
      <c r="AW136" s="609"/>
      <c r="AX136" s="609"/>
      <c r="AY136" s="609"/>
      <c r="AZ136" s="609"/>
      <c r="BA136" s="724"/>
    </row>
    <row r="137" spans="1:53" ht="30" customHeight="1">
      <c r="A137" s="751"/>
      <c r="B137" s="751"/>
      <c r="C137" s="751"/>
      <c r="D137" s="752"/>
      <c r="E137" s="753"/>
      <c r="F137" s="754"/>
      <c r="G137" s="669"/>
      <c r="H137" s="755"/>
      <c r="I137" s="724"/>
      <c r="J137" s="609"/>
      <c r="K137" s="609"/>
      <c r="L137" s="676"/>
      <c r="M137" s="609"/>
      <c r="N137" s="609"/>
      <c r="O137" s="676"/>
      <c r="P137" s="609"/>
      <c r="Q137" s="609"/>
      <c r="R137" s="609"/>
      <c r="S137" s="609"/>
      <c r="T137" s="609"/>
      <c r="U137" s="724"/>
      <c r="V137" s="724"/>
      <c r="W137" s="724"/>
      <c r="X137" s="669"/>
      <c r="Y137" s="755"/>
      <c r="Z137" s="724"/>
      <c r="AA137" s="609"/>
      <c r="AB137" s="609"/>
      <c r="AC137" s="676"/>
      <c r="AD137" s="609"/>
      <c r="AE137" s="609"/>
      <c r="AF137" s="676"/>
      <c r="AG137" s="609"/>
      <c r="AH137" s="609"/>
      <c r="AI137" s="609"/>
      <c r="AJ137" s="609"/>
      <c r="AK137" s="609"/>
      <c r="AL137" s="724"/>
      <c r="AM137" s="669"/>
      <c r="AN137" s="755"/>
      <c r="AO137" s="724"/>
      <c r="AP137" s="609"/>
      <c r="AQ137" s="609"/>
      <c r="AR137" s="676"/>
      <c r="AS137" s="609"/>
      <c r="AT137" s="609"/>
      <c r="AU137" s="676"/>
      <c r="AV137" s="609"/>
      <c r="AW137" s="609"/>
      <c r="AX137" s="609"/>
      <c r="AY137" s="609"/>
      <c r="AZ137" s="609"/>
      <c r="BA137" s="724"/>
    </row>
    <row r="138" spans="1:53" ht="30" customHeight="1">
      <c r="A138" s="751"/>
      <c r="B138" s="751"/>
      <c r="C138" s="751"/>
      <c r="D138" s="752"/>
      <c r="E138" s="753"/>
      <c r="F138" s="754"/>
      <c r="G138" s="669"/>
      <c r="H138" s="755"/>
      <c r="I138" s="724"/>
      <c r="J138" s="609"/>
      <c r="K138" s="609"/>
      <c r="L138" s="676"/>
      <c r="M138" s="609"/>
      <c r="N138" s="609"/>
      <c r="O138" s="676"/>
      <c r="P138" s="609"/>
      <c r="Q138" s="609"/>
      <c r="R138" s="609"/>
      <c r="S138" s="609"/>
      <c r="T138" s="609"/>
      <c r="U138" s="724"/>
      <c r="V138" s="724"/>
      <c r="W138" s="724"/>
      <c r="X138" s="669"/>
      <c r="Y138" s="755"/>
      <c r="Z138" s="724"/>
      <c r="AA138" s="609"/>
      <c r="AB138" s="609"/>
      <c r="AC138" s="676"/>
      <c r="AD138" s="609"/>
      <c r="AE138" s="609"/>
      <c r="AF138" s="676"/>
      <c r="AG138" s="609"/>
      <c r="AH138" s="609"/>
      <c r="AI138" s="609"/>
      <c r="AJ138" s="609"/>
      <c r="AK138" s="609"/>
      <c r="AL138" s="724"/>
      <c r="AM138" s="669"/>
      <c r="AN138" s="755"/>
      <c r="AO138" s="724"/>
      <c r="AP138" s="609"/>
      <c r="AQ138" s="609"/>
      <c r="AR138" s="676"/>
      <c r="AS138" s="609"/>
      <c r="AT138" s="609"/>
      <c r="AU138" s="676"/>
      <c r="AV138" s="609"/>
      <c r="AW138" s="609"/>
      <c r="AX138" s="609"/>
      <c r="AY138" s="609"/>
      <c r="AZ138" s="609"/>
      <c r="BA138" s="724"/>
    </row>
    <row r="139" spans="1:53" ht="30" customHeight="1">
      <c r="A139" s="751"/>
      <c r="B139" s="751"/>
      <c r="C139" s="751"/>
      <c r="D139" s="752"/>
      <c r="E139" s="753"/>
      <c r="F139" s="754"/>
      <c r="G139" s="669"/>
      <c r="H139" s="755"/>
      <c r="I139" s="724"/>
      <c r="J139" s="609"/>
      <c r="K139" s="609"/>
      <c r="L139" s="676"/>
      <c r="M139" s="609"/>
      <c r="N139" s="609"/>
      <c r="O139" s="676"/>
      <c r="P139" s="609"/>
      <c r="Q139" s="609"/>
      <c r="R139" s="609"/>
      <c r="S139" s="609"/>
      <c r="T139" s="609"/>
      <c r="U139" s="724"/>
      <c r="V139" s="724"/>
      <c r="W139" s="724"/>
      <c r="X139" s="669"/>
      <c r="Y139" s="755"/>
      <c r="Z139" s="724"/>
      <c r="AA139" s="609"/>
      <c r="AB139" s="609"/>
      <c r="AC139" s="676"/>
      <c r="AD139" s="609"/>
      <c r="AE139" s="609"/>
      <c r="AF139" s="676"/>
      <c r="AG139" s="609"/>
      <c r="AH139" s="609"/>
      <c r="AI139" s="609"/>
      <c r="AJ139" s="609"/>
      <c r="AK139" s="609"/>
      <c r="AL139" s="724"/>
      <c r="AM139" s="669"/>
      <c r="AN139" s="755"/>
      <c r="AO139" s="724"/>
      <c r="AP139" s="609"/>
      <c r="AQ139" s="609"/>
      <c r="AR139" s="676"/>
      <c r="AS139" s="609"/>
      <c r="AT139" s="609"/>
      <c r="AU139" s="676"/>
      <c r="AV139" s="609"/>
      <c r="AW139" s="609"/>
      <c r="AX139" s="609"/>
      <c r="AY139" s="609"/>
      <c r="AZ139" s="609"/>
      <c r="BA139" s="724"/>
    </row>
    <row r="140" spans="1:53" ht="30" customHeight="1">
      <c r="A140" s="751"/>
      <c r="B140" s="751"/>
      <c r="C140" s="751"/>
      <c r="D140" s="752"/>
      <c r="E140" s="753"/>
      <c r="F140" s="754"/>
      <c r="G140" s="669"/>
      <c r="H140" s="755"/>
      <c r="I140" s="724"/>
      <c r="J140" s="609"/>
      <c r="K140" s="609"/>
      <c r="L140" s="676"/>
      <c r="M140" s="609"/>
      <c r="N140" s="609"/>
      <c r="O140" s="676"/>
      <c r="P140" s="609"/>
      <c r="Q140" s="609"/>
      <c r="R140" s="609"/>
      <c r="S140" s="609"/>
      <c r="T140" s="609"/>
      <c r="U140" s="724"/>
      <c r="V140" s="724"/>
      <c r="W140" s="724"/>
      <c r="X140" s="669"/>
      <c r="Y140" s="755"/>
      <c r="Z140" s="724"/>
      <c r="AA140" s="609"/>
      <c r="AB140" s="609"/>
      <c r="AC140" s="676"/>
      <c r="AD140" s="609"/>
      <c r="AE140" s="609"/>
      <c r="AF140" s="676"/>
      <c r="AG140" s="609"/>
      <c r="AH140" s="609"/>
      <c r="AI140" s="609"/>
      <c r="AJ140" s="609"/>
      <c r="AK140" s="609"/>
      <c r="AL140" s="724"/>
      <c r="AM140" s="669"/>
      <c r="AN140" s="755"/>
      <c r="AO140" s="724"/>
      <c r="AP140" s="609"/>
      <c r="AQ140" s="609"/>
      <c r="AR140" s="676"/>
      <c r="AS140" s="609"/>
      <c r="AT140" s="609"/>
      <c r="AU140" s="676"/>
      <c r="AV140" s="609"/>
      <c r="AW140" s="609"/>
      <c r="AX140" s="609"/>
      <c r="AY140" s="609"/>
      <c r="AZ140" s="609"/>
      <c r="BA140" s="724"/>
    </row>
    <row r="141" spans="1:53" ht="30" customHeight="1">
      <c r="A141" s="751"/>
      <c r="B141" s="751"/>
      <c r="C141" s="751"/>
      <c r="D141" s="752"/>
      <c r="E141" s="753"/>
      <c r="F141" s="754"/>
      <c r="G141" s="669"/>
      <c r="H141" s="755"/>
      <c r="I141" s="724"/>
      <c r="J141" s="609"/>
      <c r="K141" s="609"/>
      <c r="L141" s="676"/>
      <c r="M141" s="609"/>
      <c r="N141" s="609"/>
      <c r="O141" s="676"/>
      <c r="P141" s="609"/>
      <c r="Q141" s="609"/>
      <c r="R141" s="609"/>
      <c r="S141" s="609"/>
      <c r="T141" s="609"/>
      <c r="U141" s="724"/>
      <c r="V141" s="724"/>
      <c r="W141" s="724"/>
      <c r="X141" s="669"/>
      <c r="Y141" s="755"/>
      <c r="Z141" s="724"/>
      <c r="AA141" s="609"/>
      <c r="AB141" s="609"/>
      <c r="AC141" s="676"/>
      <c r="AD141" s="609"/>
      <c r="AE141" s="609"/>
      <c r="AF141" s="676"/>
      <c r="AG141" s="609"/>
      <c r="AH141" s="609"/>
      <c r="AI141" s="609"/>
      <c r="AJ141" s="609"/>
      <c r="AK141" s="609"/>
      <c r="AL141" s="724"/>
      <c r="AM141" s="669"/>
      <c r="AN141" s="755"/>
      <c r="AO141" s="724"/>
      <c r="AP141" s="609"/>
      <c r="AQ141" s="609"/>
      <c r="AR141" s="676"/>
      <c r="AS141" s="609"/>
      <c r="AT141" s="609"/>
      <c r="AU141" s="676"/>
      <c r="AV141" s="609"/>
      <c r="AW141" s="609"/>
      <c r="AX141" s="609"/>
      <c r="AY141" s="609"/>
      <c r="AZ141" s="609"/>
      <c r="BA141" s="724"/>
    </row>
    <row r="142" spans="1:53" ht="30" customHeight="1">
      <c r="A142" s="751"/>
      <c r="B142" s="751"/>
      <c r="C142" s="751"/>
      <c r="D142" s="752"/>
      <c r="E142" s="753"/>
      <c r="F142" s="754"/>
      <c r="G142" s="669"/>
      <c r="H142" s="755"/>
      <c r="I142" s="724"/>
      <c r="J142" s="609"/>
      <c r="K142" s="609"/>
      <c r="L142" s="676"/>
      <c r="M142" s="609"/>
      <c r="N142" s="609"/>
      <c r="O142" s="676"/>
      <c r="P142" s="609"/>
      <c r="Q142" s="609"/>
      <c r="R142" s="609"/>
      <c r="S142" s="609"/>
      <c r="T142" s="609"/>
      <c r="U142" s="724"/>
      <c r="V142" s="724"/>
      <c r="W142" s="724"/>
      <c r="X142" s="669"/>
      <c r="Y142" s="755"/>
      <c r="Z142" s="724"/>
      <c r="AA142" s="609"/>
      <c r="AB142" s="609"/>
      <c r="AC142" s="676"/>
      <c r="AD142" s="609"/>
      <c r="AE142" s="609"/>
      <c r="AF142" s="676"/>
      <c r="AG142" s="609"/>
      <c r="AH142" s="609"/>
      <c r="AI142" s="609"/>
      <c r="AJ142" s="609"/>
      <c r="AK142" s="609"/>
      <c r="AL142" s="724"/>
      <c r="AM142" s="669"/>
      <c r="AN142" s="755"/>
      <c r="AO142" s="724"/>
      <c r="AP142" s="609"/>
      <c r="AQ142" s="609"/>
      <c r="AR142" s="676"/>
      <c r="AS142" s="609"/>
      <c r="AT142" s="609"/>
      <c r="AU142" s="676"/>
      <c r="AV142" s="609"/>
      <c r="AW142" s="609"/>
      <c r="AX142" s="609"/>
      <c r="AY142" s="609"/>
      <c r="AZ142" s="609"/>
      <c r="BA142" s="724"/>
    </row>
    <row r="143" spans="1:53" ht="30" customHeight="1">
      <c r="A143" s="751"/>
      <c r="B143" s="751"/>
      <c r="C143" s="751"/>
      <c r="D143" s="752"/>
      <c r="E143" s="753"/>
      <c r="F143" s="754"/>
      <c r="G143" s="669"/>
      <c r="H143" s="755"/>
      <c r="I143" s="724"/>
      <c r="J143" s="609"/>
      <c r="K143" s="609"/>
      <c r="L143" s="676"/>
      <c r="M143" s="609"/>
      <c r="N143" s="609"/>
      <c r="O143" s="676"/>
      <c r="P143" s="609"/>
      <c r="Q143" s="609"/>
      <c r="R143" s="609"/>
      <c r="S143" s="609"/>
      <c r="T143" s="609"/>
      <c r="U143" s="724"/>
      <c r="V143" s="724"/>
      <c r="W143" s="724"/>
      <c r="X143" s="669"/>
      <c r="Y143" s="755"/>
      <c r="Z143" s="724"/>
      <c r="AA143" s="609"/>
      <c r="AB143" s="609"/>
      <c r="AC143" s="676"/>
      <c r="AD143" s="609"/>
      <c r="AE143" s="609"/>
      <c r="AF143" s="676"/>
      <c r="AG143" s="609"/>
      <c r="AH143" s="609"/>
      <c r="AI143" s="609"/>
      <c r="AJ143" s="609"/>
      <c r="AK143" s="609"/>
      <c r="AL143" s="724"/>
      <c r="AM143" s="669"/>
      <c r="AN143" s="755"/>
      <c r="AO143" s="724"/>
      <c r="AP143" s="609"/>
      <c r="AQ143" s="609"/>
      <c r="AR143" s="676"/>
      <c r="AS143" s="609"/>
      <c r="AT143" s="609"/>
      <c r="AU143" s="676"/>
      <c r="AV143" s="609"/>
      <c r="AW143" s="609"/>
      <c r="AX143" s="609"/>
      <c r="AY143" s="609"/>
      <c r="AZ143" s="609"/>
      <c r="BA143" s="724"/>
    </row>
    <row r="144" spans="1:53" ht="30" customHeight="1">
      <c r="A144" s="751"/>
      <c r="B144" s="751"/>
      <c r="C144" s="751"/>
      <c r="D144" s="752"/>
      <c r="E144" s="753"/>
      <c r="F144" s="754"/>
      <c r="G144" s="669"/>
      <c r="H144" s="755"/>
      <c r="I144" s="724"/>
      <c r="J144" s="609"/>
      <c r="K144" s="609"/>
      <c r="L144" s="676"/>
      <c r="M144" s="609"/>
      <c r="N144" s="609"/>
      <c r="O144" s="676"/>
      <c r="P144" s="609"/>
      <c r="Q144" s="609"/>
      <c r="R144" s="609"/>
      <c r="S144" s="609"/>
      <c r="T144" s="609"/>
      <c r="U144" s="724"/>
      <c r="V144" s="724"/>
      <c r="W144" s="724"/>
      <c r="X144" s="669"/>
      <c r="Y144" s="755"/>
      <c r="Z144" s="724"/>
      <c r="AA144" s="609"/>
      <c r="AB144" s="609"/>
      <c r="AC144" s="676"/>
      <c r="AD144" s="609"/>
      <c r="AE144" s="609"/>
      <c r="AF144" s="676"/>
      <c r="AG144" s="609"/>
      <c r="AH144" s="609"/>
      <c r="AI144" s="609"/>
      <c r="AJ144" s="609"/>
      <c r="AK144" s="609"/>
      <c r="AL144" s="724"/>
      <c r="AM144" s="669"/>
      <c r="AN144" s="755"/>
      <c r="AO144" s="724"/>
      <c r="AP144" s="609"/>
      <c r="AQ144" s="609"/>
      <c r="AR144" s="676"/>
      <c r="AS144" s="609"/>
      <c r="AT144" s="609"/>
      <c r="AU144" s="676"/>
      <c r="AV144" s="609"/>
      <c r="AW144" s="609"/>
      <c r="AX144" s="609"/>
      <c r="AY144" s="609"/>
      <c r="AZ144" s="609"/>
      <c r="BA144" s="724"/>
    </row>
    <row r="145" spans="1:53" ht="30" customHeight="1">
      <c r="A145" s="751"/>
      <c r="B145" s="751"/>
      <c r="C145" s="751"/>
      <c r="D145" s="752"/>
      <c r="E145" s="753"/>
      <c r="F145" s="754"/>
      <c r="G145" s="669"/>
      <c r="H145" s="755"/>
      <c r="I145" s="724"/>
      <c r="J145" s="609"/>
      <c r="K145" s="609"/>
      <c r="L145" s="676"/>
      <c r="M145" s="609"/>
      <c r="N145" s="609"/>
      <c r="O145" s="676"/>
      <c r="P145" s="609"/>
      <c r="Q145" s="609"/>
      <c r="R145" s="609"/>
      <c r="S145" s="609"/>
      <c r="T145" s="609"/>
      <c r="U145" s="724"/>
      <c r="V145" s="724"/>
      <c r="W145" s="724"/>
      <c r="X145" s="669"/>
      <c r="Y145" s="755"/>
      <c r="Z145" s="724"/>
      <c r="AA145" s="609"/>
      <c r="AB145" s="609"/>
      <c r="AC145" s="676"/>
      <c r="AD145" s="609"/>
      <c r="AE145" s="609"/>
      <c r="AF145" s="676"/>
      <c r="AG145" s="609"/>
      <c r="AH145" s="609"/>
      <c r="AI145" s="609"/>
      <c r="AJ145" s="609"/>
      <c r="AK145" s="609"/>
      <c r="AL145" s="724"/>
      <c r="AM145" s="669"/>
      <c r="AN145" s="755"/>
      <c r="AO145" s="724"/>
      <c r="AP145" s="609"/>
      <c r="AQ145" s="609"/>
      <c r="AR145" s="676"/>
      <c r="AS145" s="609"/>
      <c r="AT145" s="609"/>
      <c r="AU145" s="676"/>
      <c r="AV145" s="609"/>
      <c r="AW145" s="609"/>
      <c r="AX145" s="609"/>
      <c r="AY145" s="609"/>
      <c r="AZ145" s="609"/>
      <c r="BA145" s="724"/>
    </row>
    <row r="146" spans="1:53" ht="30" customHeight="1">
      <c r="A146" s="751"/>
      <c r="B146" s="751"/>
      <c r="C146" s="751"/>
      <c r="D146" s="752"/>
      <c r="E146" s="753"/>
      <c r="F146" s="754"/>
      <c r="G146" s="669"/>
      <c r="H146" s="755"/>
      <c r="I146" s="724"/>
      <c r="J146" s="609"/>
      <c r="K146" s="609"/>
      <c r="L146" s="676"/>
      <c r="M146" s="609"/>
      <c r="N146" s="609"/>
      <c r="O146" s="676"/>
      <c r="P146" s="609"/>
      <c r="Q146" s="609"/>
      <c r="R146" s="609"/>
      <c r="S146" s="609"/>
      <c r="T146" s="609"/>
      <c r="U146" s="724"/>
      <c r="V146" s="724"/>
      <c r="W146" s="724"/>
      <c r="X146" s="669"/>
      <c r="Y146" s="755"/>
      <c r="Z146" s="724"/>
      <c r="AA146" s="609"/>
      <c r="AB146" s="609"/>
      <c r="AC146" s="676"/>
      <c r="AD146" s="609"/>
      <c r="AE146" s="609"/>
      <c r="AF146" s="676"/>
      <c r="AG146" s="609"/>
      <c r="AH146" s="609"/>
      <c r="AI146" s="609"/>
      <c r="AJ146" s="609"/>
      <c r="AK146" s="609"/>
      <c r="AL146" s="724"/>
      <c r="AM146" s="669"/>
      <c r="AN146" s="755"/>
      <c r="AO146" s="724"/>
      <c r="AP146" s="609"/>
      <c r="AQ146" s="609"/>
      <c r="AR146" s="676"/>
      <c r="AS146" s="609"/>
      <c r="AT146" s="609"/>
      <c r="AU146" s="676"/>
      <c r="AV146" s="609"/>
      <c r="AW146" s="609"/>
      <c r="AX146" s="609"/>
      <c r="AY146" s="609"/>
      <c r="AZ146" s="609"/>
      <c r="BA146" s="724"/>
    </row>
    <row r="147" spans="1:53" ht="30" customHeight="1">
      <c r="A147" s="751"/>
      <c r="B147" s="751"/>
      <c r="C147" s="751"/>
      <c r="D147" s="752"/>
      <c r="E147" s="753"/>
      <c r="F147" s="754"/>
      <c r="G147" s="669"/>
      <c r="H147" s="755"/>
      <c r="I147" s="724"/>
      <c r="J147" s="609"/>
      <c r="K147" s="609"/>
      <c r="L147" s="676"/>
      <c r="M147" s="609"/>
      <c r="N147" s="609"/>
      <c r="O147" s="676"/>
      <c r="P147" s="609"/>
      <c r="Q147" s="609"/>
      <c r="R147" s="609"/>
      <c r="S147" s="609"/>
      <c r="T147" s="609"/>
      <c r="U147" s="724"/>
      <c r="V147" s="724"/>
      <c r="W147" s="724"/>
      <c r="X147" s="669"/>
      <c r="Y147" s="755"/>
      <c r="Z147" s="724"/>
      <c r="AA147" s="609"/>
      <c r="AB147" s="609"/>
      <c r="AC147" s="676"/>
      <c r="AD147" s="609"/>
      <c r="AE147" s="609"/>
      <c r="AF147" s="676"/>
      <c r="AG147" s="609"/>
      <c r="AH147" s="609"/>
      <c r="AI147" s="609"/>
      <c r="AJ147" s="609"/>
      <c r="AK147" s="609"/>
      <c r="AL147" s="724"/>
      <c r="AM147" s="669"/>
      <c r="AN147" s="755"/>
      <c r="AO147" s="724"/>
      <c r="AP147" s="609"/>
      <c r="AQ147" s="609"/>
      <c r="AR147" s="676"/>
      <c r="AS147" s="609"/>
      <c r="AT147" s="609"/>
      <c r="AU147" s="676"/>
      <c r="AV147" s="609"/>
      <c r="AW147" s="609"/>
      <c r="AX147" s="609"/>
      <c r="AY147" s="609"/>
      <c r="AZ147" s="609"/>
      <c r="BA147" s="724"/>
    </row>
    <row r="148" spans="1:53" ht="30" customHeight="1">
      <c r="A148" s="751"/>
      <c r="B148" s="751"/>
      <c r="C148" s="751"/>
      <c r="D148" s="752"/>
      <c r="E148" s="753"/>
      <c r="F148" s="754"/>
      <c r="G148" s="669"/>
      <c r="H148" s="755"/>
      <c r="I148" s="724"/>
      <c r="J148" s="609"/>
      <c r="K148" s="609"/>
      <c r="L148" s="676"/>
      <c r="M148" s="609"/>
      <c r="N148" s="609"/>
      <c r="O148" s="676"/>
      <c r="P148" s="609"/>
      <c r="Q148" s="609"/>
      <c r="R148" s="609"/>
      <c r="S148" s="609"/>
      <c r="T148" s="609"/>
      <c r="U148" s="724"/>
      <c r="V148" s="724"/>
      <c r="W148" s="724"/>
      <c r="X148" s="669"/>
      <c r="Y148" s="755"/>
      <c r="Z148" s="724"/>
      <c r="AA148" s="609"/>
      <c r="AB148" s="609"/>
      <c r="AC148" s="676"/>
      <c r="AD148" s="609"/>
      <c r="AE148" s="609"/>
      <c r="AF148" s="676"/>
      <c r="AG148" s="609"/>
      <c r="AH148" s="609"/>
      <c r="AI148" s="609"/>
      <c r="AJ148" s="609"/>
      <c r="AK148" s="609"/>
      <c r="AL148" s="724"/>
      <c r="AM148" s="669"/>
      <c r="AN148" s="755"/>
      <c r="AO148" s="724"/>
      <c r="AP148" s="609"/>
      <c r="AQ148" s="609"/>
      <c r="AR148" s="676"/>
      <c r="AS148" s="609"/>
      <c r="AT148" s="609"/>
      <c r="AU148" s="676"/>
      <c r="AV148" s="609"/>
      <c r="AW148" s="609"/>
      <c r="AX148" s="609"/>
      <c r="AY148" s="609"/>
      <c r="AZ148" s="609"/>
      <c r="BA148" s="724"/>
    </row>
    <row r="149" spans="1:53" ht="30" customHeight="1">
      <c r="A149" s="751"/>
      <c r="B149" s="751"/>
      <c r="C149" s="751"/>
      <c r="D149" s="752"/>
      <c r="E149" s="753"/>
      <c r="F149" s="754"/>
      <c r="G149" s="669"/>
      <c r="H149" s="755"/>
      <c r="I149" s="724"/>
      <c r="J149" s="609"/>
      <c r="K149" s="609"/>
      <c r="L149" s="676"/>
      <c r="M149" s="609"/>
      <c r="N149" s="609"/>
      <c r="O149" s="676"/>
      <c r="P149" s="609"/>
      <c r="Q149" s="609"/>
      <c r="R149" s="609"/>
      <c r="S149" s="609"/>
      <c r="T149" s="609"/>
      <c r="U149" s="724"/>
      <c r="V149" s="724"/>
      <c r="W149" s="724"/>
      <c r="X149" s="669"/>
      <c r="Y149" s="755"/>
      <c r="Z149" s="724"/>
      <c r="AA149" s="609"/>
      <c r="AB149" s="609"/>
      <c r="AC149" s="676"/>
      <c r="AD149" s="609"/>
      <c r="AE149" s="609"/>
      <c r="AF149" s="676"/>
      <c r="AG149" s="609"/>
      <c r="AH149" s="609"/>
      <c r="AI149" s="609"/>
      <c r="AJ149" s="609"/>
      <c r="AK149" s="609"/>
      <c r="AL149" s="724"/>
      <c r="AM149" s="669"/>
      <c r="AN149" s="755"/>
      <c r="AO149" s="724"/>
      <c r="AP149" s="609"/>
      <c r="AQ149" s="609"/>
      <c r="AR149" s="676"/>
      <c r="AS149" s="609"/>
      <c r="AT149" s="609"/>
      <c r="AU149" s="676"/>
      <c r="AV149" s="609"/>
      <c r="AW149" s="609"/>
      <c r="AX149" s="609"/>
      <c r="AY149" s="609"/>
      <c r="AZ149" s="609"/>
      <c r="BA149" s="724"/>
    </row>
    <row r="150" spans="1:53" ht="30" customHeight="1">
      <c r="A150" s="751"/>
      <c r="B150" s="751"/>
      <c r="C150" s="751"/>
      <c r="D150" s="752"/>
      <c r="E150" s="753"/>
      <c r="F150" s="754"/>
      <c r="G150" s="669"/>
      <c r="H150" s="755"/>
      <c r="I150" s="724"/>
      <c r="J150" s="609"/>
      <c r="K150" s="609"/>
      <c r="L150" s="676"/>
      <c r="M150" s="609"/>
      <c r="N150" s="609"/>
      <c r="O150" s="676"/>
      <c r="P150" s="609"/>
      <c r="Q150" s="609"/>
      <c r="R150" s="609"/>
      <c r="S150" s="609"/>
      <c r="T150" s="609"/>
      <c r="U150" s="724"/>
      <c r="V150" s="724"/>
      <c r="W150" s="724"/>
      <c r="X150" s="669"/>
      <c r="Y150" s="755"/>
      <c r="Z150" s="724"/>
      <c r="AA150" s="609"/>
      <c r="AB150" s="609"/>
      <c r="AC150" s="676"/>
      <c r="AD150" s="609"/>
      <c r="AE150" s="609"/>
      <c r="AF150" s="676"/>
      <c r="AG150" s="609"/>
      <c r="AH150" s="609"/>
      <c r="AI150" s="609"/>
      <c r="AJ150" s="609"/>
      <c r="AK150" s="609"/>
      <c r="AL150" s="724"/>
      <c r="AM150" s="669"/>
      <c r="AN150" s="755"/>
      <c r="AO150" s="724"/>
      <c r="AP150" s="609"/>
      <c r="AQ150" s="609"/>
      <c r="AR150" s="676"/>
      <c r="AS150" s="609"/>
      <c r="AT150" s="609"/>
      <c r="AU150" s="676"/>
      <c r="AV150" s="609"/>
      <c r="AW150" s="609"/>
      <c r="AX150" s="609"/>
      <c r="AY150" s="609"/>
      <c r="AZ150" s="609"/>
      <c r="BA150" s="724"/>
    </row>
    <row r="151" spans="1:53" ht="30" customHeight="1">
      <c r="A151" s="751"/>
      <c r="B151" s="751"/>
      <c r="C151" s="751"/>
      <c r="D151" s="752"/>
      <c r="E151" s="753"/>
      <c r="F151" s="754"/>
      <c r="G151" s="669"/>
      <c r="H151" s="755"/>
      <c r="I151" s="724"/>
      <c r="J151" s="609"/>
      <c r="K151" s="609"/>
      <c r="L151" s="676"/>
      <c r="M151" s="609"/>
      <c r="N151" s="609"/>
      <c r="O151" s="676"/>
      <c r="P151" s="609"/>
      <c r="Q151" s="609"/>
      <c r="R151" s="609"/>
      <c r="S151" s="609"/>
      <c r="T151" s="609"/>
      <c r="U151" s="724"/>
      <c r="V151" s="724"/>
      <c r="W151" s="724"/>
      <c r="X151" s="669"/>
      <c r="Y151" s="755"/>
      <c r="Z151" s="724"/>
      <c r="AA151" s="609"/>
      <c r="AB151" s="609"/>
      <c r="AC151" s="676"/>
      <c r="AD151" s="609"/>
      <c r="AE151" s="609"/>
      <c r="AF151" s="676"/>
      <c r="AG151" s="609"/>
      <c r="AH151" s="609"/>
      <c r="AI151" s="609"/>
      <c r="AJ151" s="609"/>
      <c r="AK151" s="609"/>
      <c r="AL151" s="724"/>
      <c r="AM151" s="669"/>
      <c r="AN151" s="755"/>
      <c r="AO151" s="724"/>
      <c r="AP151" s="609"/>
      <c r="AQ151" s="609"/>
      <c r="AR151" s="676"/>
      <c r="AS151" s="609"/>
      <c r="AT151" s="609"/>
      <c r="AU151" s="676"/>
      <c r="AV151" s="609"/>
      <c r="AW151" s="609"/>
      <c r="AX151" s="609"/>
      <c r="AY151" s="609"/>
      <c r="AZ151" s="609"/>
      <c r="BA151" s="724"/>
    </row>
    <row r="152" spans="1:53" ht="30" customHeight="1">
      <c r="A152" s="751"/>
      <c r="B152" s="751"/>
      <c r="C152" s="751"/>
      <c r="D152" s="752"/>
      <c r="E152" s="753"/>
      <c r="F152" s="754"/>
      <c r="G152" s="669"/>
      <c r="H152" s="755"/>
      <c r="I152" s="724"/>
      <c r="J152" s="609"/>
      <c r="K152" s="609"/>
      <c r="L152" s="676"/>
      <c r="M152" s="609"/>
      <c r="N152" s="609"/>
      <c r="O152" s="676"/>
      <c r="P152" s="609"/>
      <c r="Q152" s="609"/>
      <c r="R152" s="609"/>
      <c r="S152" s="609"/>
      <c r="T152" s="609"/>
      <c r="U152" s="724"/>
      <c r="V152" s="724"/>
      <c r="W152" s="724"/>
      <c r="X152" s="669"/>
      <c r="Y152" s="755"/>
      <c r="Z152" s="724"/>
      <c r="AA152" s="609"/>
      <c r="AB152" s="609"/>
      <c r="AC152" s="676"/>
      <c r="AD152" s="609"/>
      <c r="AE152" s="609"/>
      <c r="AF152" s="676"/>
      <c r="AG152" s="609"/>
      <c r="AH152" s="609"/>
      <c r="AI152" s="609"/>
      <c r="AJ152" s="609"/>
      <c r="AK152" s="609"/>
      <c r="AL152" s="724"/>
      <c r="AM152" s="669"/>
      <c r="AN152" s="755"/>
      <c r="AO152" s="724"/>
      <c r="AP152" s="609"/>
      <c r="AQ152" s="609"/>
      <c r="AR152" s="676"/>
      <c r="AS152" s="609"/>
      <c r="AT152" s="609"/>
      <c r="AU152" s="676"/>
      <c r="AV152" s="609"/>
      <c r="AW152" s="609"/>
      <c r="AX152" s="609"/>
      <c r="AY152" s="609"/>
      <c r="AZ152" s="609"/>
      <c r="BA152" s="724"/>
    </row>
    <row r="153" spans="1:53" ht="30" customHeight="1">
      <c r="A153" s="751"/>
      <c r="B153" s="751"/>
      <c r="C153" s="751"/>
      <c r="D153" s="752"/>
      <c r="E153" s="753"/>
      <c r="F153" s="754"/>
      <c r="G153" s="669"/>
      <c r="H153" s="755"/>
      <c r="I153" s="724"/>
      <c r="J153" s="609"/>
      <c r="K153" s="609"/>
      <c r="L153" s="676"/>
      <c r="M153" s="609"/>
      <c r="N153" s="609"/>
      <c r="O153" s="676"/>
      <c r="P153" s="609"/>
      <c r="Q153" s="609"/>
      <c r="R153" s="609"/>
      <c r="S153" s="609"/>
      <c r="T153" s="609"/>
      <c r="U153" s="724"/>
      <c r="V153" s="724"/>
      <c r="W153" s="724"/>
      <c r="X153" s="669"/>
      <c r="Y153" s="755"/>
      <c r="Z153" s="724"/>
      <c r="AA153" s="609"/>
      <c r="AB153" s="609"/>
      <c r="AC153" s="676"/>
      <c r="AD153" s="609"/>
      <c r="AE153" s="609"/>
      <c r="AF153" s="676"/>
      <c r="AG153" s="609"/>
      <c r="AH153" s="609"/>
      <c r="AI153" s="609"/>
      <c r="AJ153" s="609"/>
      <c r="AK153" s="609"/>
      <c r="AL153" s="724"/>
      <c r="AM153" s="669"/>
      <c r="AN153" s="755"/>
      <c r="AO153" s="724"/>
      <c r="AP153" s="609"/>
      <c r="AQ153" s="609"/>
      <c r="AR153" s="676"/>
      <c r="AS153" s="609"/>
      <c r="AT153" s="609"/>
      <c r="AU153" s="676"/>
      <c r="AV153" s="609"/>
      <c r="AW153" s="609"/>
      <c r="AX153" s="609"/>
      <c r="AY153" s="609"/>
      <c r="AZ153" s="609"/>
      <c r="BA153" s="724"/>
    </row>
    <row r="154" spans="1:53" ht="30" customHeight="1">
      <c r="A154" s="751"/>
      <c r="B154" s="751"/>
      <c r="C154" s="751"/>
      <c r="D154" s="752"/>
      <c r="E154" s="753"/>
      <c r="F154" s="754"/>
      <c r="G154" s="669"/>
      <c r="H154" s="755"/>
      <c r="I154" s="724"/>
      <c r="J154" s="609"/>
      <c r="K154" s="609"/>
      <c r="L154" s="676"/>
      <c r="M154" s="609"/>
      <c r="N154" s="609"/>
      <c r="O154" s="676"/>
      <c r="P154" s="609"/>
      <c r="Q154" s="609"/>
      <c r="R154" s="609"/>
      <c r="S154" s="609"/>
      <c r="T154" s="609"/>
      <c r="U154" s="724"/>
      <c r="V154" s="724"/>
      <c r="W154" s="724"/>
      <c r="X154" s="669"/>
      <c r="Y154" s="755"/>
      <c r="Z154" s="724"/>
      <c r="AA154" s="609"/>
      <c r="AB154" s="609"/>
      <c r="AC154" s="676"/>
      <c r="AD154" s="609"/>
      <c r="AE154" s="609"/>
      <c r="AF154" s="676"/>
      <c r="AG154" s="609"/>
      <c r="AH154" s="609"/>
      <c r="AI154" s="609"/>
      <c r="AJ154" s="609"/>
      <c r="AK154" s="609"/>
      <c r="AL154" s="724"/>
      <c r="AM154" s="669"/>
      <c r="AN154" s="755"/>
      <c r="AO154" s="724"/>
      <c r="AP154" s="609"/>
      <c r="AQ154" s="609"/>
      <c r="AR154" s="676"/>
      <c r="AS154" s="609"/>
      <c r="AT154" s="609"/>
      <c r="AU154" s="676"/>
      <c r="AV154" s="609"/>
      <c r="AW154" s="609"/>
      <c r="AX154" s="609"/>
      <c r="AY154" s="609"/>
      <c r="AZ154" s="609"/>
      <c r="BA154" s="724"/>
    </row>
    <row r="155" spans="1:53" ht="30" customHeight="1">
      <c r="A155" s="751"/>
      <c r="B155" s="751"/>
      <c r="C155" s="751"/>
      <c r="D155" s="752"/>
      <c r="E155" s="753"/>
      <c r="F155" s="754"/>
      <c r="G155" s="669"/>
      <c r="H155" s="755"/>
      <c r="I155" s="724"/>
      <c r="J155" s="609"/>
      <c r="K155" s="609"/>
      <c r="L155" s="676"/>
      <c r="M155" s="609"/>
      <c r="N155" s="609"/>
      <c r="O155" s="676"/>
      <c r="P155" s="609"/>
      <c r="Q155" s="609"/>
      <c r="R155" s="609"/>
      <c r="S155" s="609"/>
      <c r="T155" s="609"/>
      <c r="U155" s="724"/>
      <c r="V155" s="724"/>
      <c r="W155" s="724"/>
      <c r="X155" s="669"/>
      <c r="Y155" s="755"/>
      <c r="Z155" s="724"/>
      <c r="AA155" s="609"/>
      <c r="AB155" s="609"/>
      <c r="AC155" s="676"/>
      <c r="AD155" s="609"/>
      <c r="AE155" s="609"/>
      <c r="AF155" s="676"/>
      <c r="AG155" s="609"/>
      <c r="AH155" s="609"/>
      <c r="AI155" s="609"/>
      <c r="AJ155" s="609"/>
      <c r="AK155" s="609"/>
      <c r="AL155" s="724"/>
      <c r="AM155" s="669"/>
      <c r="AN155" s="755"/>
      <c r="AO155" s="724"/>
      <c r="AP155" s="609"/>
      <c r="AQ155" s="609"/>
      <c r="AR155" s="676"/>
      <c r="AS155" s="609"/>
      <c r="AT155" s="609"/>
      <c r="AU155" s="676"/>
      <c r="AV155" s="609"/>
      <c r="AW155" s="609"/>
      <c r="AX155" s="609"/>
      <c r="AY155" s="609"/>
      <c r="AZ155" s="609"/>
      <c r="BA155" s="724"/>
    </row>
    <row r="156" spans="1:53" ht="30" customHeight="1">
      <c r="A156" s="751"/>
      <c r="B156" s="751"/>
      <c r="C156" s="751"/>
      <c r="D156" s="752"/>
      <c r="E156" s="753"/>
      <c r="F156" s="754"/>
      <c r="G156" s="669"/>
      <c r="H156" s="755"/>
      <c r="I156" s="724"/>
      <c r="J156" s="609"/>
      <c r="K156" s="609"/>
      <c r="L156" s="676"/>
      <c r="M156" s="609"/>
      <c r="N156" s="609"/>
      <c r="O156" s="676"/>
      <c r="P156" s="609"/>
      <c r="Q156" s="609"/>
      <c r="R156" s="609"/>
      <c r="S156" s="609"/>
      <c r="T156" s="609"/>
      <c r="U156" s="724"/>
      <c r="V156" s="724"/>
      <c r="W156" s="724"/>
      <c r="X156" s="669"/>
      <c r="Y156" s="755"/>
      <c r="Z156" s="724"/>
      <c r="AA156" s="609"/>
      <c r="AB156" s="609"/>
      <c r="AC156" s="676"/>
      <c r="AD156" s="609"/>
      <c r="AE156" s="609"/>
      <c r="AF156" s="676"/>
      <c r="AG156" s="609"/>
      <c r="AH156" s="609"/>
      <c r="AI156" s="609"/>
      <c r="AJ156" s="609"/>
      <c r="AK156" s="609"/>
      <c r="AL156" s="724"/>
      <c r="AM156" s="669"/>
      <c r="AN156" s="755"/>
      <c r="AO156" s="724"/>
      <c r="AP156" s="609"/>
      <c r="AQ156" s="609"/>
      <c r="AR156" s="676"/>
      <c r="AS156" s="609"/>
      <c r="AT156" s="609"/>
      <c r="AU156" s="676"/>
      <c r="AV156" s="609"/>
      <c r="AW156" s="609"/>
      <c r="AX156" s="609"/>
      <c r="AY156" s="609"/>
      <c r="AZ156" s="609"/>
      <c r="BA156" s="724"/>
    </row>
    <row r="157" spans="1:53" ht="30" customHeight="1">
      <c r="A157" s="751"/>
      <c r="B157" s="751"/>
      <c r="C157" s="751"/>
      <c r="D157" s="752"/>
      <c r="E157" s="753"/>
      <c r="F157" s="754"/>
      <c r="G157" s="669"/>
      <c r="H157" s="755"/>
      <c r="I157" s="724"/>
      <c r="J157" s="609"/>
      <c r="K157" s="609"/>
      <c r="L157" s="676"/>
      <c r="M157" s="609"/>
      <c r="N157" s="609"/>
      <c r="O157" s="676"/>
      <c r="P157" s="609"/>
      <c r="Q157" s="609"/>
      <c r="R157" s="609"/>
      <c r="S157" s="609"/>
      <c r="T157" s="609"/>
      <c r="U157" s="724"/>
      <c r="V157" s="724"/>
      <c r="W157" s="724"/>
      <c r="X157" s="669"/>
      <c r="Y157" s="755"/>
      <c r="Z157" s="724"/>
      <c r="AA157" s="609"/>
      <c r="AB157" s="609"/>
      <c r="AC157" s="676"/>
      <c r="AD157" s="609"/>
      <c r="AE157" s="609"/>
      <c r="AF157" s="676"/>
      <c r="AG157" s="609"/>
      <c r="AH157" s="609"/>
      <c r="AI157" s="609"/>
      <c r="AJ157" s="609"/>
      <c r="AK157" s="609"/>
      <c r="AL157" s="724"/>
      <c r="AM157" s="669"/>
      <c r="AN157" s="755"/>
      <c r="AO157" s="724"/>
      <c r="AP157" s="609"/>
      <c r="AQ157" s="609"/>
      <c r="AR157" s="676"/>
      <c r="AS157" s="609"/>
      <c r="AT157" s="609"/>
      <c r="AU157" s="676"/>
      <c r="AV157" s="609"/>
      <c r="AW157" s="609"/>
      <c r="AX157" s="609"/>
      <c r="AY157" s="609"/>
      <c r="AZ157" s="609"/>
      <c r="BA157" s="724"/>
    </row>
    <row r="158" spans="1:53" ht="30" customHeight="1">
      <c r="A158" s="751"/>
      <c r="B158" s="751"/>
      <c r="C158" s="751"/>
      <c r="D158" s="752"/>
      <c r="E158" s="753"/>
      <c r="F158" s="754"/>
      <c r="G158" s="669"/>
      <c r="H158" s="755"/>
      <c r="I158" s="724"/>
      <c r="J158" s="609"/>
      <c r="K158" s="609"/>
      <c r="L158" s="676"/>
      <c r="M158" s="609"/>
      <c r="N158" s="609"/>
      <c r="O158" s="676"/>
      <c r="P158" s="609"/>
      <c r="Q158" s="609"/>
      <c r="R158" s="609"/>
      <c r="S158" s="609"/>
      <c r="T158" s="609"/>
      <c r="U158" s="724"/>
      <c r="V158" s="724"/>
      <c r="W158" s="724"/>
      <c r="X158" s="669"/>
      <c r="Y158" s="755"/>
      <c r="Z158" s="724"/>
      <c r="AA158" s="609"/>
      <c r="AB158" s="609"/>
      <c r="AC158" s="676"/>
      <c r="AD158" s="609"/>
      <c r="AE158" s="609"/>
      <c r="AF158" s="676"/>
      <c r="AG158" s="609"/>
      <c r="AH158" s="609"/>
      <c r="AI158" s="609"/>
      <c r="AJ158" s="609"/>
      <c r="AK158" s="609"/>
      <c r="AL158" s="724"/>
      <c r="AM158" s="669"/>
      <c r="AN158" s="755"/>
      <c r="AO158" s="724"/>
      <c r="AP158" s="609"/>
      <c r="AQ158" s="609"/>
      <c r="AR158" s="676"/>
      <c r="AS158" s="609"/>
      <c r="AT158" s="609"/>
      <c r="AU158" s="676"/>
      <c r="AV158" s="609"/>
      <c r="AW158" s="609"/>
      <c r="AX158" s="609"/>
      <c r="AY158" s="609"/>
      <c r="AZ158" s="609"/>
      <c r="BA158" s="724"/>
    </row>
    <row r="159" spans="1:53" ht="30" customHeight="1">
      <c r="A159" s="751"/>
      <c r="B159" s="751"/>
      <c r="C159" s="751"/>
      <c r="D159" s="752"/>
      <c r="E159" s="753"/>
      <c r="F159" s="754"/>
      <c r="G159" s="669"/>
      <c r="H159" s="755"/>
      <c r="I159" s="724"/>
      <c r="J159" s="609"/>
      <c r="K159" s="609"/>
      <c r="L159" s="676"/>
      <c r="M159" s="609"/>
      <c r="N159" s="609"/>
      <c r="O159" s="676"/>
      <c r="P159" s="609"/>
      <c r="Q159" s="609"/>
      <c r="R159" s="609"/>
      <c r="S159" s="609"/>
      <c r="T159" s="609"/>
      <c r="U159" s="724"/>
      <c r="V159" s="724"/>
      <c r="W159" s="724"/>
      <c r="X159" s="669"/>
      <c r="Y159" s="755"/>
      <c r="Z159" s="724"/>
      <c r="AA159" s="609"/>
      <c r="AB159" s="609"/>
      <c r="AC159" s="676"/>
      <c r="AD159" s="609"/>
      <c r="AE159" s="609"/>
      <c r="AF159" s="676"/>
      <c r="AG159" s="609"/>
      <c r="AH159" s="609"/>
      <c r="AI159" s="609"/>
      <c r="AJ159" s="609"/>
      <c r="AK159" s="609"/>
      <c r="AL159" s="724"/>
      <c r="AM159" s="669"/>
      <c r="AN159" s="755"/>
      <c r="AO159" s="724"/>
      <c r="AP159" s="609"/>
      <c r="AQ159" s="609"/>
      <c r="AR159" s="676"/>
      <c r="AS159" s="609"/>
      <c r="AT159" s="609"/>
      <c r="AU159" s="676"/>
      <c r="AV159" s="609"/>
      <c r="AW159" s="609"/>
      <c r="AX159" s="609"/>
      <c r="AY159" s="609"/>
      <c r="AZ159" s="609"/>
      <c r="BA159" s="724"/>
    </row>
    <row r="160" spans="1:53" ht="30" customHeight="1">
      <c r="A160" s="751"/>
      <c r="B160" s="751"/>
      <c r="C160" s="751"/>
      <c r="D160" s="752"/>
      <c r="E160" s="753"/>
      <c r="F160" s="754"/>
      <c r="G160" s="669"/>
      <c r="H160" s="755"/>
      <c r="I160" s="724"/>
      <c r="J160" s="609"/>
      <c r="K160" s="609"/>
      <c r="L160" s="676"/>
      <c r="M160" s="609"/>
      <c r="N160" s="609"/>
      <c r="O160" s="676"/>
      <c r="P160" s="609"/>
      <c r="Q160" s="609"/>
      <c r="R160" s="609"/>
      <c r="S160" s="609"/>
      <c r="T160" s="609"/>
      <c r="U160" s="724"/>
      <c r="V160" s="724"/>
      <c r="W160" s="724"/>
      <c r="X160" s="669"/>
      <c r="Y160" s="755"/>
      <c r="Z160" s="724"/>
      <c r="AA160" s="609"/>
      <c r="AB160" s="609"/>
      <c r="AC160" s="676"/>
      <c r="AD160" s="609"/>
      <c r="AE160" s="609"/>
      <c r="AF160" s="676"/>
      <c r="AG160" s="609"/>
      <c r="AH160" s="609"/>
      <c r="AI160" s="609"/>
      <c r="AJ160" s="609"/>
      <c r="AK160" s="609"/>
      <c r="AL160" s="724"/>
      <c r="AM160" s="669"/>
      <c r="AN160" s="755"/>
      <c r="AO160" s="724"/>
      <c r="AP160" s="609"/>
      <c r="AQ160" s="609"/>
      <c r="AR160" s="676"/>
      <c r="AS160" s="609"/>
      <c r="AT160" s="609"/>
      <c r="AU160" s="676"/>
      <c r="AV160" s="609"/>
      <c r="AW160" s="609"/>
      <c r="AX160" s="609"/>
      <c r="AY160" s="609"/>
      <c r="AZ160" s="609"/>
      <c r="BA160" s="724"/>
    </row>
    <row r="161" spans="1:53" ht="30" customHeight="1">
      <c r="A161" s="751"/>
      <c r="B161" s="751"/>
      <c r="C161" s="751"/>
      <c r="D161" s="752"/>
      <c r="E161" s="753"/>
      <c r="F161" s="754"/>
      <c r="G161" s="669"/>
      <c r="H161" s="755"/>
      <c r="I161" s="724"/>
      <c r="J161" s="609"/>
      <c r="K161" s="609"/>
      <c r="L161" s="676"/>
      <c r="M161" s="609"/>
      <c r="N161" s="609"/>
      <c r="O161" s="676"/>
      <c r="P161" s="609"/>
      <c r="Q161" s="609"/>
      <c r="R161" s="609"/>
      <c r="S161" s="609"/>
      <c r="T161" s="609"/>
      <c r="U161" s="724"/>
      <c r="V161" s="724"/>
      <c r="W161" s="724"/>
      <c r="X161" s="669"/>
      <c r="Y161" s="755"/>
      <c r="Z161" s="724"/>
      <c r="AA161" s="609"/>
      <c r="AB161" s="609"/>
      <c r="AC161" s="676"/>
      <c r="AD161" s="609"/>
      <c r="AE161" s="609"/>
      <c r="AF161" s="676"/>
      <c r="AG161" s="609"/>
      <c r="AH161" s="609"/>
      <c r="AI161" s="609"/>
      <c r="AJ161" s="609"/>
      <c r="AK161" s="609"/>
      <c r="AL161" s="724"/>
      <c r="AM161" s="669"/>
      <c r="AN161" s="755"/>
      <c r="AO161" s="724"/>
      <c r="AP161" s="609"/>
      <c r="AQ161" s="609"/>
      <c r="AR161" s="676"/>
      <c r="AS161" s="609"/>
      <c r="AT161" s="609"/>
      <c r="AU161" s="676"/>
      <c r="AV161" s="609"/>
      <c r="AW161" s="609"/>
      <c r="AX161" s="609"/>
      <c r="AY161" s="609"/>
      <c r="AZ161" s="609"/>
      <c r="BA161" s="724"/>
    </row>
    <row r="162" spans="1:53" ht="30" customHeight="1">
      <c r="A162" s="751"/>
      <c r="B162" s="751"/>
      <c r="C162" s="751"/>
      <c r="D162" s="752"/>
      <c r="E162" s="753"/>
      <c r="F162" s="754"/>
      <c r="G162" s="669"/>
      <c r="H162" s="755"/>
      <c r="I162" s="724"/>
      <c r="J162" s="609"/>
      <c r="K162" s="609"/>
      <c r="L162" s="676"/>
      <c r="M162" s="609"/>
      <c r="N162" s="609"/>
      <c r="O162" s="676"/>
      <c r="P162" s="609"/>
      <c r="Q162" s="609"/>
      <c r="R162" s="609"/>
      <c r="S162" s="609"/>
      <c r="T162" s="609"/>
      <c r="U162" s="724"/>
      <c r="V162" s="724"/>
      <c r="W162" s="724"/>
      <c r="X162" s="669"/>
      <c r="Y162" s="755"/>
      <c r="Z162" s="724"/>
      <c r="AA162" s="609"/>
      <c r="AB162" s="609"/>
      <c r="AC162" s="676"/>
      <c r="AD162" s="609"/>
      <c r="AE162" s="609"/>
      <c r="AF162" s="676"/>
      <c r="AG162" s="609"/>
      <c r="AH162" s="609"/>
      <c r="AI162" s="609"/>
      <c r="AJ162" s="609"/>
      <c r="AK162" s="609"/>
      <c r="AL162" s="724"/>
      <c r="AM162" s="669"/>
      <c r="AN162" s="755"/>
      <c r="AO162" s="724"/>
      <c r="AP162" s="609"/>
      <c r="AQ162" s="609"/>
      <c r="AR162" s="676"/>
      <c r="AS162" s="609"/>
      <c r="AT162" s="609"/>
      <c r="AU162" s="676"/>
      <c r="AV162" s="609"/>
      <c r="AW162" s="609"/>
      <c r="AX162" s="609"/>
      <c r="AY162" s="609"/>
      <c r="AZ162" s="609"/>
      <c r="BA162" s="724"/>
    </row>
    <row r="163" spans="1:53" ht="30" customHeight="1">
      <c r="A163" s="751"/>
      <c r="B163" s="751"/>
      <c r="C163" s="751"/>
      <c r="D163" s="752"/>
      <c r="E163" s="753"/>
      <c r="F163" s="754"/>
      <c r="G163" s="669"/>
      <c r="H163" s="755"/>
      <c r="I163" s="724"/>
      <c r="J163" s="609"/>
      <c r="K163" s="609"/>
      <c r="L163" s="676"/>
      <c r="M163" s="609"/>
      <c r="N163" s="609"/>
      <c r="O163" s="676"/>
      <c r="P163" s="609"/>
      <c r="Q163" s="609"/>
      <c r="R163" s="609"/>
      <c r="S163" s="609"/>
      <c r="T163" s="609"/>
      <c r="U163" s="724"/>
      <c r="V163" s="724"/>
      <c r="W163" s="724"/>
      <c r="X163" s="669"/>
      <c r="Y163" s="755"/>
      <c r="Z163" s="724"/>
      <c r="AA163" s="609"/>
      <c r="AB163" s="609"/>
      <c r="AC163" s="676"/>
      <c r="AD163" s="609"/>
      <c r="AE163" s="609"/>
      <c r="AF163" s="676"/>
      <c r="AG163" s="609"/>
      <c r="AH163" s="609"/>
      <c r="AI163" s="609"/>
      <c r="AJ163" s="609"/>
      <c r="AK163" s="609"/>
      <c r="AL163" s="724"/>
      <c r="AM163" s="669"/>
      <c r="AN163" s="755"/>
      <c r="AO163" s="724"/>
      <c r="AP163" s="609"/>
      <c r="AQ163" s="609"/>
      <c r="AR163" s="676"/>
      <c r="AS163" s="609"/>
      <c r="AT163" s="609"/>
      <c r="AU163" s="676"/>
      <c r="AV163" s="609"/>
      <c r="AW163" s="609"/>
      <c r="AX163" s="609"/>
      <c r="AY163" s="609"/>
      <c r="AZ163" s="609"/>
      <c r="BA163" s="724"/>
    </row>
    <row r="164" spans="1:53" ht="30" customHeight="1">
      <c r="A164" s="751"/>
      <c r="B164" s="751"/>
      <c r="C164" s="751"/>
      <c r="D164" s="752"/>
      <c r="E164" s="753"/>
      <c r="F164" s="754"/>
      <c r="G164" s="669"/>
      <c r="H164" s="755"/>
      <c r="I164" s="724"/>
      <c r="J164" s="609"/>
      <c r="K164" s="609"/>
      <c r="L164" s="676"/>
      <c r="M164" s="609"/>
      <c r="N164" s="609"/>
      <c r="O164" s="676"/>
      <c r="P164" s="609"/>
      <c r="Q164" s="609"/>
      <c r="R164" s="609"/>
      <c r="S164" s="609"/>
      <c r="T164" s="609"/>
      <c r="U164" s="724"/>
      <c r="V164" s="724"/>
      <c r="W164" s="724"/>
      <c r="X164" s="669"/>
      <c r="Y164" s="755"/>
      <c r="Z164" s="724"/>
      <c r="AA164" s="609"/>
      <c r="AB164" s="609"/>
      <c r="AC164" s="676"/>
      <c r="AD164" s="609"/>
      <c r="AE164" s="609"/>
      <c r="AF164" s="676"/>
      <c r="AG164" s="609"/>
      <c r="AH164" s="609"/>
      <c r="AI164" s="609"/>
      <c r="AJ164" s="609"/>
      <c r="AK164" s="609"/>
      <c r="AL164" s="724"/>
      <c r="AM164" s="669"/>
      <c r="AN164" s="755"/>
      <c r="AO164" s="724"/>
      <c r="AP164" s="609"/>
      <c r="AQ164" s="609"/>
      <c r="AR164" s="676"/>
      <c r="AS164" s="609"/>
      <c r="AT164" s="609"/>
      <c r="AU164" s="676"/>
      <c r="AV164" s="609"/>
      <c r="AW164" s="609"/>
      <c r="AX164" s="609"/>
      <c r="AY164" s="609"/>
      <c r="AZ164" s="609"/>
      <c r="BA164" s="724"/>
    </row>
    <row r="165" spans="1:53" ht="30" customHeight="1">
      <c r="A165" s="751"/>
      <c r="B165" s="751"/>
      <c r="C165" s="751"/>
      <c r="D165" s="752"/>
      <c r="E165" s="753"/>
      <c r="F165" s="754"/>
      <c r="G165" s="669"/>
      <c r="H165" s="755"/>
      <c r="I165" s="724"/>
      <c r="J165" s="609"/>
      <c r="K165" s="609"/>
      <c r="L165" s="676"/>
      <c r="M165" s="609"/>
      <c r="N165" s="609"/>
      <c r="O165" s="676"/>
      <c r="P165" s="609"/>
      <c r="Q165" s="609"/>
      <c r="R165" s="609"/>
      <c r="S165" s="609"/>
      <c r="T165" s="609"/>
      <c r="U165" s="724"/>
      <c r="V165" s="724"/>
      <c r="W165" s="724"/>
      <c r="X165" s="669"/>
      <c r="Y165" s="755"/>
      <c r="Z165" s="724"/>
      <c r="AA165" s="609"/>
      <c r="AB165" s="609"/>
      <c r="AC165" s="676"/>
      <c r="AD165" s="609"/>
      <c r="AE165" s="609"/>
      <c r="AF165" s="676"/>
      <c r="AG165" s="609"/>
      <c r="AH165" s="609"/>
      <c r="AI165" s="609"/>
      <c r="AJ165" s="609"/>
      <c r="AK165" s="609"/>
      <c r="AL165" s="724"/>
      <c r="AM165" s="669"/>
      <c r="AN165" s="755"/>
      <c r="AO165" s="724"/>
      <c r="AP165" s="609"/>
      <c r="AQ165" s="609"/>
      <c r="AR165" s="676"/>
      <c r="AS165" s="609"/>
      <c r="AT165" s="609"/>
      <c r="AU165" s="676"/>
      <c r="AV165" s="609"/>
      <c r="AW165" s="609"/>
      <c r="AX165" s="609"/>
      <c r="AY165" s="609"/>
      <c r="AZ165" s="609"/>
      <c r="BA165" s="724"/>
    </row>
    <row r="166" spans="1:53" ht="30" customHeight="1">
      <c r="A166" s="751"/>
      <c r="B166" s="751"/>
      <c r="C166" s="751"/>
      <c r="D166" s="752"/>
      <c r="E166" s="753"/>
      <c r="F166" s="754"/>
      <c r="G166" s="669"/>
      <c r="H166" s="755"/>
      <c r="I166" s="724"/>
      <c r="J166" s="609"/>
      <c r="K166" s="609"/>
      <c r="L166" s="676"/>
      <c r="M166" s="609"/>
      <c r="N166" s="609"/>
      <c r="O166" s="676"/>
      <c r="P166" s="609"/>
      <c r="Q166" s="609"/>
      <c r="R166" s="609"/>
      <c r="S166" s="609"/>
      <c r="T166" s="609"/>
      <c r="U166" s="724"/>
      <c r="V166" s="724"/>
      <c r="W166" s="724"/>
      <c r="X166" s="669"/>
      <c r="Y166" s="755"/>
      <c r="Z166" s="724"/>
      <c r="AA166" s="609"/>
      <c r="AB166" s="609"/>
      <c r="AC166" s="676"/>
      <c r="AD166" s="609"/>
      <c r="AE166" s="609"/>
      <c r="AF166" s="676"/>
      <c r="AG166" s="609"/>
      <c r="AH166" s="609"/>
      <c r="AI166" s="609"/>
      <c r="AJ166" s="609"/>
      <c r="AK166" s="609"/>
      <c r="AL166" s="724"/>
      <c r="AM166" s="669"/>
      <c r="AN166" s="755"/>
      <c r="AO166" s="724"/>
      <c r="AP166" s="609"/>
      <c r="AQ166" s="609"/>
      <c r="AR166" s="676"/>
      <c r="AS166" s="609"/>
      <c r="AT166" s="609"/>
      <c r="AU166" s="676"/>
      <c r="AV166" s="609"/>
      <c r="AW166" s="609"/>
      <c r="AX166" s="609"/>
      <c r="AY166" s="609"/>
      <c r="AZ166" s="609"/>
      <c r="BA166" s="724"/>
    </row>
    <row r="167" spans="1:53" ht="30" customHeight="1">
      <c r="A167" s="751"/>
      <c r="B167" s="751"/>
      <c r="C167" s="751"/>
      <c r="D167" s="752"/>
      <c r="E167" s="753"/>
      <c r="F167" s="754"/>
      <c r="G167" s="669"/>
      <c r="H167" s="755"/>
      <c r="I167" s="724"/>
      <c r="J167" s="609"/>
      <c r="K167" s="609"/>
      <c r="L167" s="676"/>
      <c r="M167" s="609"/>
      <c r="N167" s="609"/>
      <c r="O167" s="676"/>
      <c r="P167" s="609"/>
      <c r="Q167" s="609"/>
      <c r="R167" s="609"/>
      <c r="S167" s="609"/>
      <c r="T167" s="609"/>
      <c r="U167" s="724"/>
      <c r="V167" s="724"/>
      <c r="W167" s="724"/>
      <c r="X167" s="669"/>
      <c r="Y167" s="755"/>
      <c r="Z167" s="724"/>
      <c r="AA167" s="609"/>
      <c r="AB167" s="609"/>
      <c r="AC167" s="676"/>
      <c r="AD167" s="609"/>
      <c r="AE167" s="609"/>
      <c r="AF167" s="676"/>
      <c r="AG167" s="609"/>
      <c r="AH167" s="609"/>
      <c r="AI167" s="609"/>
      <c r="AJ167" s="609"/>
      <c r="AK167" s="609"/>
      <c r="AL167" s="724"/>
      <c r="AM167" s="669"/>
      <c r="AN167" s="755"/>
      <c r="AO167" s="724"/>
      <c r="AP167" s="609"/>
      <c r="AQ167" s="609"/>
      <c r="AR167" s="676"/>
      <c r="AS167" s="609"/>
      <c r="AT167" s="609"/>
      <c r="AU167" s="676"/>
      <c r="AV167" s="609"/>
      <c r="AW167" s="609"/>
      <c r="AX167" s="609"/>
      <c r="AY167" s="609"/>
      <c r="AZ167" s="609"/>
      <c r="BA167" s="724"/>
    </row>
    <row r="168" spans="1:53" ht="30" customHeight="1">
      <c r="A168" s="751"/>
      <c r="B168" s="751"/>
      <c r="C168" s="751"/>
      <c r="D168" s="752"/>
      <c r="E168" s="753"/>
      <c r="F168" s="754"/>
      <c r="G168" s="669"/>
      <c r="H168" s="755"/>
      <c r="I168" s="724"/>
      <c r="J168" s="609"/>
      <c r="K168" s="609"/>
      <c r="L168" s="676"/>
      <c r="M168" s="609"/>
      <c r="N168" s="609"/>
      <c r="O168" s="676"/>
      <c r="P168" s="609"/>
      <c r="Q168" s="609"/>
      <c r="R168" s="609"/>
      <c r="S168" s="609"/>
      <c r="T168" s="609"/>
      <c r="U168" s="724"/>
      <c r="V168" s="724"/>
      <c r="W168" s="724"/>
      <c r="X168" s="669"/>
      <c r="Y168" s="755"/>
      <c r="Z168" s="724"/>
      <c r="AA168" s="609"/>
      <c r="AB168" s="609"/>
      <c r="AC168" s="676"/>
      <c r="AD168" s="609"/>
      <c r="AE168" s="609"/>
      <c r="AF168" s="676"/>
      <c r="AG168" s="609"/>
      <c r="AH168" s="609"/>
      <c r="AI168" s="609"/>
      <c r="AJ168" s="609"/>
      <c r="AK168" s="609"/>
      <c r="AL168" s="724"/>
      <c r="AM168" s="669"/>
      <c r="AN168" s="755"/>
      <c r="AO168" s="724"/>
      <c r="AP168" s="609"/>
      <c r="AQ168" s="609"/>
      <c r="AR168" s="676"/>
      <c r="AS168" s="609"/>
      <c r="AT168" s="609"/>
      <c r="AU168" s="676"/>
      <c r="AV168" s="609"/>
      <c r="AW168" s="609"/>
      <c r="AX168" s="609"/>
      <c r="AY168" s="609"/>
      <c r="AZ168" s="609"/>
      <c r="BA168" s="724"/>
    </row>
    <row r="169" spans="1:53" ht="30" customHeight="1">
      <c r="A169" s="751"/>
      <c r="B169" s="751"/>
      <c r="C169" s="751"/>
      <c r="D169" s="752"/>
      <c r="E169" s="753"/>
      <c r="F169" s="754"/>
      <c r="G169" s="669"/>
      <c r="H169" s="755"/>
      <c r="I169" s="724"/>
      <c r="J169" s="609"/>
      <c r="K169" s="609"/>
      <c r="L169" s="676"/>
      <c r="M169" s="609"/>
      <c r="N169" s="609"/>
      <c r="O169" s="676"/>
      <c r="P169" s="609"/>
      <c r="Q169" s="609"/>
      <c r="R169" s="609"/>
      <c r="S169" s="609"/>
      <c r="T169" s="609"/>
      <c r="U169" s="724"/>
      <c r="V169" s="724"/>
      <c r="W169" s="724"/>
      <c r="X169" s="669"/>
      <c r="Y169" s="755"/>
      <c r="Z169" s="724"/>
      <c r="AA169" s="609"/>
      <c r="AB169" s="609"/>
      <c r="AC169" s="676"/>
      <c r="AD169" s="609"/>
      <c r="AE169" s="609"/>
      <c r="AF169" s="676"/>
      <c r="AG169" s="609"/>
      <c r="AH169" s="609"/>
      <c r="AI169" s="609"/>
      <c r="AJ169" s="609"/>
      <c r="AK169" s="609"/>
      <c r="AL169" s="724"/>
      <c r="AM169" s="669"/>
      <c r="AN169" s="755"/>
      <c r="AO169" s="724"/>
      <c r="AP169" s="609"/>
      <c r="AQ169" s="609"/>
      <c r="AR169" s="676"/>
      <c r="AS169" s="609"/>
      <c r="AT169" s="609"/>
      <c r="AU169" s="676"/>
      <c r="AV169" s="609"/>
      <c r="AW169" s="609"/>
      <c r="AX169" s="609"/>
      <c r="AY169" s="609"/>
      <c r="AZ169" s="609"/>
      <c r="BA169" s="724"/>
    </row>
    <row r="170" spans="1:53" ht="30" customHeight="1">
      <c r="A170" s="751"/>
      <c r="B170" s="751"/>
      <c r="C170" s="751"/>
      <c r="D170" s="752"/>
      <c r="E170" s="753"/>
      <c r="F170" s="754"/>
      <c r="G170" s="669"/>
      <c r="H170" s="755"/>
      <c r="I170" s="724"/>
      <c r="J170" s="609"/>
      <c r="K170" s="609"/>
      <c r="L170" s="676"/>
      <c r="M170" s="609"/>
      <c r="N170" s="609"/>
      <c r="O170" s="676"/>
      <c r="P170" s="609"/>
      <c r="Q170" s="609"/>
      <c r="R170" s="609"/>
      <c r="S170" s="609"/>
      <c r="T170" s="609"/>
      <c r="U170" s="724"/>
      <c r="V170" s="724"/>
      <c r="W170" s="724"/>
      <c r="X170" s="669"/>
      <c r="Y170" s="755"/>
      <c r="Z170" s="724"/>
      <c r="AA170" s="609"/>
      <c r="AB170" s="609"/>
      <c r="AC170" s="676"/>
      <c r="AD170" s="609"/>
      <c r="AE170" s="609"/>
      <c r="AF170" s="676"/>
      <c r="AG170" s="609"/>
      <c r="AH170" s="609"/>
      <c r="AI170" s="609"/>
      <c r="AJ170" s="609"/>
      <c r="AK170" s="609"/>
      <c r="AL170" s="724"/>
      <c r="AM170" s="669"/>
      <c r="AN170" s="755"/>
      <c r="AO170" s="724"/>
      <c r="AP170" s="609"/>
      <c r="AQ170" s="609"/>
      <c r="AR170" s="676"/>
      <c r="AS170" s="609"/>
      <c r="AT170" s="609"/>
      <c r="AU170" s="676"/>
      <c r="AV170" s="609"/>
      <c r="AW170" s="609"/>
      <c r="AX170" s="609"/>
      <c r="AY170" s="609"/>
      <c r="AZ170" s="609"/>
      <c r="BA170" s="724"/>
    </row>
    <row r="171" spans="1:53" ht="30" customHeight="1">
      <c r="A171" s="751"/>
      <c r="B171" s="751"/>
      <c r="C171" s="751"/>
      <c r="D171" s="752"/>
      <c r="E171" s="753"/>
      <c r="F171" s="754"/>
      <c r="G171" s="669"/>
      <c r="H171" s="755"/>
      <c r="I171" s="724"/>
      <c r="J171" s="609"/>
      <c r="K171" s="609"/>
      <c r="L171" s="676"/>
      <c r="M171" s="609"/>
      <c r="N171" s="609"/>
      <c r="O171" s="676"/>
      <c r="P171" s="609"/>
      <c r="Q171" s="609"/>
      <c r="R171" s="609"/>
      <c r="S171" s="609"/>
      <c r="T171" s="609"/>
      <c r="U171" s="724"/>
      <c r="V171" s="724"/>
      <c r="W171" s="724"/>
      <c r="X171" s="669"/>
      <c r="Y171" s="755"/>
      <c r="Z171" s="724"/>
      <c r="AA171" s="609"/>
      <c r="AB171" s="609"/>
      <c r="AC171" s="676"/>
      <c r="AD171" s="609"/>
      <c r="AE171" s="609"/>
      <c r="AF171" s="676"/>
      <c r="AG171" s="609"/>
      <c r="AH171" s="609"/>
      <c r="AI171" s="609"/>
      <c r="AJ171" s="609"/>
      <c r="AK171" s="609"/>
      <c r="AL171" s="724"/>
      <c r="AM171" s="669"/>
      <c r="AN171" s="755"/>
      <c r="AO171" s="724"/>
      <c r="AP171" s="609"/>
      <c r="AQ171" s="609"/>
      <c r="AR171" s="676"/>
      <c r="AS171" s="609"/>
      <c r="AT171" s="609"/>
      <c r="AU171" s="676"/>
      <c r="AV171" s="609"/>
      <c r="AW171" s="609"/>
      <c r="AX171" s="609"/>
      <c r="AY171" s="609"/>
      <c r="AZ171" s="609"/>
      <c r="BA171" s="724"/>
    </row>
    <row r="172" spans="1:53" ht="30" customHeight="1">
      <c r="A172" s="751"/>
      <c r="B172" s="751"/>
      <c r="C172" s="751"/>
      <c r="D172" s="752"/>
      <c r="E172" s="753"/>
      <c r="F172" s="754"/>
      <c r="G172" s="669"/>
      <c r="H172" s="755"/>
      <c r="I172" s="724"/>
      <c r="J172" s="609"/>
      <c r="K172" s="609"/>
      <c r="L172" s="676"/>
      <c r="M172" s="609"/>
      <c r="N172" s="609"/>
      <c r="O172" s="676"/>
      <c r="P172" s="609"/>
      <c r="Q172" s="609"/>
      <c r="R172" s="609"/>
      <c r="S172" s="609"/>
      <c r="T172" s="609"/>
      <c r="U172" s="724"/>
      <c r="V172" s="724"/>
      <c r="W172" s="724"/>
      <c r="X172" s="669"/>
      <c r="Y172" s="755"/>
      <c r="Z172" s="724"/>
      <c r="AA172" s="609"/>
      <c r="AB172" s="609"/>
      <c r="AC172" s="676"/>
      <c r="AD172" s="609"/>
      <c r="AE172" s="609"/>
      <c r="AF172" s="676"/>
      <c r="AG172" s="609"/>
      <c r="AH172" s="609"/>
      <c r="AI172" s="609"/>
      <c r="AJ172" s="609"/>
      <c r="AK172" s="609"/>
      <c r="AL172" s="724"/>
      <c r="AM172" s="669"/>
      <c r="AN172" s="755"/>
      <c r="AO172" s="724"/>
      <c r="AP172" s="609"/>
      <c r="AQ172" s="609"/>
      <c r="AR172" s="676"/>
      <c r="AS172" s="609"/>
      <c r="AT172" s="609"/>
      <c r="AU172" s="676"/>
      <c r="AV172" s="609"/>
      <c r="AW172" s="609"/>
      <c r="AX172" s="609"/>
      <c r="AY172" s="609"/>
      <c r="AZ172" s="609"/>
      <c r="BA172" s="724"/>
    </row>
    <row r="173" spans="1:53" ht="30" customHeight="1">
      <c r="A173" s="751"/>
      <c r="B173" s="751"/>
      <c r="C173" s="751"/>
      <c r="D173" s="752"/>
      <c r="E173" s="753"/>
      <c r="F173" s="754"/>
      <c r="G173" s="669"/>
      <c r="H173" s="755"/>
      <c r="I173" s="724"/>
      <c r="J173" s="609"/>
      <c r="K173" s="609"/>
      <c r="L173" s="676"/>
      <c r="M173" s="609"/>
      <c r="N173" s="609"/>
      <c r="O173" s="676"/>
      <c r="P173" s="609"/>
      <c r="Q173" s="609"/>
      <c r="R173" s="609"/>
      <c r="S173" s="609"/>
      <c r="T173" s="609"/>
      <c r="U173" s="724"/>
      <c r="V173" s="724"/>
      <c r="W173" s="724"/>
      <c r="X173" s="669"/>
      <c r="Y173" s="755"/>
      <c r="Z173" s="724"/>
      <c r="AA173" s="609"/>
      <c r="AB173" s="609"/>
      <c r="AC173" s="676"/>
      <c r="AD173" s="609"/>
      <c r="AE173" s="609"/>
      <c r="AF173" s="676"/>
      <c r="AG173" s="609"/>
      <c r="AH173" s="609"/>
      <c r="AI173" s="609"/>
      <c r="AJ173" s="609"/>
      <c r="AK173" s="609"/>
      <c r="AL173" s="724"/>
      <c r="AM173" s="669"/>
      <c r="AN173" s="755"/>
      <c r="AO173" s="724"/>
      <c r="AP173" s="609"/>
      <c r="AQ173" s="609"/>
      <c r="AR173" s="676"/>
      <c r="AS173" s="609"/>
      <c r="AT173" s="609"/>
      <c r="AU173" s="676"/>
      <c r="AV173" s="609"/>
      <c r="AW173" s="609"/>
      <c r="AX173" s="609"/>
      <c r="AY173" s="609"/>
      <c r="AZ173" s="609"/>
      <c r="BA173" s="724"/>
    </row>
    <row r="174" spans="1:53" ht="30" customHeight="1">
      <c r="A174" s="751"/>
      <c r="B174" s="751"/>
      <c r="C174" s="751"/>
      <c r="D174" s="752"/>
      <c r="E174" s="753"/>
      <c r="F174" s="754"/>
      <c r="G174" s="669"/>
      <c r="H174" s="755"/>
      <c r="I174" s="724"/>
      <c r="J174" s="609"/>
      <c r="K174" s="609"/>
      <c r="L174" s="676"/>
      <c r="M174" s="609"/>
      <c r="N174" s="609"/>
      <c r="O174" s="676"/>
      <c r="P174" s="609"/>
      <c r="Q174" s="609"/>
      <c r="R174" s="609"/>
      <c r="S174" s="609"/>
      <c r="T174" s="609"/>
      <c r="U174" s="724"/>
      <c r="V174" s="724"/>
      <c r="W174" s="724"/>
      <c r="X174" s="669"/>
      <c r="Y174" s="755"/>
      <c r="Z174" s="724"/>
      <c r="AA174" s="609"/>
      <c r="AB174" s="609"/>
      <c r="AC174" s="676"/>
      <c r="AD174" s="609"/>
      <c r="AE174" s="609"/>
      <c r="AF174" s="676"/>
      <c r="AG174" s="609"/>
      <c r="AH174" s="609"/>
      <c r="AI174" s="609"/>
      <c r="AJ174" s="609"/>
      <c r="AK174" s="609"/>
      <c r="AL174" s="724"/>
      <c r="AM174" s="669"/>
      <c r="AN174" s="755"/>
      <c r="AO174" s="724"/>
      <c r="AP174" s="609"/>
      <c r="AQ174" s="609"/>
      <c r="AR174" s="676"/>
      <c r="AS174" s="609"/>
      <c r="AT174" s="609"/>
      <c r="AU174" s="676"/>
      <c r="AV174" s="609"/>
      <c r="AW174" s="609"/>
      <c r="AX174" s="609"/>
      <c r="AY174" s="609"/>
      <c r="AZ174" s="609"/>
      <c r="BA174" s="724"/>
    </row>
    <row r="175" spans="1:53" ht="30" customHeight="1">
      <c r="A175" s="751"/>
      <c r="B175" s="751"/>
      <c r="C175" s="751"/>
      <c r="D175" s="752"/>
      <c r="E175" s="753"/>
      <c r="F175" s="754"/>
      <c r="G175" s="669"/>
      <c r="H175" s="755"/>
      <c r="I175" s="724"/>
      <c r="J175" s="609"/>
      <c r="K175" s="609"/>
      <c r="L175" s="676"/>
      <c r="M175" s="609"/>
      <c r="N175" s="609"/>
      <c r="O175" s="676"/>
      <c r="P175" s="609"/>
      <c r="Q175" s="609"/>
      <c r="R175" s="609"/>
      <c r="S175" s="609"/>
      <c r="T175" s="609"/>
      <c r="U175" s="724"/>
      <c r="V175" s="724"/>
      <c r="W175" s="724"/>
      <c r="X175" s="669"/>
      <c r="Y175" s="755"/>
      <c r="Z175" s="724"/>
      <c r="AA175" s="609"/>
      <c r="AB175" s="609"/>
      <c r="AC175" s="676"/>
      <c r="AD175" s="609"/>
      <c r="AE175" s="609"/>
      <c r="AF175" s="676"/>
      <c r="AG175" s="609"/>
      <c r="AH175" s="609"/>
      <c r="AI175" s="609"/>
      <c r="AJ175" s="609"/>
      <c r="AK175" s="609"/>
      <c r="AL175" s="724"/>
      <c r="AM175" s="669"/>
      <c r="AN175" s="755"/>
      <c r="AO175" s="724"/>
      <c r="AP175" s="609"/>
      <c r="AQ175" s="609"/>
      <c r="AR175" s="676"/>
      <c r="AS175" s="609"/>
      <c r="AT175" s="609"/>
      <c r="AU175" s="676"/>
      <c r="AV175" s="609"/>
      <c r="AW175" s="609"/>
      <c r="AX175" s="609"/>
      <c r="AY175" s="609"/>
      <c r="AZ175" s="609"/>
      <c r="BA175" s="724"/>
    </row>
    <row r="176" spans="1:53" ht="30" customHeight="1">
      <c r="A176" s="751"/>
      <c r="B176" s="751"/>
      <c r="C176" s="751"/>
      <c r="D176" s="752"/>
      <c r="E176" s="753"/>
      <c r="F176" s="754"/>
      <c r="G176" s="669"/>
      <c r="H176" s="755"/>
      <c r="I176" s="724"/>
      <c r="J176" s="609"/>
      <c r="K176" s="609"/>
      <c r="L176" s="676"/>
      <c r="M176" s="609"/>
      <c r="N176" s="609"/>
      <c r="O176" s="676"/>
      <c r="P176" s="609"/>
      <c r="Q176" s="609"/>
      <c r="R176" s="609"/>
      <c r="S176" s="609"/>
      <c r="T176" s="609"/>
      <c r="U176" s="724"/>
      <c r="V176" s="724"/>
      <c r="W176" s="724"/>
      <c r="X176" s="669"/>
      <c r="Y176" s="755"/>
      <c r="Z176" s="724"/>
      <c r="AA176" s="609"/>
      <c r="AB176" s="609"/>
      <c r="AC176" s="676"/>
      <c r="AD176" s="609"/>
      <c r="AE176" s="609"/>
      <c r="AF176" s="676"/>
      <c r="AG176" s="609"/>
      <c r="AH176" s="609"/>
      <c r="AI176" s="609"/>
      <c r="AJ176" s="609"/>
      <c r="AK176" s="609"/>
      <c r="AL176" s="724"/>
      <c r="AM176" s="669"/>
      <c r="AN176" s="755"/>
      <c r="AO176" s="724"/>
      <c r="AP176" s="609"/>
      <c r="AQ176" s="609"/>
      <c r="AR176" s="676"/>
      <c r="AS176" s="609"/>
      <c r="AT176" s="609"/>
      <c r="AU176" s="676"/>
      <c r="AV176" s="609"/>
      <c r="AW176" s="609"/>
      <c r="AX176" s="609"/>
      <c r="AY176" s="609"/>
      <c r="AZ176" s="609"/>
      <c r="BA176" s="724"/>
    </row>
    <row r="177" spans="1:53" ht="30" customHeight="1">
      <c r="A177" s="751"/>
      <c r="B177" s="751"/>
      <c r="C177" s="751"/>
      <c r="D177" s="752"/>
      <c r="E177" s="753"/>
      <c r="F177" s="754"/>
      <c r="G177" s="669"/>
      <c r="H177" s="755"/>
      <c r="I177" s="724"/>
      <c r="J177" s="609"/>
      <c r="K177" s="609"/>
      <c r="L177" s="676"/>
      <c r="M177" s="609"/>
      <c r="N177" s="609"/>
      <c r="O177" s="676"/>
      <c r="P177" s="609"/>
      <c r="Q177" s="609"/>
      <c r="R177" s="609"/>
      <c r="S177" s="609"/>
      <c r="T177" s="609"/>
      <c r="U177" s="724"/>
      <c r="V177" s="724"/>
      <c r="W177" s="724"/>
      <c r="X177" s="669"/>
      <c r="Y177" s="755"/>
      <c r="Z177" s="724"/>
      <c r="AA177" s="609"/>
      <c r="AB177" s="609"/>
      <c r="AC177" s="676"/>
      <c r="AD177" s="609"/>
      <c r="AE177" s="609"/>
      <c r="AF177" s="676"/>
      <c r="AG177" s="609"/>
      <c r="AH177" s="609"/>
      <c r="AI177" s="609"/>
      <c r="AJ177" s="609"/>
      <c r="AK177" s="609"/>
      <c r="AL177" s="724"/>
      <c r="AM177" s="669"/>
      <c r="AN177" s="755"/>
      <c r="AO177" s="724"/>
      <c r="AP177" s="609"/>
      <c r="AQ177" s="609"/>
      <c r="AR177" s="676"/>
      <c r="AS177" s="609"/>
      <c r="AT177" s="609"/>
      <c r="AU177" s="676"/>
      <c r="AV177" s="609"/>
      <c r="AW177" s="609"/>
      <c r="AX177" s="609"/>
      <c r="AY177" s="609"/>
      <c r="AZ177" s="609"/>
      <c r="BA177" s="724"/>
    </row>
    <row r="178" spans="1:53" ht="30" customHeight="1">
      <c r="A178" s="751"/>
      <c r="B178" s="751"/>
      <c r="C178" s="751"/>
      <c r="D178" s="752"/>
      <c r="E178" s="753"/>
      <c r="F178" s="754"/>
      <c r="G178" s="669"/>
      <c r="H178" s="755"/>
      <c r="I178" s="724"/>
      <c r="J178" s="609"/>
      <c r="K178" s="609"/>
      <c r="L178" s="676"/>
      <c r="M178" s="609"/>
      <c r="N178" s="609"/>
      <c r="O178" s="676"/>
      <c r="P178" s="609"/>
      <c r="Q178" s="609"/>
      <c r="R178" s="609"/>
      <c r="S178" s="609"/>
      <c r="T178" s="609"/>
      <c r="U178" s="724"/>
      <c r="V178" s="724"/>
      <c r="W178" s="724"/>
      <c r="X178" s="669"/>
      <c r="Y178" s="755"/>
      <c r="Z178" s="724"/>
      <c r="AA178" s="609"/>
      <c r="AB178" s="609"/>
      <c r="AC178" s="676"/>
      <c r="AD178" s="609"/>
      <c r="AE178" s="609"/>
      <c r="AF178" s="676"/>
      <c r="AG178" s="609"/>
      <c r="AH178" s="609"/>
      <c r="AI178" s="609"/>
      <c r="AJ178" s="609"/>
      <c r="AK178" s="609"/>
      <c r="AL178" s="724"/>
      <c r="AM178" s="669"/>
      <c r="AN178" s="755"/>
      <c r="AO178" s="724"/>
      <c r="AP178" s="609"/>
      <c r="AQ178" s="609"/>
      <c r="AR178" s="676"/>
      <c r="AS178" s="609"/>
      <c r="AT178" s="609"/>
      <c r="AU178" s="676"/>
      <c r="AV178" s="609"/>
      <c r="AW178" s="609"/>
      <c r="AX178" s="609"/>
      <c r="AY178" s="609"/>
      <c r="AZ178" s="609"/>
      <c r="BA178" s="724"/>
    </row>
    <row r="179" spans="1:53" ht="30" customHeight="1">
      <c r="A179" s="751"/>
      <c r="B179" s="751"/>
      <c r="C179" s="751"/>
      <c r="D179" s="752"/>
      <c r="E179" s="753"/>
      <c r="F179" s="754"/>
      <c r="G179" s="669"/>
      <c r="H179" s="755"/>
      <c r="I179" s="724"/>
      <c r="J179" s="609"/>
      <c r="K179" s="609"/>
      <c r="L179" s="676"/>
      <c r="M179" s="609"/>
      <c r="N179" s="609"/>
      <c r="O179" s="676"/>
      <c r="P179" s="609"/>
      <c r="Q179" s="609"/>
      <c r="R179" s="609"/>
      <c r="S179" s="609"/>
      <c r="T179" s="609"/>
      <c r="U179" s="724"/>
      <c r="V179" s="724"/>
      <c r="W179" s="724"/>
      <c r="X179" s="669"/>
      <c r="Y179" s="755"/>
      <c r="Z179" s="724"/>
      <c r="AA179" s="609"/>
      <c r="AB179" s="609"/>
      <c r="AC179" s="676"/>
      <c r="AD179" s="609"/>
      <c r="AE179" s="609"/>
      <c r="AF179" s="676"/>
      <c r="AG179" s="609"/>
      <c r="AH179" s="609"/>
      <c r="AI179" s="609"/>
      <c r="AJ179" s="609"/>
      <c r="AK179" s="609"/>
      <c r="AL179" s="724"/>
      <c r="AM179" s="669"/>
      <c r="AN179" s="755"/>
      <c r="AO179" s="724"/>
      <c r="AP179" s="609"/>
      <c r="AQ179" s="609"/>
      <c r="AR179" s="676"/>
      <c r="AS179" s="609"/>
      <c r="AT179" s="609"/>
      <c r="AU179" s="676"/>
      <c r="AV179" s="609"/>
      <c r="AW179" s="609"/>
      <c r="AX179" s="609"/>
      <c r="AY179" s="609"/>
      <c r="AZ179" s="609"/>
      <c r="BA179" s="724"/>
    </row>
    <row r="180" spans="1:53" ht="30" customHeight="1">
      <c r="A180" s="751"/>
      <c r="B180" s="751"/>
      <c r="C180" s="751"/>
      <c r="D180" s="752"/>
      <c r="E180" s="753"/>
      <c r="F180" s="754"/>
      <c r="G180" s="669"/>
      <c r="H180" s="755"/>
      <c r="I180" s="724"/>
      <c r="J180" s="609"/>
      <c r="K180" s="609"/>
      <c r="L180" s="676"/>
      <c r="M180" s="609"/>
      <c r="N180" s="609"/>
      <c r="O180" s="676"/>
      <c r="P180" s="609"/>
      <c r="Q180" s="609"/>
      <c r="R180" s="609"/>
      <c r="S180" s="609"/>
      <c r="T180" s="609"/>
      <c r="U180" s="724"/>
      <c r="V180" s="724"/>
      <c r="W180" s="724"/>
      <c r="X180" s="669"/>
      <c r="Y180" s="755"/>
      <c r="Z180" s="724"/>
      <c r="AA180" s="609"/>
      <c r="AB180" s="609"/>
      <c r="AC180" s="676"/>
      <c r="AD180" s="609"/>
      <c r="AE180" s="609"/>
      <c r="AF180" s="676"/>
      <c r="AG180" s="609"/>
      <c r="AH180" s="609"/>
      <c r="AI180" s="609"/>
      <c r="AJ180" s="609"/>
      <c r="AK180" s="609"/>
      <c r="AL180" s="724"/>
      <c r="AM180" s="669"/>
      <c r="AN180" s="755"/>
      <c r="AO180" s="724"/>
      <c r="AP180" s="609"/>
      <c r="AQ180" s="609"/>
      <c r="AR180" s="676"/>
      <c r="AS180" s="609"/>
      <c r="AT180" s="609"/>
      <c r="AU180" s="676"/>
      <c r="AV180" s="609"/>
      <c r="AW180" s="609"/>
      <c r="AX180" s="609"/>
      <c r="AY180" s="609"/>
      <c r="AZ180" s="609"/>
      <c r="BA180" s="724"/>
    </row>
    <row r="181" spans="1:53" ht="30" customHeight="1">
      <c r="A181" s="751"/>
      <c r="B181" s="751"/>
      <c r="C181" s="751"/>
      <c r="D181" s="752"/>
      <c r="E181" s="753"/>
      <c r="F181" s="754"/>
      <c r="G181" s="669"/>
      <c r="H181" s="755"/>
      <c r="I181" s="724"/>
      <c r="J181" s="609"/>
      <c r="K181" s="609"/>
      <c r="L181" s="676"/>
      <c r="M181" s="609"/>
      <c r="N181" s="609"/>
      <c r="O181" s="676"/>
      <c r="P181" s="609"/>
      <c r="Q181" s="609"/>
      <c r="R181" s="609"/>
      <c r="S181" s="609"/>
      <c r="T181" s="609"/>
      <c r="U181" s="724"/>
      <c r="V181" s="724"/>
      <c r="W181" s="724"/>
      <c r="X181" s="669"/>
      <c r="Y181" s="755"/>
      <c r="Z181" s="724"/>
      <c r="AA181" s="609"/>
      <c r="AB181" s="609"/>
      <c r="AC181" s="676"/>
      <c r="AD181" s="609"/>
      <c r="AE181" s="609"/>
      <c r="AF181" s="676"/>
      <c r="AG181" s="609"/>
      <c r="AH181" s="609"/>
      <c r="AI181" s="609"/>
      <c r="AJ181" s="609"/>
      <c r="AK181" s="609"/>
      <c r="AL181" s="724"/>
      <c r="AM181" s="669"/>
      <c r="AN181" s="755"/>
      <c r="AO181" s="724"/>
      <c r="AP181" s="609"/>
      <c r="AQ181" s="609"/>
      <c r="AR181" s="676"/>
      <c r="AS181" s="609"/>
      <c r="AT181" s="609"/>
      <c r="AU181" s="676"/>
      <c r="AV181" s="609"/>
      <c r="AW181" s="609"/>
      <c r="AX181" s="609"/>
      <c r="AY181" s="609"/>
      <c r="AZ181" s="609"/>
      <c r="BA181" s="724"/>
    </row>
    <row r="182" spans="1:53" ht="30" customHeight="1">
      <c r="A182" s="751"/>
      <c r="B182" s="751"/>
      <c r="C182" s="751"/>
      <c r="D182" s="752"/>
      <c r="E182" s="753"/>
      <c r="F182" s="754"/>
      <c r="G182" s="669"/>
      <c r="H182" s="755"/>
      <c r="I182" s="724"/>
      <c r="J182" s="609"/>
      <c r="K182" s="609"/>
      <c r="L182" s="676"/>
      <c r="M182" s="609"/>
      <c r="N182" s="609"/>
      <c r="O182" s="676"/>
      <c r="P182" s="609"/>
      <c r="Q182" s="609"/>
      <c r="R182" s="609"/>
      <c r="S182" s="609"/>
      <c r="T182" s="609"/>
      <c r="U182" s="724"/>
      <c r="V182" s="724"/>
      <c r="W182" s="724"/>
      <c r="X182" s="669"/>
      <c r="Y182" s="755"/>
      <c r="Z182" s="724"/>
      <c r="AA182" s="609"/>
      <c r="AB182" s="609"/>
      <c r="AC182" s="676"/>
      <c r="AD182" s="609"/>
      <c r="AE182" s="609"/>
      <c r="AF182" s="676"/>
      <c r="AG182" s="609"/>
      <c r="AH182" s="609"/>
      <c r="AI182" s="609"/>
      <c r="AJ182" s="609"/>
      <c r="AK182" s="609"/>
      <c r="AL182" s="724"/>
      <c r="AM182" s="669"/>
      <c r="AN182" s="755"/>
      <c r="AO182" s="724"/>
      <c r="AP182" s="609"/>
      <c r="AQ182" s="609"/>
      <c r="AR182" s="676"/>
      <c r="AS182" s="609"/>
      <c r="AT182" s="609"/>
      <c r="AU182" s="676"/>
      <c r="AV182" s="609"/>
      <c r="AW182" s="609"/>
      <c r="AX182" s="609"/>
      <c r="AY182" s="609"/>
      <c r="AZ182" s="609"/>
      <c r="BA182" s="724"/>
    </row>
    <row r="183" spans="1:53" ht="30" customHeight="1">
      <c r="A183" s="751"/>
      <c r="B183" s="751"/>
      <c r="C183" s="751"/>
      <c r="D183" s="752"/>
      <c r="E183" s="753"/>
      <c r="F183" s="754"/>
      <c r="G183" s="669"/>
      <c r="H183" s="755"/>
      <c r="I183" s="724"/>
      <c r="J183" s="609"/>
      <c r="K183" s="609"/>
      <c r="L183" s="676"/>
      <c r="M183" s="609"/>
      <c r="N183" s="609"/>
      <c r="O183" s="676"/>
      <c r="P183" s="609"/>
      <c r="Q183" s="609"/>
      <c r="R183" s="609"/>
      <c r="S183" s="609"/>
      <c r="T183" s="609"/>
      <c r="U183" s="724"/>
      <c r="V183" s="724"/>
      <c r="W183" s="724"/>
      <c r="X183" s="669"/>
      <c r="Y183" s="755"/>
      <c r="Z183" s="724"/>
      <c r="AA183" s="609"/>
      <c r="AB183" s="609"/>
      <c r="AC183" s="676"/>
      <c r="AD183" s="609"/>
      <c r="AE183" s="609"/>
      <c r="AF183" s="676"/>
      <c r="AG183" s="609"/>
      <c r="AH183" s="609"/>
      <c r="AI183" s="609"/>
      <c r="AJ183" s="609"/>
      <c r="AK183" s="609"/>
      <c r="AL183" s="724"/>
      <c r="AM183" s="669"/>
      <c r="AN183" s="755"/>
      <c r="AO183" s="724"/>
      <c r="AP183" s="609"/>
      <c r="AQ183" s="609"/>
      <c r="AR183" s="676"/>
      <c r="AS183" s="609"/>
      <c r="AT183" s="609"/>
      <c r="AU183" s="676"/>
      <c r="AV183" s="609"/>
      <c r="AW183" s="609"/>
      <c r="AX183" s="609"/>
      <c r="AY183" s="609"/>
      <c r="AZ183" s="609"/>
      <c r="BA183" s="724"/>
    </row>
    <row r="184" spans="1:53" ht="30" customHeight="1">
      <c r="A184" s="751"/>
      <c r="B184" s="751"/>
      <c r="C184" s="751"/>
      <c r="D184" s="752"/>
      <c r="E184" s="753"/>
      <c r="F184" s="754"/>
      <c r="G184" s="669"/>
      <c r="H184" s="755"/>
      <c r="I184" s="724"/>
      <c r="J184" s="609"/>
      <c r="K184" s="609"/>
      <c r="L184" s="676"/>
      <c r="M184" s="609"/>
      <c r="N184" s="609"/>
      <c r="O184" s="676"/>
      <c r="P184" s="609"/>
      <c r="Q184" s="609"/>
      <c r="R184" s="609"/>
      <c r="S184" s="609"/>
      <c r="T184" s="609"/>
      <c r="U184" s="724"/>
      <c r="V184" s="724"/>
      <c r="W184" s="724"/>
      <c r="X184" s="669"/>
      <c r="Y184" s="755"/>
      <c r="Z184" s="724"/>
      <c r="AA184" s="609"/>
      <c r="AB184" s="609"/>
      <c r="AC184" s="676"/>
      <c r="AD184" s="609"/>
      <c r="AE184" s="609"/>
      <c r="AF184" s="676"/>
      <c r="AG184" s="609"/>
      <c r="AH184" s="609"/>
      <c r="AI184" s="609"/>
      <c r="AJ184" s="609"/>
      <c r="AK184" s="609"/>
      <c r="AL184" s="724"/>
      <c r="AM184" s="669"/>
      <c r="AN184" s="755"/>
      <c r="AO184" s="724"/>
      <c r="AP184" s="609"/>
      <c r="AQ184" s="609"/>
      <c r="AR184" s="676"/>
      <c r="AS184" s="609"/>
      <c r="AT184" s="609"/>
      <c r="AU184" s="676"/>
      <c r="AV184" s="609"/>
      <c r="AW184" s="609"/>
      <c r="AX184" s="609"/>
      <c r="AY184" s="609"/>
      <c r="AZ184" s="609"/>
      <c r="BA184" s="724"/>
    </row>
    <row r="185" spans="1:53" ht="30" customHeight="1">
      <c r="A185" s="751"/>
      <c r="B185" s="751"/>
      <c r="C185" s="751"/>
      <c r="D185" s="752"/>
      <c r="E185" s="753"/>
      <c r="F185" s="754"/>
      <c r="G185" s="669"/>
      <c r="H185" s="755"/>
      <c r="I185" s="724"/>
      <c r="J185" s="609"/>
      <c r="K185" s="609"/>
      <c r="L185" s="676"/>
      <c r="M185" s="609"/>
      <c r="N185" s="609"/>
      <c r="O185" s="676"/>
      <c r="P185" s="609"/>
      <c r="Q185" s="609"/>
      <c r="R185" s="609"/>
      <c r="S185" s="609"/>
      <c r="T185" s="609"/>
      <c r="U185" s="724"/>
      <c r="V185" s="724"/>
      <c r="W185" s="724"/>
      <c r="X185" s="669"/>
      <c r="Y185" s="755"/>
      <c r="Z185" s="724"/>
      <c r="AA185" s="609"/>
      <c r="AB185" s="609"/>
      <c r="AC185" s="676"/>
      <c r="AD185" s="609"/>
      <c r="AE185" s="609"/>
      <c r="AF185" s="676"/>
      <c r="AG185" s="609"/>
      <c r="AH185" s="609"/>
      <c r="AI185" s="609"/>
      <c r="AJ185" s="609"/>
      <c r="AK185" s="609"/>
      <c r="AL185" s="724"/>
      <c r="AM185" s="669"/>
      <c r="AN185" s="755"/>
      <c r="AO185" s="724"/>
      <c r="AP185" s="609"/>
      <c r="AQ185" s="609"/>
      <c r="AR185" s="676"/>
      <c r="AS185" s="609"/>
      <c r="AT185" s="609"/>
      <c r="AU185" s="676"/>
      <c r="AV185" s="609"/>
      <c r="AW185" s="609"/>
      <c r="AX185" s="609"/>
      <c r="AY185" s="609"/>
      <c r="AZ185" s="609"/>
      <c r="BA185" s="724"/>
    </row>
    <row r="186" spans="1:53" ht="30" customHeight="1">
      <c r="A186" s="751"/>
      <c r="B186" s="751"/>
      <c r="C186" s="751"/>
      <c r="D186" s="752"/>
      <c r="E186" s="753"/>
      <c r="F186" s="754"/>
      <c r="G186" s="669"/>
      <c r="H186" s="755"/>
      <c r="I186" s="724"/>
      <c r="J186" s="609"/>
      <c r="K186" s="609"/>
      <c r="L186" s="676"/>
      <c r="M186" s="609"/>
      <c r="N186" s="609"/>
      <c r="O186" s="676"/>
      <c r="P186" s="609"/>
      <c r="Q186" s="609"/>
      <c r="R186" s="609"/>
      <c r="S186" s="609"/>
      <c r="T186" s="609"/>
      <c r="U186" s="724"/>
      <c r="V186" s="724"/>
      <c r="W186" s="724"/>
      <c r="X186" s="669"/>
      <c r="Y186" s="755"/>
      <c r="Z186" s="724"/>
      <c r="AA186" s="609"/>
      <c r="AB186" s="609"/>
      <c r="AC186" s="676"/>
      <c r="AD186" s="609"/>
      <c r="AE186" s="609"/>
      <c r="AF186" s="676"/>
      <c r="AG186" s="609"/>
      <c r="AH186" s="609"/>
      <c r="AI186" s="609"/>
      <c r="AJ186" s="609"/>
      <c r="AK186" s="609"/>
      <c r="AL186" s="724"/>
      <c r="AM186" s="669"/>
      <c r="AN186" s="755"/>
      <c r="AO186" s="724"/>
      <c r="AP186" s="609"/>
      <c r="AQ186" s="609"/>
      <c r="AR186" s="676"/>
      <c r="AS186" s="609"/>
      <c r="AT186" s="609"/>
      <c r="AU186" s="676"/>
      <c r="AV186" s="609"/>
      <c r="AW186" s="609"/>
      <c r="AX186" s="609"/>
      <c r="AY186" s="609"/>
      <c r="AZ186" s="609"/>
      <c r="BA186" s="724"/>
    </row>
    <row r="187" spans="1:53" ht="30" customHeight="1">
      <c r="A187" s="751"/>
      <c r="B187" s="751"/>
      <c r="C187" s="751"/>
      <c r="D187" s="752"/>
      <c r="E187" s="753"/>
      <c r="F187" s="754"/>
      <c r="G187" s="669"/>
      <c r="H187" s="755"/>
      <c r="I187" s="724"/>
      <c r="J187" s="609"/>
      <c r="K187" s="609"/>
      <c r="L187" s="676"/>
      <c r="M187" s="609"/>
      <c r="N187" s="609"/>
      <c r="O187" s="676"/>
      <c r="P187" s="609"/>
      <c r="Q187" s="609"/>
      <c r="R187" s="609"/>
      <c r="S187" s="609"/>
      <c r="T187" s="609"/>
      <c r="U187" s="724"/>
      <c r="V187" s="724"/>
      <c r="W187" s="724"/>
      <c r="X187" s="669"/>
      <c r="Y187" s="755"/>
      <c r="Z187" s="724"/>
      <c r="AA187" s="609"/>
      <c r="AB187" s="609"/>
      <c r="AC187" s="676"/>
      <c r="AD187" s="609"/>
      <c r="AE187" s="609"/>
      <c r="AF187" s="676"/>
      <c r="AG187" s="609"/>
      <c r="AH187" s="609"/>
      <c r="AI187" s="609"/>
      <c r="AJ187" s="609"/>
      <c r="AK187" s="609"/>
      <c r="AL187" s="724"/>
      <c r="AM187" s="669"/>
      <c r="AN187" s="755"/>
      <c r="AO187" s="724"/>
      <c r="AP187" s="609"/>
      <c r="AQ187" s="609"/>
      <c r="AR187" s="676"/>
      <c r="AS187" s="609"/>
      <c r="AT187" s="609"/>
      <c r="AU187" s="676"/>
      <c r="AV187" s="609"/>
      <c r="AW187" s="609"/>
      <c r="AX187" s="609"/>
      <c r="AY187" s="609"/>
      <c r="AZ187" s="609"/>
      <c r="BA187" s="724"/>
    </row>
    <row r="188" spans="1:53" ht="30" customHeight="1">
      <c r="A188" s="751"/>
      <c r="B188" s="751"/>
      <c r="C188" s="751"/>
      <c r="D188" s="752"/>
      <c r="E188" s="753"/>
      <c r="F188" s="754"/>
      <c r="G188" s="669"/>
      <c r="H188" s="755"/>
      <c r="I188" s="724"/>
      <c r="J188" s="609"/>
      <c r="K188" s="609"/>
      <c r="L188" s="676"/>
      <c r="M188" s="609"/>
      <c r="N188" s="609"/>
      <c r="O188" s="676"/>
      <c r="P188" s="609"/>
      <c r="Q188" s="609"/>
      <c r="R188" s="609"/>
      <c r="S188" s="609"/>
      <c r="T188" s="609"/>
      <c r="U188" s="724"/>
      <c r="V188" s="724"/>
      <c r="W188" s="724"/>
      <c r="X188" s="669"/>
      <c r="Y188" s="755"/>
      <c r="Z188" s="724"/>
      <c r="AA188" s="609"/>
      <c r="AB188" s="609"/>
      <c r="AC188" s="676"/>
      <c r="AD188" s="609"/>
      <c r="AE188" s="609"/>
      <c r="AF188" s="676"/>
      <c r="AG188" s="609"/>
      <c r="AH188" s="609"/>
      <c r="AI188" s="609"/>
      <c r="AJ188" s="609"/>
      <c r="AK188" s="609"/>
      <c r="AL188" s="724"/>
      <c r="AM188" s="669"/>
      <c r="AN188" s="755"/>
      <c r="AO188" s="724"/>
      <c r="AP188" s="609"/>
      <c r="AQ188" s="609"/>
      <c r="AR188" s="676"/>
      <c r="AS188" s="609"/>
      <c r="AT188" s="609"/>
      <c r="AU188" s="676"/>
      <c r="AV188" s="609"/>
      <c r="AW188" s="609"/>
      <c r="AX188" s="609"/>
      <c r="AY188" s="609"/>
      <c r="AZ188" s="609"/>
      <c r="BA188" s="724"/>
    </row>
    <row r="189" spans="1:53" ht="30" customHeight="1">
      <c r="A189" s="751"/>
      <c r="B189" s="751"/>
      <c r="C189" s="751"/>
      <c r="D189" s="752"/>
      <c r="E189" s="753"/>
      <c r="F189" s="754"/>
      <c r="G189" s="669"/>
      <c r="H189" s="755"/>
      <c r="I189" s="724"/>
      <c r="J189" s="609"/>
      <c r="K189" s="609"/>
      <c r="L189" s="676"/>
      <c r="M189" s="609"/>
      <c r="N189" s="609"/>
      <c r="O189" s="676"/>
      <c r="P189" s="609"/>
      <c r="Q189" s="609"/>
      <c r="R189" s="609"/>
      <c r="S189" s="609"/>
      <c r="T189" s="609"/>
      <c r="U189" s="724"/>
      <c r="V189" s="724"/>
      <c r="W189" s="724"/>
      <c r="X189" s="669"/>
      <c r="Y189" s="755"/>
      <c r="Z189" s="724"/>
      <c r="AA189" s="609"/>
      <c r="AB189" s="609"/>
      <c r="AC189" s="676"/>
      <c r="AD189" s="609"/>
      <c r="AE189" s="609"/>
      <c r="AF189" s="676"/>
      <c r="AG189" s="609"/>
      <c r="AH189" s="609"/>
      <c r="AI189" s="609"/>
      <c r="AJ189" s="609"/>
      <c r="AK189" s="609"/>
      <c r="AL189" s="724"/>
      <c r="AM189" s="669"/>
      <c r="AN189" s="755"/>
      <c r="AO189" s="724"/>
      <c r="AP189" s="609"/>
      <c r="AQ189" s="609"/>
      <c r="AR189" s="676"/>
      <c r="AS189" s="609"/>
      <c r="AT189" s="609"/>
      <c r="AU189" s="676"/>
      <c r="AV189" s="609"/>
      <c r="AW189" s="609"/>
      <c r="AX189" s="609"/>
      <c r="AY189" s="609"/>
      <c r="AZ189" s="609"/>
      <c r="BA189" s="724"/>
    </row>
    <row r="190" spans="1:53" ht="30" customHeight="1">
      <c r="A190" s="751"/>
      <c r="B190" s="751"/>
      <c r="C190" s="751"/>
      <c r="D190" s="752"/>
      <c r="E190" s="753"/>
      <c r="F190" s="754"/>
      <c r="G190" s="669"/>
      <c r="H190" s="755"/>
      <c r="I190" s="724"/>
      <c r="J190" s="609"/>
      <c r="K190" s="609"/>
      <c r="L190" s="676"/>
      <c r="M190" s="609"/>
      <c r="N190" s="609"/>
      <c r="O190" s="676"/>
      <c r="P190" s="609"/>
      <c r="Q190" s="609"/>
      <c r="R190" s="609"/>
      <c r="S190" s="609"/>
      <c r="T190" s="609"/>
      <c r="U190" s="724"/>
      <c r="V190" s="724"/>
      <c r="W190" s="724"/>
      <c r="X190" s="669"/>
      <c r="Y190" s="755"/>
      <c r="Z190" s="724"/>
      <c r="AA190" s="609"/>
      <c r="AB190" s="609"/>
      <c r="AC190" s="676"/>
      <c r="AD190" s="609"/>
      <c r="AE190" s="609"/>
      <c r="AF190" s="676"/>
      <c r="AG190" s="609"/>
      <c r="AH190" s="609"/>
      <c r="AI190" s="609"/>
      <c r="AJ190" s="609"/>
      <c r="AK190" s="609"/>
      <c r="AL190" s="724"/>
      <c r="AM190" s="669"/>
      <c r="AN190" s="755"/>
      <c r="AO190" s="724"/>
      <c r="AP190" s="609"/>
      <c r="AQ190" s="609"/>
      <c r="AR190" s="676"/>
      <c r="AS190" s="609"/>
      <c r="AT190" s="609"/>
      <c r="AU190" s="676"/>
      <c r="AV190" s="609"/>
      <c r="AW190" s="609"/>
      <c r="AX190" s="609"/>
      <c r="AY190" s="609"/>
      <c r="AZ190" s="609"/>
      <c r="BA190" s="724"/>
    </row>
    <row r="191" spans="1:53" ht="30" customHeight="1">
      <c r="A191" s="751"/>
      <c r="B191" s="751"/>
      <c r="C191" s="751"/>
      <c r="D191" s="752"/>
      <c r="E191" s="753"/>
      <c r="F191" s="754"/>
      <c r="G191" s="669"/>
      <c r="H191" s="755"/>
      <c r="I191" s="724"/>
      <c r="J191" s="609"/>
      <c r="K191" s="609"/>
      <c r="L191" s="676"/>
      <c r="M191" s="609"/>
      <c r="N191" s="609"/>
      <c r="O191" s="676"/>
      <c r="P191" s="609"/>
      <c r="Q191" s="609"/>
      <c r="R191" s="609"/>
      <c r="S191" s="609"/>
      <c r="T191" s="609"/>
      <c r="U191" s="724"/>
      <c r="V191" s="724"/>
      <c r="W191" s="724"/>
      <c r="X191" s="669"/>
      <c r="Y191" s="755"/>
      <c r="Z191" s="724"/>
      <c r="AA191" s="609"/>
      <c r="AB191" s="609"/>
      <c r="AC191" s="676"/>
      <c r="AD191" s="609"/>
      <c r="AE191" s="609"/>
      <c r="AF191" s="676"/>
      <c r="AG191" s="609"/>
      <c r="AH191" s="609"/>
      <c r="AI191" s="609"/>
      <c r="AJ191" s="609"/>
      <c r="AK191" s="609"/>
      <c r="AL191" s="724"/>
      <c r="AM191" s="669"/>
      <c r="AN191" s="755"/>
      <c r="AO191" s="724"/>
      <c r="AP191" s="609"/>
      <c r="AQ191" s="609"/>
      <c r="AR191" s="676"/>
      <c r="AS191" s="609"/>
      <c r="AT191" s="609"/>
      <c r="AU191" s="676"/>
      <c r="AV191" s="609"/>
      <c r="AW191" s="609"/>
      <c r="AX191" s="609"/>
      <c r="AY191" s="609"/>
      <c r="AZ191" s="609"/>
      <c r="BA191" s="724"/>
    </row>
    <row r="192" spans="1:53" ht="30" customHeight="1">
      <c r="V192" s="724"/>
    </row>
    <row r="193" spans="22:22" ht="30" customHeight="1">
      <c r="V193" s="724"/>
    </row>
    <row r="194" spans="22:22" ht="30" customHeight="1">
      <c r="V194" s="724"/>
    </row>
    <row r="195" spans="22:22" ht="30" customHeight="1">
      <c r="V195" s="724"/>
    </row>
    <row r="196" spans="22:22" ht="30" customHeight="1">
      <c r="V196" s="724"/>
    </row>
    <row r="197" spans="22:22" ht="30" customHeight="1">
      <c r="V197" s="724"/>
    </row>
    <row r="198" spans="22:22" ht="30" customHeight="1">
      <c r="V198" s="724"/>
    </row>
    <row r="199" spans="22:22" ht="30" customHeight="1">
      <c r="V199" s="724"/>
    </row>
    <row r="200" spans="22:22" ht="30" customHeight="1">
      <c r="V200" s="724"/>
    </row>
    <row r="201" spans="22:22" ht="30" customHeight="1">
      <c r="V201" s="724"/>
    </row>
    <row r="202" spans="22:22" ht="30" customHeight="1">
      <c r="V202" s="724"/>
    </row>
    <row r="203" spans="22:22" ht="30" customHeight="1">
      <c r="V203" s="724"/>
    </row>
    <row r="204" spans="22:22" ht="30" customHeight="1">
      <c r="V204" s="724"/>
    </row>
    <row r="205" spans="22:22" ht="30" customHeight="1">
      <c r="V205" s="724"/>
    </row>
    <row r="206" spans="22:22" ht="30" customHeight="1">
      <c r="V206" s="724"/>
    </row>
    <row r="207" spans="22:22" ht="30" customHeight="1">
      <c r="V207" s="724"/>
    </row>
    <row r="208" spans="22:22" ht="30" customHeight="1">
      <c r="V208" s="724"/>
    </row>
    <row r="209" spans="22:22" ht="30" customHeight="1">
      <c r="V209" s="724"/>
    </row>
    <row r="210" spans="22:22" ht="30" customHeight="1">
      <c r="V210" s="724"/>
    </row>
  </sheetData>
  <mergeCells count="18">
    <mergeCell ref="A1:U1"/>
    <mergeCell ref="A2:C2"/>
    <mergeCell ref="A3:C3"/>
    <mergeCell ref="F3:F4"/>
    <mergeCell ref="G3:U4"/>
    <mergeCell ref="B23:C23"/>
    <mergeCell ref="X3:AL4"/>
    <mergeCell ref="AM3:BA4"/>
    <mergeCell ref="A5:C5"/>
    <mergeCell ref="A6:C6"/>
    <mergeCell ref="B7:C7"/>
    <mergeCell ref="B10:C10"/>
    <mergeCell ref="V3:V4"/>
    <mergeCell ref="B13:C13"/>
    <mergeCell ref="A15:C15"/>
    <mergeCell ref="B16:C16"/>
    <mergeCell ref="B19:C19"/>
    <mergeCell ref="B21:C21"/>
  </mergeCells>
  <phoneticPr fontId="9" type="noConversion"/>
  <pageMargins left="0.59055118110236227" right="0.59055118110236227" top="0.35433070866141736" bottom="0.35433070866141736" header="0.31496062992125984" footer="0.31496062992125984"/>
  <pageSetup paperSize="9" firstPageNumber="9" orientation="landscape" useFirstPageNumber="1" r:id="rId1"/>
  <headerFooter>
    <oddFooter>&amp;C-&amp;P--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055C2-A9D0-4FF2-8113-75E18D7A6A71}">
  <dimension ref="A1:BQ290"/>
  <sheetViews>
    <sheetView tabSelected="1" zoomScale="80" zoomScaleNormal="80" zoomScaleSheetLayoutView="70" zoomScalePageLayoutView="70" workbookViewId="0">
      <pane xSplit="24" ySplit="7" topLeftCell="Y8" activePane="bottomRight" state="frozen"/>
      <selection activeCell="F21" sqref="F21"/>
      <selection pane="topRight" activeCell="F21" sqref="F21"/>
      <selection pane="bottomLeft" activeCell="F21" sqref="F21"/>
      <selection pane="bottomRight" activeCell="L16" sqref="L16"/>
    </sheetView>
  </sheetViews>
  <sheetFormatPr defaultRowHeight="17.25"/>
  <cols>
    <col min="1" max="1" width="3" style="222" customWidth="1"/>
    <col min="2" max="4" width="3" style="300" customWidth="1"/>
    <col min="5" max="5" width="19.33203125" style="468" customWidth="1"/>
    <col min="6" max="6" width="13.33203125" style="469" customWidth="1"/>
    <col min="7" max="7" width="12" style="470" customWidth="1"/>
    <col min="8" max="8" width="11.6640625" style="402" customWidth="1"/>
    <col min="9" max="9" width="4" style="473" customWidth="1"/>
    <col min="10" max="10" width="21.44140625" style="300" customWidth="1"/>
    <col min="11" max="11" width="6.6640625" style="300" customWidth="1"/>
    <col min="12" max="12" width="11.5546875" style="457" customWidth="1"/>
    <col min="13" max="13" width="5.109375" style="456" customWidth="1"/>
    <col min="14" max="14" width="5.44140625" style="457" customWidth="1"/>
    <col min="15" max="15" width="5.77734375" style="458" bestFit="1" customWidth="1"/>
    <col min="16" max="16" width="3" style="457" customWidth="1"/>
    <col min="17" max="17" width="2.6640625" style="457" customWidth="1"/>
    <col min="18" max="18" width="4.33203125" style="457" customWidth="1"/>
    <col min="19" max="19" width="3" style="457" customWidth="1"/>
    <col min="20" max="20" width="2.6640625" style="457" customWidth="1"/>
    <col min="21" max="21" width="3.33203125" style="457" customWidth="1"/>
    <col min="22" max="22" width="3" style="457" customWidth="1"/>
    <col min="23" max="23" width="3.109375" style="457" customWidth="1"/>
    <col min="24" max="24" width="11.21875" style="459" customWidth="1"/>
    <col min="25" max="25" width="16" style="221" customWidth="1"/>
    <col min="26" max="26" width="14.88671875" style="222" bestFit="1" customWidth="1"/>
    <col min="27" max="29" width="8.88671875" style="222"/>
    <col min="30" max="30" width="16" style="222" customWidth="1"/>
    <col min="31" max="33" width="8.88671875" style="222"/>
    <col min="34" max="34" width="17.109375" style="222" customWidth="1"/>
    <col min="35" max="16384" width="8.88671875" style="222"/>
  </cols>
  <sheetData>
    <row r="1" spans="1:25" ht="27" customHeight="1">
      <c r="A1" s="883" t="s">
        <v>648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883"/>
      <c r="S1" s="883"/>
      <c r="T1" s="883"/>
      <c r="U1" s="883"/>
      <c r="V1" s="883"/>
      <c r="W1" s="883"/>
      <c r="X1" s="883"/>
    </row>
    <row r="2" spans="1:25" customFormat="1" ht="19.5" customHeight="1">
      <c r="A2" s="884"/>
      <c r="B2" s="885"/>
      <c r="C2" s="885"/>
      <c r="D2" s="885"/>
      <c r="E2" s="885"/>
      <c r="F2" s="223"/>
      <c r="G2" s="10"/>
      <c r="H2" s="132" t="s">
        <v>11</v>
      </c>
      <c r="I2" s="224"/>
      <c r="J2" s="224"/>
      <c r="K2" s="224"/>
      <c r="L2" s="112"/>
      <c r="M2" s="141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32" t="s">
        <v>325</v>
      </c>
      <c r="Y2" s="225"/>
    </row>
    <row r="3" spans="1:25" s="227" customFormat="1" ht="30" customHeight="1">
      <c r="A3" s="886" t="s">
        <v>12</v>
      </c>
      <c r="B3" s="886"/>
      <c r="C3" s="886"/>
      <c r="D3" s="886"/>
      <c r="E3" s="886"/>
      <c r="F3" s="887" t="s">
        <v>649</v>
      </c>
      <c r="G3" s="888" t="s">
        <v>650</v>
      </c>
      <c r="H3" s="890" t="s">
        <v>354</v>
      </c>
      <c r="I3" s="891" t="s">
        <v>442</v>
      </c>
      <c r="J3" s="891"/>
      <c r="K3" s="891"/>
      <c r="L3" s="891"/>
      <c r="M3" s="891"/>
      <c r="N3" s="891"/>
      <c r="O3" s="891"/>
      <c r="P3" s="891"/>
      <c r="Q3" s="891"/>
      <c r="R3" s="891"/>
      <c r="S3" s="891"/>
      <c r="T3" s="891"/>
      <c r="U3" s="891"/>
      <c r="V3" s="891"/>
      <c r="W3" s="891"/>
      <c r="X3" s="891"/>
      <c r="Y3" s="226"/>
    </row>
    <row r="4" spans="1:25" s="227" customFormat="1" ht="24" customHeight="1">
      <c r="A4" s="228" t="s">
        <v>14</v>
      </c>
      <c r="B4" s="229" t="s">
        <v>15</v>
      </c>
      <c r="C4" s="229" t="s">
        <v>16</v>
      </c>
      <c r="D4" s="229" t="s">
        <v>17</v>
      </c>
      <c r="E4" s="230" t="s">
        <v>18</v>
      </c>
      <c r="F4" s="887"/>
      <c r="G4" s="889"/>
      <c r="H4" s="890"/>
      <c r="I4" s="891"/>
      <c r="J4" s="891"/>
      <c r="K4" s="891"/>
      <c r="L4" s="891"/>
      <c r="M4" s="891"/>
      <c r="N4" s="891"/>
      <c r="O4" s="891"/>
      <c r="P4" s="891"/>
      <c r="Q4" s="891"/>
      <c r="R4" s="891"/>
      <c r="S4" s="891"/>
      <c r="T4" s="891"/>
      <c r="U4" s="891"/>
      <c r="V4" s="891"/>
      <c r="W4" s="891"/>
      <c r="X4" s="891"/>
      <c r="Y4" s="226"/>
    </row>
    <row r="5" spans="1:25" s="237" customFormat="1" ht="30" customHeight="1">
      <c r="A5" s="882" t="s">
        <v>174</v>
      </c>
      <c r="B5" s="882"/>
      <c r="C5" s="882"/>
      <c r="D5" s="882"/>
      <c r="E5" s="882"/>
      <c r="F5" s="231">
        <f>F6+F255</f>
        <v>3986822</v>
      </c>
      <c r="G5" s="231">
        <f>G6+G255</f>
        <v>3818609</v>
      </c>
      <c r="H5" s="231">
        <f>H6+H255</f>
        <v>168212.99999999994</v>
      </c>
      <c r="I5" s="232"/>
      <c r="J5" s="233"/>
      <c r="K5" s="233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5"/>
      <c r="Y5" s="236">
        <f>Y6+Y255</f>
        <v>3986822000</v>
      </c>
    </row>
    <row r="6" spans="1:25" ht="30" customHeight="1">
      <c r="A6" s="842" t="s">
        <v>175</v>
      </c>
      <c r="B6" s="843"/>
      <c r="C6" s="843"/>
      <c r="D6" s="843"/>
      <c r="E6" s="844"/>
      <c r="F6" s="238">
        <f>F7+F194</f>
        <v>3763283.0380000002</v>
      </c>
      <c r="G6" s="238">
        <f>G7+G194</f>
        <v>3599120</v>
      </c>
      <c r="H6" s="238">
        <f>H7+H194</f>
        <v>164163.03799999994</v>
      </c>
      <c r="I6" s="239"/>
      <c r="J6" s="240"/>
      <c r="K6" s="240"/>
      <c r="L6" s="241"/>
      <c r="M6" s="241"/>
      <c r="N6" s="241"/>
      <c r="O6" s="242"/>
      <c r="P6" s="241"/>
      <c r="Q6" s="241"/>
      <c r="R6" s="241"/>
      <c r="S6" s="241"/>
      <c r="T6" s="241"/>
      <c r="U6" s="241"/>
      <c r="V6" s="241"/>
      <c r="W6" s="241"/>
      <c r="X6" s="243"/>
      <c r="Y6" s="221">
        <f>Y7+Y194</f>
        <v>3763283038</v>
      </c>
    </row>
    <row r="7" spans="1:25" ht="30" customHeight="1">
      <c r="A7" s="244"/>
      <c r="B7" s="839" t="s">
        <v>176</v>
      </c>
      <c r="C7" s="840"/>
      <c r="D7" s="840"/>
      <c r="E7" s="841"/>
      <c r="F7" s="245">
        <f>F8+F18+F163+F173+F188</f>
        <v>2656792.9920000001</v>
      </c>
      <c r="G7" s="245">
        <f>G8+G18+G163+G173+G188</f>
        <v>2562258</v>
      </c>
      <c r="H7" s="245">
        <f>H8+H18+H163+H173+H188</f>
        <v>94534.99199999994</v>
      </c>
      <c r="I7" s="239"/>
      <c r="J7" s="246"/>
      <c r="K7" s="246"/>
      <c r="L7" s="241"/>
      <c r="M7" s="241"/>
      <c r="N7" s="241"/>
      <c r="O7" s="242"/>
      <c r="P7" s="241"/>
      <c r="Q7" s="241"/>
      <c r="R7" s="241"/>
      <c r="S7" s="241"/>
      <c r="T7" s="241"/>
      <c r="U7" s="241"/>
      <c r="V7" s="241"/>
      <c r="W7" s="241"/>
      <c r="X7" s="243"/>
      <c r="Y7" s="221">
        <f>Y8+Y18+Y163+Y173+Y188</f>
        <v>2656792992</v>
      </c>
    </row>
    <row r="8" spans="1:25" ht="30" customHeight="1">
      <c r="A8" s="247"/>
      <c r="B8" s="248"/>
      <c r="C8" s="829" t="s">
        <v>177</v>
      </c>
      <c r="D8" s="829"/>
      <c r="E8" s="829"/>
      <c r="F8" s="249">
        <f t="shared" ref="F8:H9" si="0">F9</f>
        <v>54781.2</v>
      </c>
      <c r="G8" s="249">
        <f t="shared" si="0"/>
        <v>54781</v>
      </c>
      <c r="H8" s="249">
        <f t="shared" si="0"/>
        <v>0.19999999999708962</v>
      </c>
      <c r="I8" s="239"/>
      <c r="J8" s="246"/>
      <c r="K8" s="246"/>
      <c r="L8" s="250"/>
      <c r="M8" s="241"/>
      <c r="N8" s="241"/>
      <c r="O8" s="242"/>
      <c r="P8" s="241"/>
      <c r="Q8" s="241"/>
      <c r="R8" s="241"/>
      <c r="S8" s="241"/>
      <c r="T8" s="241"/>
      <c r="U8" s="241"/>
      <c r="V8" s="241"/>
      <c r="W8" s="241"/>
      <c r="X8" s="251"/>
      <c r="Y8" s="221">
        <f>X10</f>
        <v>54781200</v>
      </c>
    </row>
    <row r="9" spans="1:25" ht="30" customHeight="1">
      <c r="A9" s="252"/>
      <c r="B9" s="253"/>
      <c r="C9" s="254"/>
      <c r="D9" s="829" t="s">
        <v>249</v>
      </c>
      <c r="E9" s="829"/>
      <c r="F9" s="255">
        <f t="shared" si="0"/>
        <v>54781.2</v>
      </c>
      <c r="G9" s="255">
        <f t="shared" si="0"/>
        <v>54781</v>
      </c>
      <c r="H9" s="255">
        <f t="shared" si="0"/>
        <v>0.19999999999708962</v>
      </c>
      <c r="I9" s="856"/>
      <c r="J9" s="857"/>
      <c r="K9" s="246"/>
      <c r="L9" s="250"/>
      <c r="M9" s="241"/>
      <c r="N9" s="241"/>
      <c r="O9" s="242"/>
      <c r="P9" s="241"/>
      <c r="Q9" s="241"/>
      <c r="R9" s="241"/>
      <c r="S9" s="241"/>
      <c r="T9" s="241"/>
      <c r="U9" s="241"/>
      <c r="V9" s="241"/>
      <c r="W9" s="241"/>
      <c r="X9" s="251"/>
    </row>
    <row r="10" spans="1:25" ht="30" customHeight="1">
      <c r="A10" s="252"/>
      <c r="B10" s="253"/>
      <c r="C10" s="256"/>
      <c r="D10" s="254"/>
      <c r="E10" s="257" t="s">
        <v>355</v>
      </c>
      <c r="F10" s="258">
        <f>X10/1000</f>
        <v>54781.2</v>
      </c>
      <c r="G10" s="259">
        <v>54781</v>
      </c>
      <c r="H10" s="260">
        <f>F10-G10</f>
        <v>0.19999999999708962</v>
      </c>
      <c r="I10" s="850" t="s">
        <v>356</v>
      </c>
      <c r="J10" s="851"/>
      <c r="K10" s="261"/>
      <c r="L10" s="262"/>
      <c r="M10" s="263"/>
      <c r="N10" s="263"/>
      <c r="O10" s="264"/>
      <c r="P10" s="263"/>
      <c r="Q10" s="263"/>
      <c r="R10" s="263"/>
      <c r="S10" s="263"/>
      <c r="T10" s="263"/>
      <c r="U10" s="263"/>
      <c r="V10" s="263"/>
      <c r="W10" s="263"/>
      <c r="X10" s="265">
        <f>X11+X17</f>
        <v>54781200</v>
      </c>
    </row>
    <row r="11" spans="1:25" ht="30" customHeight="1">
      <c r="A11" s="252"/>
      <c r="B11" s="253"/>
      <c r="C11" s="256"/>
      <c r="D11" s="256"/>
      <c r="E11" s="266"/>
      <c r="F11" s="267"/>
      <c r="G11" s="268"/>
      <c r="H11" s="260"/>
      <c r="I11" s="269" t="s">
        <v>8</v>
      </c>
      <c r="J11" s="261" t="s">
        <v>178</v>
      </c>
      <c r="K11" s="261"/>
      <c r="L11" s="270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271">
        <f>SUM(X12:X16)</f>
        <v>51181200</v>
      </c>
    </row>
    <row r="12" spans="1:25" ht="30" customHeight="1">
      <c r="A12" s="272"/>
      <c r="B12" s="253"/>
      <c r="C12" s="273"/>
      <c r="D12" s="256"/>
      <c r="E12" s="266"/>
      <c r="F12" s="267"/>
      <c r="G12" s="268"/>
      <c r="H12" s="260"/>
      <c r="I12" s="274"/>
      <c r="J12" s="275" t="s">
        <v>357</v>
      </c>
      <c r="K12" s="275"/>
      <c r="L12" s="276">
        <v>72720</v>
      </c>
      <c r="M12" s="277" t="s">
        <v>22</v>
      </c>
      <c r="N12" s="126" t="s">
        <v>5</v>
      </c>
      <c r="O12" s="44">
        <v>12</v>
      </c>
      <c r="P12" s="277" t="s">
        <v>42</v>
      </c>
      <c r="Q12" s="126" t="s">
        <v>5</v>
      </c>
      <c r="R12" s="44">
        <v>12</v>
      </c>
      <c r="S12" s="277" t="s">
        <v>1</v>
      </c>
      <c r="T12" s="126"/>
      <c r="U12" s="126"/>
      <c r="V12" s="126"/>
      <c r="W12" s="126" t="s">
        <v>24</v>
      </c>
      <c r="X12" s="271">
        <f t="shared" ref="X12:X17" si="1">L12*O12*R12</f>
        <v>10471680</v>
      </c>
    </row>
    <row r="13" spans="1:25" ht="30" customHeight="1">
      <c r="A13" s="272"/>
      <c r="B13" s="253"/>
      <c r="C13" s="273"/>
      <c r="D13" s="256"/>
      <c r="E13" s="266"/>
      <c r="F13" s="267"/>
      <c r="G13" s="268"/>
      <c r="H13" s="260"/>
      <c r="I13" s="274"/>
      <c r="J13" s="275" t="s">
        <v>358</v>
      </c>
      <c r="K13" s="275"/>
      <c r="L13" s="276">
        <v>81810</v>
      </c>
      <c r="M13" s="277" t="s">
        <v>22</v>
      </c>
      <c r="N13" s="126" t="s">
        <v>5</v>
      </c>
      <c r="O13" s="44">
        <v>10</v>
      </c>
      <c r="P13" s="277" t="s">
        <v>42</v>
      </c>
      <c r="Q13" s="126" t="s">
        <v>5</v>
      </c>
      <c r="R13" s="44">
        <v>12</v>
      </c>
      <c r="S13" s="277" t="s">
        <v>1</v>
      </c>
      <c r="T13" s="126"/>
      <c r="U13" s="126"/>
      <c r="V13" s="126"/>
      <c r="W13" s="126" t="s">
        <v>24</v>
      </c>
      <c r="X13" s="271">
        <f t="shared" si="1"/>
        <v>9817200</v>
      </c>
    </row>
    <row r="14" spans="1:25" ht="30" customHeight="1">
      <c r="A14" s="272"/>
      <c r="B14" s="253"/>
      <c r="C14" s="273"/>
      <c r="D14" s="256"/>
      <c r="E14" s="266"/>
      <c r="F14" s="267"/>
      <c r="G14" s="268"/>
      <c r="H14" s="260"/>
      <c r="I14" s="274"/>
      <c r="J14" s="275" t="s">
        <v>359</v>
      </c>
      <c r="K14" s="275"/>
      <c r="L14" s="276">
        <v>90000</v>
      </c>
      <c r="M14" s="277" t="s">
        <v>22</v>
      </c>
      <c r="N14" s="126" t="s">
        <v>5</v>
      </c>
      <c r="O14" s="44">
        <v>8</v>
      </c>
      <c r="P14" s="277" t="s">
        <v>42</v>
      </c>
      <c r="Q14" s="126" t="s">
        <v>5</v>
      </c>
      <c r="R14" s="44">
        <v>12</v>
      </c>
      <c r="S14" s="277" t="s">
        <v>1</v>
      </c>
      <c r="T14" s="126"/>
      <c r="U14" s="126"/>
      <c r="V14" s="126"/>
      <c r="W14" s="126" t="s">
        <v>24</v>
      </c>
      <c r="X14" s="271">
        <f t="shared" si="1"/>
        <v>8640000</v>
      </c>
    </row>
    <row r="15" spans="1:25" ht="30" customHeight="1">
      <c r="A15" s="272"/>
      <c r="B15" s="253"/>
      <c r="C15" s="273"/>
      <c r="D15" s="256"/>
      <c r="E15" s="266"/>
      <c r="F15" s="267"/>
      <c r="G15" s="268"/>
      <c r="H15" s="260"/>
      <c r="I15" s="274"/>
      <c r="J15" s="275" t="s">
        <v>360</v>
      </c>
      <c r="K15" s="275"/>
      <c r="L15" s="276">
        <v>18180</v>
      </c>
      <c r="M15" s="277" t="s">
        <v>22</v>
      </c>
      <c r="N15" s="126" t="s">
        <v>5</v>
      </c>
      <c r="O15" s="44">
        <v>22</v>
      </c>
      <c r="P15" s="277" t="s">
        <v>42</v>
      </c>
      <c r="Q15" s="126" t="s">
        <v>5</v>
      </c>
      <c r="R15" s="44">
        <v>12</v>
      </c>
      <c r="S15" s="277" t="s">
        <v>1</v>
      </c>
      <c r="T15" s="126"/>
      <c r="U15" s="126"/>
      <c r="V15" s="126"/>
      <c r="W15" s="126" t="s">
        <v>24</v>
      </c>
      <c r="X15" s="271">
        <f t="shared" si="1"/>
        <v>4799520</v>
      </c>
    </row>
    <row r="16" spans="1:25" ht="30" customHeight="1">
      <c r="A16" s="272"/>
      <c r="B16" s="253"/>
      <c r="C16" s="273"/>
      <c r="D16" s="256"/>
      <c r="E16" s="266"/>
      <c r="F16" s="267"/>
      <c r="G16" s="268"/>
      <c r="H16" s="260"/>
      <c r="I16" s="274"/>
      <c r="J16" s="275" t="s">
        <v>361</v>
      </c>
      <c r="K16" s="275"/>
      <c r="L16" s="276">
        <v>36360</v>
      </c>
      <c r="M16" s="277" t="s">
        <v>22</v>
      </c>
      <c r="N16" s="126" t="s">
        <v>5</v>
      </c>
      <c r="O16" s="44">
        <v>40</v>
      </c>
      <c r="P16" s="277" t="s">
        <v>42</v>
      </c>
      <c r="Q16" s="126" t="s">
        <v>5</v>
      </c>
      <c r="R16" s="44">
        <v>12</v>
      </c>
      <c r="S16" s="277" t="s">
        <v>1</v>
      </c>
      <c r="T16" s="126"/>
      <c r="U16" s="126"/>
      <c r="V16" s="126"/>
      <c r="W16" s="126" t="s">
        <v>24</v>
      </c>
      <c r="X16" s="271">
        <f t="shared" si="1"/>
        <v>17452800</v>
      </c>
    </row>
    <row r="17" spans="1:28" ht="30" customHeight="1">
      <c r="A17" s="252"/>
      <c r="B17" s="253"/>
      <c r="C17" s="273"/>
      <c r="D17" s="256"/>
      <c r="E17" s="266"/>
      <c r="F17" s="267"/>
      <c r="G17" s="268"/>
      <c r="H17" s="260"/>
      <c r="I17" s="269" t="s">
        <v>8</v>
      </c>
      <c r="J17" s="261" t="s">
        <v>179</v>
      </c>
      <c r="K17" s="261"/>
      <c r="L17" s="276">
        <v>15000</v>
      </c>
      <c r="M17" s="277" t="s">
        <v>22</v>
      </c>
      <c r="N17" s="126" t="s">
        <v>5</v>
      </c>
      <c r="O17" s="44">
        <v>20</v>
      </c>
      <c r="P17" s="277" t="s">
        <v>42</v>
      </c>
      <c r="Q17" s="126" t="s">
        <v>5</v>
      </c>
      <c r="R17" s="44">
        <v>12</v>
      </c>
      <c r="S17" s="277" t="s">
        <v>1</v>
      </c>
      <c r="T17" s="126"/>
      <c r="U17" s="126"/>
      <c r="V17" s="126"/>
      <c r="W17" s="126" t="s">
        <v>24</v>
      </c>
      <c r="X17" s="271">
        <f t="shared" si="1"/>
        <v>3600000</v>
      </c>
      <c r="Y17" s="278"/>
    </row>
    <row r="18" spans="1:28" ht="30" customHeight="1">
      <c r="A18" s="252"/>
      <c r="B18" s="253"/>
      <c r="C18" s="892" t="s">
        <v>180</v>
      </c>
      <c r="D18" s="892"/>
      <c r="E18" s="893"/>
      <c r="F18" s="279">
        <f>F19+F50+F101</f>
        <v>2394165.966</v>
      </c>
      <c r="G18" s="279">
        <f>G19+G50+G101</f>
        <v>2365554</v>
      </c>
      <c r="H18" s="279">
        <f>H19+H50+H101</f>
        <v>28611.965999999928</v>
      </c>
      <c r="I18" s="239"/>
      <c r="J18" s="246"/>
      <c r="K18" s="246"/>
      <c r="L18" s="250"/>
      <c r="M18" s="241"/>
      <c r="N18" s="241"/>
      <c r="O18" s="242"/>
      <c r="P18" s="241"/>
      <c r="Q18" s="241"/>
      <c r="R18" s="241"/>
      <c r="S18" s="241"/>
      <c r="T18" s="241"/>
      <c r="U18" s="241"/>
      <c r="V18" s="241"/>
      <c r="W18" s="241"/>
      <c r="X18" s="251"/>
      <c r="Y18" s="280">
        <f>Y19+Y50+Y101</f>
        <v>2394165966</v>
      </c>
      <c r="Z18" s="281"/>
      <c r="AA18" s="281"/>
      <c r="AB18" s="281"/>
    </row>
    <row r="19" spans="1:28" ht="30" customHeight="1">
      <c r="A19" s="252"/>
      <c r="B19" s="253"/>
      <c r="C19" s="248"/>
      <c r="D19" s="840" t="s">
        <v>181</v>
      </c>
      <c r="E19" s="841"/>
      <c r="F19" s="238">
        <f>F20+F44</f>
        <v>1266834.1259999999</v>
      </c>
      <c r="G19" s="238">
        <f>G20+G44</f>
        <v>1250116</v>
      </c>
      <c r="H19" s="238">
        <f>H20+H44</f>
        <v>16718.125999999931</v>
      </c>
      <c r="I19" s="282"/>
      <c r="J19" s="246"/>
      <c r="K19" s="246"/>
      <c r="L19" s="250"/>
      <c r="M19" s="241"/>
      <c r="N19" s="241"/>
      <c r="O19" s="242"/>
      <c r="P19" s="241"/>
      <c r="Q19" s="241"/>
      <c r="R19" s="241"/>
      <c r="S19" s="241"/>
      <c r="T19" s="241"/>
      <c r="U19" s="241"/>
      <c r="V19" s="241"/>
      <c r="W19" s="241"/>
      <c r="X19" s="251"/>
      <c r="Y19" s="280">
        <f>X20+X44</f>
        <v>1266834126</v>
      </c>
      <c r="Z19" s="281"/>
      <c r="AA19" s="281"/>
      <c r="AB19" s="281"/>
    </row>
    <row r="20" spans="1:28" ht="30" customHeight="1">
      <c r="A20" s="252"/>
      <c r="B20" s="253"/>
      <c r="C20" s="256"/>
      <c r="D20" s="283"/>
      <c r="E20" s="284" t="s">
        <v>182</v>
      </c>
      <c r="F20" s="285">
        <f>X20*1/1000</f>
        <v>1226994.1259999999</v>
      </c>
      <c r="G20" s="259">
        <v>1210276</v>
      </c>
      <c r="H20" s="286">
        <f>F20-G20</f>
        <v>16718.125999999931</v>
      </c>
      <c r="I20" s="850" t="s">
        <v>183</v>
      </c>
      <c r="J20" s="851"/>
      <c r="K20" s="851"/>
      <c r="L20" s="851"/>
      <c r="M20" s="851"/>
      <c r="N20" s="851"/>
      <c r="O20" s="851"/>
      <c r="P20" s="287"/>
      <c r="Q20" s="287"/>
      <c r="R20" s="287"/>
      <c r="S20" s="287"/>
      <c r="T20" s="287"/>
      <c r="U20" s="287"/>
      <c r="V20" s="287"/>
      <c r="W20" s="287"/>
      <c r="X20" s="265">
        <f>SUM(X21,X38)</f>
        <v>1226994126</v>
      </c>
      <c r="Z20" s="281"/>
      <c r="AA20" s="281"/>
      <c r="AB20" s="281"/>
    </row>
    <row r="21" spans="1:28" ht="30" customHeight="1">
      <c r="A21" s="252"/>
      <c r="B21" s="253"/>
      <c r="C21" s="256"/>
      <c r="D21" s="273"/>
      <c r="E21" s="288"/>
      <c r="F21" s="289"/>
      <c r="G21" s="268"/>
      <c r="H21" s="260"/>
      <c r="I21" s="852" t="s">
        <v>651</v>
      </c>
      <c r="J21" s="853"/>
      <c r="K21" s="290"/>
      <c r="L21" s="261"/>
      <c r="M21" s="261"/>
      <c r="N21" s="261"/>
      <c r="O21" s="261"/>
      <c r="P21" s="263"/>
      <c r="Q21" s="263"/>
      <c r="R21" s="263"/>
      <c r="S21" s="263"/>
      <c r="T21" s="263"/>
      <c r="U21" s="263"/>
      <c r="V21" s="263"/>
      <c r="W21" s="263"/>
      <c r="X21" s="271">
        <f>SUM(X22:X37)</f>
        <v>1210275888</v>
      </c>
      <c r="Z21" s="281"/>
      <c r="AA21" s="281"/>
      <c r="AB21" s="281"/>
    </row>
    <row r="22" spans="1:28" ht="26.25" customHeight="1">
      <c r="A22" s="247"/>
      <c r="B22" s="291"/>
      <c r="C22" s="292"/>
      <c r="D22" s="293"/>
      <c r="E22" s="294"/>
      <c r="F22" s="289"/>
      <c r="G22" s="268"/>
      <c r="H22" s="260"/>
      <c r="I22" s="126" t="s">
        <v>8</v>
      </c>
      <c r="J22" s="261" t="s">
        <v>443</v>
      </c>
      <c r="K22" s="261"/>
      <c r="L22" s="295">
        <v>60000</v>
      </c>
      <c r="M22" s="296" t="s">
        <v>22</v>
      </c>
      <c r="N22" s="263" t="s">
        <v>5</v>
      </c>
      <c r="O22" s="264">
        <v>117</v>
      </c>
      <c r="P22" s="296" t="s">
        <v>23</v>
      </c>
      <c r="Q22" s="263" t="s">
        <v>5</v>
      </c>
      <c r="R22" s="264">
        <v>5</v>
      </c>
      <c r="S22" s="296" t="s">
        <v>105</v>
      </c>
      <c r="T22" s="263" t="s">
        <v>5</v>
      </c>
      <c r="U22" s="264">
        <v>12</v>
      </c>
      <c r="V22" s="296" t="s">
        <v>1</v>
      </c>
      <c r="W22" s="263" t="s">
        <v>24</v>
      </c>
      <c r="X22" s="271">
        <f t="shared" ref="X22" si="2">L22*O22*R22*U22</f>
        <v>421200000</v>
      </c>
      <c r="Y22" s="297"/>
      <c r="Z22" s="298"/>
      <c r="AA22" s="281"/>
      <c r="AB22" s="281"/>
    </row>
    <row r="23" spans="1:28" ht="26.25" customHeight="1">
      <c r="A23" s="252"/>
      <c r="B23" s="253"/>
      <c r="C23" s="256"/>
      <c r="D23" s="273"/>
      <c r="E23" s="288"/>
      <c r="F23" s="289"/>
      <c r="G23" s="268"/>
      <c r="H23" s="260"/>
      <c r="I23" s="126" t="s">
        <v>8</v>
      </c>
      <c r="J23" s="261" t="s">
        <v>444</v>
      </c>
      <c r="K23" s="261"/>
      <c r="L23" s="295">
        <v>45700</v>
      </c>
      <c r="M23" s="296" t="s">
        <v>22</v>
      </c>
      <c r="N23" s="263" t="s">
        <v>5</v>
      </c>
      <c r="O23" s="264">
        <v>74</v>
      </c>
      <c r="P23" s="296" t="s">
        <v>23</v>
      </c>
      <c r="Q23" s="263" t="s">
        <v>5</v>
      </c>
      <c r="R23" s="264">
        <v>3</v>
      </c>
      <c r="S23" s="296" t="s">
        <v>105</v>
      </c>
      <c r="T23" s="263" t="s">
        <v>5</v>
      </c>
      <c r="U23" s="264">
        <v>12</v>
      </c>
      <c r="V23" s="296" t="s">
        <v>1</v>
      </c>
      <c r="W23" s="263" t="s">
        <v>24</v>
      </c>
      <c r="X23" s="880">
        <f>(L23*O23*R23*U23)+(L24*O24*R24*U24)</f>
        <v>178257120</v>
      </c>
      <c r="Y23" s="297"/>
      <c r="Z23" s="298"/>
      <c r="AA23" s="281"/>
      <c r="AB23" s="281"/>
    </row>
    <row r="24" spans="1:28" ht="26.25" customHeight="1">
      <c r="A24" s="445"/>
      <c r="B24" s="403"/>
      <c r="C24" s="354"/>
      <c r="D24" s="397"/>
      <c r="E24" s="304"/>
      <c r="F24" s="305"/>
      <c r="G24" s="306"/>
      <c r="H24" s="307"/>
      <c r="I24" s="308"/>
      <c r="J24" s="309" t="s">
        <v>445</v>
      </c>
      <c r="K24" s="309"/>
      <c r="L24" s="310">
        <v>31820</v>
      </c>
      <c r="M24" s="311" t="s">
        <v>22</v>
      </c>
      <c r="N24" s="312" t="s">
        <v>5</v>
      </c>
      <c r="O24" s="313">
        <v>74</v>
      </c>
      <c r="P24" s="311" t="s">
        <v>23</v>
      </c>
      <c r="Q24" s="312" t="s">
        <v>5</v>
      </c>
      <c r="R24" s="313">
        <v>2</v>
      </c>
      <c r="S24" s="311" t="s">
        <v>105</v>
      </c>
      <c r="T24" s="312" t="s">
        <v>5</v>
      </c>
      <c r="U24" s="313">
        <v>12</v>
      </c>
      <c r="V24" s="311" t="s">
        <v>1</v>
      </c>
      <c r="W24" s="312" t="s">
        <v>24</v>
      </c>
      <c r="X24" s="881"/>
      <c r="Y24" s="297"/>
      <c r="Z24" s="298"/>
      <c r="AA24" s="281"/>
      <c r="AB24" s="281"/>
    </row>
    <row r="25" spans="1:28" ht="30" customHeight="1">
      <c r="A25" s="252"/>
      <c r="B25" s="253"/>
      <c r="C25" s="256"/>
      <c r="D25" s="273"/>
      <c r="E25" s="288"/>
      <c r="F25" s="289"/>
      <c r="G25" s="268"/>
      <c r="H25" s="260"/>
      <c r="I25" s="126" t="s">
        <v>8</v>
      </c>
      <c r="J25" s="261" t="s">
        <v>446</v>
      </c>
      <c r="K25" s="261"/>
      <c r="L25" s="295">
        <v>35500</v>
      </c>
      <c r="M25" s="296" t="s">
        <v>22</v>
      </c>
      <c r="N25" s="263" t="s">
        <v>5</v>
      </c>
      <c r="O25" s="264">
        <v>90</v>
      </c>
      <c r="P25" s="296" t="s">
        <v>23</v>
      </c>
      <c r="Q25" s="263" t="s">
        <v>5</v>
      </c>
      <c r="R25" s="264">
        <v>2</v>
      </c>
      <c r="S25" s="296" t="s">
        <v>105</v>
      </c>
      <c r="T25" s="263" t="s">
        <v>5</v>
      </c>
      <c r="U25" s="264">
        <v>12</v>
      </c>
      <c r="V25" s="296" t="s">
        <v>1</v>
      </c>
      <c r="W25" s="263" t="s">
        <v>24</v>
      </c>
      <c r="X25" s="880">
        <f>(L25*O25*R25*U25)+(L26*O26*R26*U26)</f>
        <v>129686400</v>
      </c>
      <c r="Y25" s="297"/>
      <c r="Z25" s="298"/>
      <c r="AA25" s="281"/>
      <c r="AB25" s="281"/>
    </row>
    <row r="26" spans="1:28" ht="30" customHeight="1">
      <c r="A26" s="252"/>
      <c r="B26" s="253"/>
      <c r="C26" s="256"/>
      <c r="D26" s="256"/>
      <c r="E26" s="288"/>
      <c r="F26" s="289"/>
      <c r="G26" s="268"/>
      <c r="H26" s="260"/>
      <c r="I26" s="126" t="s">
        <v>8</v>
      </c>
      <c r="J26" s="261" t="s">
        <v>447</v>
      </c>
      <c r="K26" s="261"/>
      <c r="L26" s="295">
        <v>24540</v>
      </c>
      <c r="M26" s="296" t="s">
        <v>22</v>
      </c>
      <c r="N26" s="263" t="s">
        <v>5</v>
      </c>
      <c r="O26" s="264">
        <v>90</v>
      </c>
      <c r="P26" s="296" t="s">
        <v>23</v>
      </c>
      <c r="Q26" s="263" t="s">
        <v>5</v>
      </c>
      <c r="R26" s="264">
        <v>2</v>
      </c>
      <c r="S26" s="296" t="s">
        <v>105</v>
      </c>
      <c r="T26" s="263" t="s">
        <v>5</v>
      </c>
      <c r="U26" s="264">
        <v>12</v>
      </c>
      <c r="V26" s="296" t="s">
        <v>1</v>
      </c>
      <c r="W26" s="263" t="s">
        <v>24</v>
      </c>
      <c r="X26" s="880"/>
      <c r="Y26" s="299"/>
      <c r="Z26" s="298"/>
    </row>
    <row r="27" spans="1:28" ht="30" customHeight="1">
      <c r="A27" s="252"/>
      <c r="B27" s="253"/>
      <c r="C27" s="256"/>
      <c r="D27" s="273"/>
      <c r="E27" s="288"/>
      <c r="F27" s="289"/>
      <c r="G27" s="268"/>
      <c r="H27" s="260"/>
      <c r="I27" s="126" t="s">
        <v>8</v>
      </c>
      <c r="J27" s="261" t="s">
        <v>448</v>
      </c>
      <c r="K27" s="261"/>
      <c r="L27" s="295">
        <v>30460</v>
      </c>
      <c r="M27" s="296" t="s">
        <v>22</v>
      </c>
      <c r="N27" s="263" t="s">
        <v>5</v>
      </c>
      <c r="O27" s="264">
        <v>50</v>
      </c>
      <c r="P27" s="296" t="s">
        <v>23</v>
      </c>
      <c r="Q27" s="263" t="s">
        <v>5</v>
      </c>
      <c r="R27" s="264">
        <v>1</v>
      </c>
      <c r="S27" s="296" t="s">
        <v>105</v>
      </c>
      <c r="T27" s="263" t="s">
        <v>5</v>
      </c>
      <c r="U27" s="264">
        <v>12</v>
      </c>
      <c r="V27" s="296" t="s">
        <v>1</v>
      </c>
      <c r="W27" s="263" t="s">
        <v>24</v>
      </c>
      <c r="X27" s="880">
        <f>(L27*O27*R27*U27)+(L28*O28*R28*U28)</f>
        <v>30822000</v>
      </c>
      <c r="Y27" s="299"/>
      <c r="Z27" s="298"/>
    </row>
    <row r="28" spans="1:28" ht="30" customHeight="1">
      <c r="A28" s="252"/>
      <c r="B28" s="253"/>
      <c r="C28" s="256"/>
      <c r="D28" s="256"/>
      <c r="E28" s="288"/>
      <c r="F28" s="289"/>
      <c r="G28" s="268"/>
      <c r="H28" s="260"/>
      <c r="I28" s="126" t="s">
        <v>8</v>
      </c>
      <c r="J28" s="261" t="s">
        <v>449</v>
      </c>
      <c r="K28" s="261"/>
      <c r="L28" s="295">
        <v>20910</v>
      </c>
      <c r="M28" s="296" t="s">
        <v>22</v>
      </c>
      <c r="N28" s="263" t="s">
        <v>5</v>
      </c>
      <c r="O28" s="264">
        <v>50</v>
      </c>
      <c r="P28" s="296" t="s">
        <v>23</v>
      </c>
      <c r="Q28" s="263" t="s">
        <v>5</v>
      </c>
      <c r="R28" s="264">
        <v>1</v>
      </c>
      <c r="S28" s="296" t="s">
        <v>105</v>
      </c>
      <c r="T28" s="263" t="s">
        <v>5</v>
      </c>
      <c r="U28" s="264">
        <v>12</v>
      </c>
      <c r="V28" s="296" t="s">
        <v>1</v>
      </c>
      <c r="W28" s="263" t="s">
        <v>24</v>
      </c>
      <c r="X28" s="880"/>
      <c r="Y28" s="297"/>
      <c r="Z28" s="298"/>
      <c r="AA28" s="281"/>
      <c r="AB28" s="281"/>
    </row>
    <row r="29" spans="1:28" ht="30" customHeight="1">
      <c r="A29" s="252"/>
      <c r="B29" s="253"/>
      <c r="C29" s="256"/>
      <c r="D29" s="256"/>
      <c r="E29" s="288"/>
      <c r="F29" s="289"/>
      <c r="G29" s="268"/>
      <c r="H29" s="260"/>
      <c r="I29" s="126" t="s">
        <v>8</v>
      </c>
      <c r="J29" s="261" t="s">
        <v>718</v>
      </c>
      <c r="K29" s="261"/>
      <c r="L29" s="295">
        <v>50000</v>
      </c>
      <c r="M29" s="296" t="s">
        <v>22</v>
      </c>
      <c r="N29" s="263" t="s">
        <v>5</v>
      </c>
      <c r="O29" s="264">
        <v>67</v>
      </c>
      <c r="P29" s="296" t="s">
        <v>23</v>
      </c>
      <c r="Q29" s="263" t="s">
        <v>5</v>
      </c>
      <c r="R29" s="264">
        <v>5</v>
      </c>
      <c r="S29" s="296" t="s">
        <v>105</v>
      </c>
      <c r="T29" s="263" t="s">
        <v>5</v>
      </c>
      <c r="U29" s="264">
        <v>12</v>
      </c>
      <c r="V29" s="296" t="s">
        <v>1</v>
      </c>
      <c r="W29" s="263" t="s">
        <v>24</v>
      </c>
      <c r="X29" s="271">
        <f t="shared" ref="X29:X37" si="3">L29*O29*R29*U29</f>
        <v>201000000</v>
      </c>
      <c r="Y29" s="297"/>
      <c r="Z29" s="298"/>
      <c r="AA29" s="281"/>
      <c r="AB29" s="281"/>
    </row>
    <row r="30" spans="1:28" ht="30" customHeight="1">
      <c r="A30" s="252"/>
      <c r="B30" s="253"/>
      <c r="C30" s="256"/>
      <c r="D30" s="256"/>
      <c r="E30" s="288"/>
      <c r="F30" s="289"/>
      <c r="G30" s="268"/>
      <c r="H30" s="260"/>
      <c r="I30" s="126" t="s">
        <v>8</v>
      </c>
      <c r="J30" s="261" t="s">
        <v>719</v>
      </c>
      <c r="K30" s="261"/>
      <c r="L30" s="295">
        <v>50000</v>
      </c>
      <c r="M30" s="296" t="s">
        <v>22</v>
      </c>
      <c r="N30" s="263" t="s">
        <v>5</v>
      </c>
      <c r="O30" s="264">
        <v>67</v>
      </c>
      <c r="P30" s="296" t="s">
        <v>23</v>
      </c>
      <c r="Q30" s="263" t="s">
        <v>5</v>
      </c>
      <c r="R30" s="264">
        <v>3</v>
      </c>
      <c r="S30" s="296" t="s">
        <v>105</v>
      </c>
      <c r="T30" s="263" t="s">
        <v>5</v>
      </c>
      <c r="U30" s="264">
        <v>12</v>
      </c>
      <c r="V30" s="296" t="s">
        <v>1</v>
      </c>
      <c r="W30" s="263" t="s">
        <v>24</v>
      </c>
      <c r="X30" s="271">
        <f t="shared" si="3"/>
        <v>120600000</v>
      </c>
      <c r="Y30" s="297"/>
      <c r="Z30" s="298"/>
      <c r="AA30" s="281"/>
      <c r="AB30" s="281"/>
    </row>
    <row r="31" spans="1:28" ht="30" customHeight="1">
      <c r="A31" s="252"/>
      <c r="B31" s="253"/>
      <c r="C31" s="256"/>
      <c r="D31" s="256"/>
      <c r="E31" s="288"/>
      <c r="F31" s="289"/>
      <c r="G31" s="268"/>
      <c r="H31" s="260"/>
      <c r="I31" s="126" t="s">
        <v>8</v>
      </c>
      <c r="J31" s="261" t="s">
        <v>184</v>
      </c>
      <c r="K31" s="261"/>
      <c r="L31" s="295">
        <v>30460</v>
      </c>
      <c r="M31" s="296" t="s">
        <v>22</v>
      </c>
      <c r="N31" s="263" t="s">
        <v>5</v>
      </c>
      <c r="O31" s="264">
        <v>10</v>
      </c>
      <c r="P31" s="296" t="s">
        <v>23</v>
      </c>
      <c r="Q31" s="263" t="s">
        <v>5</v>
      </c>
      <c r="R31" s="264">
        <v>3</v>
      </c>
      <c r="S31" s="296" t="s">
        <v>105</v>
      </c>
      <c r="T31" s="263" t="s">
        <v>5</v>
      </c>
      <c r="U31" s="264">
        <v>12</v>
      </c>
      <c r="V31" s="296" t="s">
        <v>1</v>
      </c>
      <c r="W31" s="263" t="s">
        <v>24</v>
      </c>
      <c r="X31" s="271">
        <f t="shared" si="3"/>
        <v>10965600</v>
      </c>
      <c r="Y31" s="297"/>
      <c r="Z31" s="298"/>
      <c r="AA31" s="281"/>
      <c r="AB31" s="281"/>
    </row>
    <row r="32" spans="1:28" ht="30" customHeight="1">
      <c r="A32" s="252"/>
      <c r="B32" s="253"/>
      <c r="C32" s="256"/>
      <c r="D32" s="256"/>
      <c r="E32" s="288"/>
      <c r="F32" s="289"/>
      <c r="G32" s="268"/>
      <c r="H32" s="260"/>
      <c r="I32" s="126" t="s">
        <v>8</v>
      </c>
      <c r="J32" s="261" t="s">
        <v>450</v>
      </c>
      <c r="K32" s="261"/>
      <c r="L32" s="295">
        <v>45700</v>
      </c>
      <c r="M32" s="296" t="s">
        <v>22</v>
      </c>
      <c r="N32" s="263" t="s">
        <v>5</v>
      </c>
      <c r="O32" s="264">
        <v>6</v>
      </c>
      <c r="P32" s="296" t="s">
        <v>23</v>
      </c>
      <c r="Q32" s="263" t="s">
        <v>5</v>
      </c>
      <c r="R32" s="264">
        <v>2</v>
      </c>
      <c r="S32" s="296" t="s">
        <v>105</v>
      </c>
      <c r="T32" s="263" t="s">
        <v>5</v>
      </c>
      <c r="U32" s="264">
        <v>12</v>
      </c>
      <c r="V32" s="296" t="s">
        <v>1</v>
      </c>
      <c r="W32" s="263" t="s">
        <v>24</v>
      </c>
      <c r="X32" s="271">
        <f t="shared" si="3"/>
        <v>6580800</v>
      </c>
      <c r="Y32" s="297"/>
      <c r="Z32" s="298"/>
      <c r="AA32" s="281"/>
      <c r="AB32" s="281"/>
    </row>
    <row r="33" spans="1:28" ht="30" customHeight="1">
      <c r="A33" s="252"/>
      <c r="B33" s="253"/>
      <c r="C33" s="256"/>
      <c r="D33" s="256"/>
      <c r="E33" s="288"/>
      <c r="F33" s="289"/>
      <c r="G33" s="268"/>
      <c r="H33" s="260"/>
      <c r="I33" s="126" t="s">
        <v>8</v>
      </c>
      <c r="J33" s="261" t="s">
        <v>451</v>
      </c>
      <c r="K33" s="261"/>
      <c r="L33" s="295">
        <v>136363</v>
      </c>
      <c r="M33" s="296" t="s">
        <v>22</v>
      </c>
      <c r="N33" s="263" t="s">
        <v>5</v>
      </c>
      <c r="O33" s="264">
        <v>5</v>
      </c>
      <c r="P33" s="296" t="s">
        <v>23</v>
      </c>
      <c r="Q33" s="263" t="s">
        <v>5</v>
      </c>
      <c r="R33" s="264">
        <v>3</v>
      </c>
      <c r="S33" s="296" t="s">
        <v>105</v>
      </c>
      <c r="T33" s="263" t="s">
        <v>5</v>
      </c>
      <c r="U33" s="264">
        <v>12</v>
      </c>
      <c r="V33" s="296" t="s">
        <v>1</v>
      </c>
      <c r="W33" s="263" t="s">
        <v>24</v>
      </c>
      <c r="X33" s="271">
        <f t="shared" si="3"/>
        <v>24545340</v>
      </c>
      <c r="Y33" s="297"/>
      <c r="Z33" s="298"/>
      <c r="AA33" s="281"/>
      <c r="AB33" s="281"/>
    </row>
    <row r="34" spans="1:28" ht="30" customHeight="1">
      <c r="A34" s="252"/>
      <c r="B34" s="253"/>
      <c r="C34" s="256"/>
      <c r="D34" s="256"/>
      <c r="E34" s="288"/>
      <c r="F34" s="289"/>
      <c r="G34" s="268"/>
      <c r="H34" s="260"/>
      <c r="I34" s="126" t="s">
        <v>8</v>
      </c>
      <c r="J34" s="261" t="s">
        <v>452</v>
      </c>
      <c r="K34" s="261"/>
      <c r="L34" s="295">
        <v>109090</v>
      </c>
      <c r="M34" s="296" t="s">
        <v>22</v>
      </c>
      <c r="N34" s="263" t="s">
        <v>5</v>
      </c>
      <c r="O34" s="264">
        <v>5</v>
      </c>
      <c r="P34" s="296" t="s">
        <v>23</v>
      </c>
      <c r="Q34" s="263" t="s">
        <v>5</v>
      </c>
      <c r="R34" s="264">
        <v>3</v>
      </c>
      <c r="S34" s="296" t="s">
        <v>105</v>
      </c>
      <c r="T34" s="263" t="s">
        <v>5</v>
      </c>
      <c r="U34" s="264">
        <v>12</v>
      </c>
      <c r="V34" s="296" t="s">
        <v>1</v>
      </c>
      <c r="W34" s="263" t="s">
        <v>24</v>
      </c>
      <c r="X34" s="271">
        <f t="shared" si="3"/>
        <v>19636200</v>
      </c>
      <c r="Y34" s="297"/>
      <c r="Z34" s="298"/>
      <c r="AA34" s="281"/>
      <c r="AB34" s="281"/>
    </row>
    <row r="35" spans="1:28" ht="30" customHeight="1">
      <c r="A35" s="252"/>
      <c r="B35" s="253"/>
      <c r="C35" s="256"/>
      <c r="D35" s="256"/>
      <c r="E35" s="288"/>
      <c r="F35" s="289"/>
      <c r="G35" s="268"/>
      <c r="H35" s="260"/>
      <c r="I35" s="126" t="s">
        <v>8</v>
      </c>
      <c r="J35" s="261" t="s">
        <v>453</v>
      </c>
      <c r="K35" s="261"/>
      <c r="L35" s="295">
        <v>81819</v>
      </c>
      <c r="M35" s="296" t="s">
        <v>22</v>
      </c>
      <c r="N35" s="263" t="s">
        <v>5</v>
      </c>
      <c r="O35" s="264">
        <v>4</v>
      </c>
      <c r="P35" s="296" t="s">
        <v>23</v>
      </c>
      <c r="Q35" s="263" t="s">
        <v>5</v>
      </c>
      <c r="R35" s="264">
        <v>14</v>
      </c>
      <c r="S35" s="296" t="s">
        <v>105</v>
      </c>
      <c r="T35" s="263" t="s">
        <v>5</v>
      </c>
      <c r="U35" s="264">
        <v>12</v>
      </c>
      <c r="V35" s="296" t="s">
        <v>1</v>
      </c>
      <c r="W35" s="263" t="s">
        <v>24</v>
      </c>
      <c r="X35" s="271">
        <f>L35*O35*R35*U35</f>
        <v>54982368</v>
      </c>
      <c r="Y35" s="297"/>
      <c r="Z35" s="298"/>
      <c r="AA35" s="281"/>
      <c r="AB35" s="281"/>
    </row>
    <row r="36" spans="1:28" ht="30" customHeight="1">
      <c r="A36" s="252"/>
      <c r="B36" s="253"/>
      <c r="C36" s="256"/>
      <c r="D36" s="256"/>
      <c r="E36" s="288"/>
      <c r="F36" s="289"/>
      <c r="G36" s="268"/>
      <c r="H36" s="260"/>
      <c r="I36" s="269" t="s">
        <v>8</v>
      </c>
      <c r="J36" s="300" t="s">
        <v>454</v>
      </c>
      <c r="L36" s="295">
        <v>109090</v>
      </c>
      <c r="M36" s="296" t="s">
        <v>22</v>
      </c>
      <c r="N36" s="263" t="s">
        <v>5</v>
      </c>
      <c r="O36" s="264">
        <v>5</v>
      </c>
      <c r="P36" s="296" t="s">
        <v>23</v>
      </c>
      <c r="Q36" s="263" t="s">
        <v>5</v>
      </c>
      <c r="R36" s="264">
        <v>3</v>
      </c>
      <c r="S36" s="296" t="s">
        <v>105</v>
      </c>
      <c r="T36" s="263" t="s">
        <v>5</v>
      </c>
      <c r="U36" s="264">
        <v>2</v>
      </c>
      <c r="V36" s="296" t="s">
        <v>1</v>
      </c>
      <c r="W36" s="263" t="s">
        <v>24</v>
      </c>
      <c r="X36" s="271">
        <f t="shared" si="3"/>
        <v>3272700</v>
      </c>
      <c r="Y36" s="297"/>
      <c r="Z36" s="298"/>
      <c r="AA36" s="281"/>
      <c r="AB36" s="281"/>
    </row>
    <row r="37" spans="1:28" ht="30" customHeight="1">
      <c r="A37" s="252"/>
      <c r="B37" s="253"/>
      <c r="C37" s="256"/>
      <c r="D37" s="256"/>
      <c r="E37" s="288"/>
      <c r="F37" s="289"/>
      <c r="G37" s="268"/>
      <c r="H37" s="260"/>
      <c r="I37" s="269" t="s">
        <v>8</v>
      </c>
      <c r="J37" s="300" t="s">
        <v>455</v>
      </c>
      <c r="L37" s="295">
        <v>90910</v>
      </c>
      <c r="M37" s="296" t="s">
        <v>22</v>
      </c>
      <c r="N37" s="263" t="s">
        <v>5</v>
      </c>
      <c r="O37" s="264">
        <v>8</v>
      </c>
      <c r="P37" s="296" t="s">
        <v>23</v>
      </c>
      <c r="Q37" s="263" t="s">
        <v>5</v>
      </c>
      <c r="R37" s="264">
        <v>1</v>
      </c>
      <c r="S37" s="296" t="s">
        <v>105</v>
      </c>
      <c r="T37" s="263" t="s">
        <v>5</v>
      </c>
      <c r="U37" s="264">
        <v>12</v>
      </c>
      <c r="V37" s="296" t="s">
        <v>1</v>
      </c>
      <c r="W37" s="263" t="s">
        <v>24</v>
      </c>
      <c r="X37" s="271">
        <f t="shared" si="3"/>
        <v>8727360</v>
      </c>
      <c r="Y37" s="297"/>
      <c r="Z37" s="298"/>
      <c r="AA37" s="281"/>
      <c r="AB37" s="281"/>
    </row>
    <row r="38" spans="1:28" ht="30" customHeight="1">
      <c r="A38" s="252"/>
      <c r="B38" s="253"/>
      <c r="C38" s="256"/>
      <c r="D38" s="256"/>
      <c r="E38" s="288"/>
      <c r="F38" s="289"/>
      <c r="G38" s="268"/>
      <c r="H38" s="260"/>
      <c r="I38" s="852" t="s">
        <v>652</v>
      </c>
      <c r="J38" s="853"/>
      <c r="K38" s="290"/>
      <c r="L38" s="295"/>
      <c r="M38" s="296"/>
      <c r="N38" s="263"/>
      <c r="O38" s="264"/>
      <c r="P38" s="296"/>
      <c r="Q38" s="263"/>
      <c r="R38" s="264"/>
      <c r="S38" s="296"/>
      <c r="T38" s="263"/>
      <c r="U38" s="264"/>
      <c r="V38" s="296"/>
      <c r="W38" s="263"/>
      <c r="X38" s="271">
        <f>SUM(X39:X43)</f>
        <v>16718238</v>
      </c>
      <c r="Y38" s="297"/>
      <c r="Z38" s="298"/>
      <c r="AA38" s="281"/>
      <c r="AB38" s="281"/>
    </row>
    <row r="39" spans="1:28" ht="30" customHeight="1">
      <c r="A39" s="252"/>
      <c r="B39" s="253"/>
      <c r="C39" s="256"/>
      <c r="D39" s="256"/>
      <c r="E39" s="288"/>
      <c r="F39" s="289"/>
      <c r="G39" s="268"/>
      <c r="H39" s="260"/>
      <c r="I39" s="126" t="s">
        <v>8</v>
      </c>
      <c r="J39" s="261" t="s">
        <v>443</v>
      </c>
      <c r="K39" s="300" t="s">
        <v>653</v>
      </c>
      <c r="L39" s="295">
        <v>428400000</v>
      </c>
      <c r="M39" s="296" t="s">
        <v>263</v>
      </c>
      <c r="N39" s="263" t="s">
        <v>654</v>
      </c>
      <c r="O39" s="264" t="s">
        <v>655</v>
      </c>
      <c r="P39" s="854">
        <v>421200000</v>
      </c>
      <c r="Q39" s="854"/>
      <c r="R39" s="854"/>
      <c r="S39" s="854"/>
      <c r="T39" s="854"/>
      <c r="U39" s="264" t="s">
        <v>263</v>
      </c>
      <c r="V39" s="296"/>
      <c r="W39" s="263" t="s">
        <v>24</v>
      </c>
      <c r="X39" s="271">
        <f>L39-P39</f>
        <v>7200000</v>
      </c>
      <c r="Y39" s="297"/>
      <c r="Z39" s="298"/>
      <c r="AA39" s="281"/>
      <c r="AB39" s="281"/>
    </row>
    <row r="40" spans="1:28" ht="30" customHeight="1">
      <c r="A40" s="252"/>
      <c r="B40" s="253"/>
      <c r="C40" s="256"/>
      <c r="D40" s="256"/>
      <c r="E40" s="288"/>
      <c r="F40" s="289"/>
      <c r="G40" s="268"/>
      <c r="H40" s="260"/>
      <c r="I40" s="126" t="s">
        <v>8</v>
      </c>
      <c r="J40" s="261" t="s">
        <v>718</v>
      </c>
      <c r="K40" s="300" t="s">
        <v>653</v>
      </c>
      <c r="L40" s="295">
        <v>204000000</v>
      </c>
      <c r="M40" s="296" t="s">
        <v>263</v>
      </c>
      <c r="N40" s="263" t="s">
        <v>654</v>
      </c>
      <c r="O40" s="264" t="s">
        <v>655</v>
      </c>
      <c r="P40" s="854">
        <v>201000000</v>
      </c>
      <c r="Q40" s="854"/>
      <c r="R40" s="854"/>
      <c r="S40" s="854"/>
      <c r="T40" s="854"/>
      <c r="U40" s="264" t="s">
        <v>263</v>
      </c>
      <c r="V40" s="296"/>
      <c r="W40" s="263" t="s">
        <v>24</v>
      </c>
      <c r="X40" s="271">
        <f t="shared" ref="X40:X42" si="4">L40-P40</f>
        <v>3000000</v>
      </c>
      <c r="Y40" s="297"/>
      <c r="Z40" s="298"/>
      <c r="AA40" s="281"/>
      <c r="AB40" s="281"/>
    </row>
    <row r="41" spans="1:28" ht="30" customHeight="1">
      <c r="A41" s="252"/>
      <c r="B41" s="253"/>
      <c r="C41" s="256"/>
      <c r="D41" s="256"/>
      <c r="E41" s="288"/>
      <c r="F41" s="289"/>
      <c r="G41" s="268"/>
      <c r="H41" s="260"/>
      <c r="I41" s="126" t="s">
        <v>8</v>
      </c>
      <c r="J41" s="261" t="s">
        <v>719</v>
      </c>
      <c r="K41" s="300" t="s">
        <v>653</v>
      </c>
      <c r="L41" s="295">
        <v>121500000</v>
      </c>
      <c r="M41" s="296" t="s">
        <v>263</v>
      </c>
      <c r="N41" s="263" t="s">
        <v>654</v>
      </c>
      <c r="O41" s="264" t="s">
        <v>655</v>
      </c>
      <c r="P41" s="854">
        <v>120600000</v>
      </c>
      <c r="Q41" s="854"/>
      <c r="R41" s="854"/>
      <c r="S41" s="854"/>
      <c r="T41" s="854"/>
      <c r="U41" s="264" t="s">
        <v>263</v>
      </c>
      <c r="V41" s="296"/>
      <c r="W41" s="263" t="s">
        <v>24</v>
      </c>
      <c r="X41" s="271">
        <f t="shared" si="4"/>
        <v>900000</v>
      </c>
      <c r="Y41" s="297"/>
      <c r="Z41" s="298"/>
      <c r="AA41" s="281"/>
      <c r="AB41" s="281"/>
    </row>
    <row r="42" spans="1:28" ht="30" customHeight="1">
      <c r="A42" s="252"/>
      <c r="B42" s="253"/>
      <c r="C42" s="256"/>
      <c r="D42" s="256"/>
      <c r="E42" s="288"/>
      <c r="F42" s="289"/>
      <c r="G42" s="268"/>
      <c r="H42" s="260"/>
      <c r="I42" s="126" t="s">
        <v>8</v>
      </c>
      <c r="J42" s="261" t="s">
        <v>453</v>
      </c>
      <c r="K42" s="300" t="s">
        <v>653</v>
      </c>
      <c r="L42" s="295">
        <v>58418766</v>
      </c>
      <c r="M42" s="296" t="s">
        <v>263</v>
      </c>
      <c r="N42" s="263" t="s">
        <v>654</v>
      </c>
      <c r="O42" s="264" t="s">
        <v>655</v>
      </c>
      <c r="P42" s="854">
        <v>54982368</v>
      </c>
      <c r="Q42" s="854"/>
      <c r="R42" s="854"/>
      <c r="S42" s="854"/>
      <c r="T42" s="854"/>
      <c r="U42" s="264" t="s">
        <v>263</v>
      </c>
      <c r="V42" s="296"/>
      <c r="W42" s="263" t="s">
        <v>24</v>
      </c>
      <c r="X42" s="271">
        <f t="shared" si="4"/>
        <v>3436398</v>
      </c>
      <c r="Y42" s="297"/>
      <c r="Z42" s="298"/>
      <c r="AA42" s="281"/>
      <c r="AB42" s="281"/>
    </row>
    <row r="43" spans="1:28" ht="30" customHeight="1">
      <c r="A43" s="252"/>
      <c r="B43" s="253"/>
      <c r="C43" s="256"/>
      <c r="D43" s="256"/>
      <c r="E43" s="288"/>
      <c r="F43" s="289"/>
      <c r="G43" s="268"/>
      <c r="H43" s="260"/>
      <c r="I43" s="269" t="s">
        <v>8</v>
      </c>
      <c r="J43" s="300" t="s">
        <v>455</v>
      </c>
      <c r="K43" s="300" t="s">
        <v>653</v>
      </c>
      <c r="L43" s="295">
        <v>10909200</v>
      </c>
      <c r="M43" s="296" t="s">
        <v>263</v>
      </c>
      <c r="N43" s="263" t="s">
        <v>654</v>
      </c>
      <c r="O43" s="264" t="s">
        <v>655</v>
      </c>
      <c r="P43" s="855">
        <v>8727360</v>
      </c>
      <c r="Q43" s="855"/>
      <c r="R43" s="855"/>
      <c r="S43" s="855"/>
      <c r="T43" s="855"/>
      <c r="U43" s="264" t="s">
        <v>263</v>
      </c>
      <c r="V43" s="296"/>
      <c r="W43" s="263" t="s">
        <v>24</v>
      </c>
      <c r="X43" s="271">
        <f>L43-P43</f>
        <v>2181840</v>
      </c>
      <c r="Y43" s="297"/>
      <c r="Z43" s="298"/>
      <c r="AA43" s="281"/>
      <c r="AB43" s="281"/>
    </row>
    <row r="44" spans="1:28" ht="30" customHeight="1">
      <c r="A44" s="252"/>
      <c r="B44" s="253"/>
      <c r="C44" s="256"/>
      <c r="D44" s="256"/>
      <c r="E44" s="284" t="s">
        <v>362</v>
      </c>
      <c r="F44" s="285">
        <f>X44*1/1000</f>
        <v>39840</v>
      </c>
      <c r="G44" s="259">
        <v>39840</v>
      </c>
      <c r="H44" s="286">
        <f>F44-G44</f>
        <v>0</v>
      </c>
      <c r="I44" s="850" t="s">
        <v>362</v>
      </c>
      <c r="J44" s="851"/>
      <c r="K44" s="301"/>
      <c r="L44" s="302"/>
      <c r="M44" s="287"/>
      <c r="N44" s="287"/>
      <c r="O44" s="303"/>
      <c r="P44" s="287"/>
      <c r="Q44" s="287"/>
      <c r="R44" s="287"/>
      <c r="S44" s="287"/>
      <c r="T44" s="287"/>
      <c r="U44" s="287"/>
      <c r="V44" s="287"/>
      <c r="W44" s="287"/>
      <c r="X44" s="265">
        <f>SUM(X45:X49)</f>
        <v>39840000</v>
      </c>
    </row>
    <row r="45" spans="1:28" ht="30" customHeight="1">
      <c r="A45" s="445"/>
      <c r="B45" s="403"/>
      <c r="C45" s="354"/>
      <c r="D45" s="354"/>
      <c r="E45" s="304"/>
      <c r="F45" s="305"/>
      <c r="G45" s="306"/>
      <c r="H45" s="307"/>
      <c r="I45" s="308" t="s">
        <v>8</v>
      </c>
      <c r="J45" s="309" t="s">
        <v>456</v>
      </c>
      <c r="K45" s="309"/>
      <c r="L45" s="310">
        <v>60000</v>
      </c>
      <c r="M45" s="311" t="s">
        <v>22</v>
      </c>
      <c r="N45" s="312" t="s">
        <v>5</v>
      </c>
      <c r="O45" s="313">
        <v>2</v>
      </c>
      <c r="P45" s="311" t="s">
        <v>23</v>
      </c>
      <c r="Q45" s="312" t="s">
        <v>5</v>
      </c>
      <c r="R45" s="313">
        <v>1</v>
      </c>
      <c r="S45" s="311" t="s">
        <v>105</v>
      </c>
      <c r="T45" s="312" t="s">
        <v>5</v>
      </c>
      <c r="U45" s="313">
        <v>12</v>
      </c>
      <c r="V45" s="311" t="s">
        <v>1</v>
      </c>
      <c r="W45" s="312" t="s">
        <v>24</v>
      </c>
      <c r="X45" s="314">
        <f>L45*O45*R45*U45</f>
        <v>1440000</v>
      </c>
    </row>
    <row r="46" spans="1:28" ht="30" customHeight="1">
      <c r="A46" s="252"/>
      <c r="B46" s="253"/>
      <c r="C46" s="256"/>
      <c r="D46" s="256"/>
      <c r="E46" s="288"/>
      <c r="F46" s="289"/>
      <c r="G46" s="268"/>
      <c r="H46" s="260"/>
      <c r="I46" s="126" t="s">
        <v>8</v>
      </c>
      <c r="J46" s="261" t="s">
        <v>457</v>
      </c>
      <c r="K46" s="261"/>
      <c r="L46" s="295">
        <v>50000</v>
      </c>
      <c r="M46" s="296" t="s">
        <v>22</v>
      </c>
      <c r="N46" s="263" t="s">
        <v>5</v>
      </c>
      <c r="O46" s="264">
        <v>1</v>
      </c>
      <c r="P46" s="296" t="s">
        <v>23</v>
      </c>
      <c r="Q46" s="263" t="s">
        <v>5</v>
      </c>
      <c r="R46" s="264">
        <v>1</v>
      </c>
      <c r="S46" s="296" t="s">
        <v>105</v>
      </c>
      <c r="T46" s="263" t="s">
        <v>5</v>
      </c>
      <c r="U46" s="264">
        <v>12</v>
      </c>
      <c r="V46" s="296" t="s">
        <v>1</v>
      </c>
      <c r="W46" s="263" t="s">
        <v>24</v>
      </c>
      <c r="X46" s="271">
        <f>L46*O46*R46*U46</f>
        <v>600000</v>
      </c>
    </row>
    <row r="47" spans="1:28" ht="30" customHeight="1">
      <c r="A47" s="252"/>
      <c r="B47" s="253"/>
      <c r="C47" s="256"/>
      <c r="D47" s="256"/>
      <c r="E47" s="288"/>
      <c r="F47" s="289"/>
      <c r="G47" s="268"/>
      <c r="H47" s="260"/>
      <c r="I47" s="126" t="s">
        <v>8</v>
      </c>
      <c r="J47" s="261" t="s">
        <v>185</v>
      </c>
      <c r="K47" s="261"/>
      <c r="L47" s="295">
        <v>3000</v>
      </c>
      <c r="M47" s="296" t="s">
        <v>22</v>
      </c>
      <c r="N47" s="263" t="s">
        <v>5</v>
      </c>
      <c r="O47" s="264">
        <v>600</v>
      </c>
      <c r="P47" s="296" t="s">
        <v>23</v>
      </c>
      <c r="Q47" s="263" t="s">
        <v>5</v>
      </c>
      <c r="R47" s="264">
        <v>1</v>
      </c>
      <c r="S47" s="296" t="s">
        <v>105</v>
      </c>
      <c r="T47" s="263" t="s">
        <v>5</v>
      </c>
      <c r="U47" s="264">
        <v>12</v>
      </c>
      <c r="V47" s="296" t="s">
        <v>1</v>
      </c>
      <c r="W47" s="263" t="s">
        <v>24</v>
      </c>
      <c r="X47" s="271">
        <f>L47*O47*R47*U47</f>
        <v>21600000</v>
      </c>
    </row>
    <row r="48" spans="1:28" ht="30" customHeight="1">
      <c r="A48" s="252"/>
      <c r="B48" s="253"/>
      <c r="C48" s="256"/>
      <c r="D48" s="256"/>
      <c r="E48" s="288"/>
      <c r="F48" s="289"/>
      <c r="G48" s="268"/>
      <c r="H48" s="260"/>
      <c r="I48" s="126" t="s">
        <v>8</v>
      </c>
      <c r="J48" s="261" t="s">
        <v>186</v>
      </c>
      <c r="K48" s="261"/>
      <c r="L48" s="295">
        <v>2500</v>
      </c>
      <c r="M48" s="296" t="s">
        <v>22</v>
      </c>
      <c r="N48" s="263" t="s">
        <v>5</v>
      </c>
      <c r="O48" s="264">
        <v>300</v>
      </c>
      <c r="P48" s="296" t="s">
        <v>23</v>
      </c>
      <c r="Q48" s="263" t="s">
        <v>5</v>
      </c>
      <c r="R48" s="264">
        <v>1</v>
      </c>
      <c r="S48" s="296" t="s">
        <v>105</v>
      </c>
      <c r="T48" s="263" t="s">
        <v>5</v>
      </c>
      <c r="U48" s="264">
        <v>12</v>
      </c>
      <c r="V48" s="296" t="s">
        <v>1</v>
      </c>
      <c r="W48" s="263" t="s">
        <v>24</v>
      </c>
      <c r="X48" s="271">
        <f>L48*O48*R48*U48</f>
        <v>9000000</v>
      </c>
    </row>
    <row r="49" spans="1:28" ht="30" customHeight="1">
      <c r="A49" s="252"/>
      <c r="B49" s="253"/>
      <c r="C49" s="256"/>
      <c r="D49" s="256"/>
      <c r="E49" s="304"/>
      <c r="F49" s="305"/>
      <c r="G49" s="306"/>
      <c r="H49" s="307"/>
      <c r="I49" s="308" t="s">
        <v>8</v>
      </c>
      <c r="J49" s="309" t="s">
        <v>187</v>
      </c>
      <c r="K49" s="309"/>
      <c r="L49" s="310">
        <v>2000</v>
      </c>
      <c r="M49" s="311" t="s">
        <v>22</v>
      </c>
      <c r="N49" s="312" t="s">
        <v>5</v>
      </c>
      <c r="O49" s="313">
        <v>300</v>
      </c>
      <c r="P49" s="311" t="s">
        <v>23</v>
      </c>
      <c r="Q49" s="312" t="s">
        <v>5</v>
      </c>
      <c r="R49" s="313">
        <v>1</v>
      </c>
      <c r="S49" s="311" t="s">
        <v>105</v>
      </c>
      <c r="T49" s="312" t="s">
        <v>5</v>
      </c>
      <c r="U49" s="313">
        <v>12</v>
      </c>
      <c r="V49" s="311" t="s">
        <v>1</v>
      </c>
      <c r="W49" s="312" t="s">
        <v>24</v>
      </c>
      <c r="X49" s="314">
        <f>L49*O49*R49*U49</f>
        <v>7200000</v>
      </c>
    </row>
    <row r="50" spans="1:28" ht="30" customHeight="1">
      <c r="A50" s="252"/>
      <c r="B50" s="253"/>
      <c r="C50" s="256"/>
      <c r="D50" s="839" t="s">
        <v>188</v>
      </c>
      <c r="E50" s="841"/>
      <c r="F50" s="238">
        <f>F51+F53+F55+F58+F60+F62+F67+F70+F77+F81+F86+F88+F91+F94+F98</f>
        <v>772057.44</v>
      </c>
      <c r="G50" s="238">
        <f>G51+G53+G55+G58+G60+G62+G67+G70+G77+G81+G86+G88+G91+G94+G98</f>
        <v>765564</v>
      </c>
      <c r="H50" s="238">
        <f>H51+H53+H55+H58+H60+H62+H67+H70+H77+H81+H86+H88+H91+H94+H98</f>
        <v>6493.4400000000023</v>
      </c>
      <c r="I50" s="239"/>
      <c r="J50" s="246"/>
      <c r="K50" s="246"/>
      <c r="L50" s="250"/>
      <c r="M50" s="241"/>
      <c r="N50" s="241"/>
      <c r="O50" s="242"/>
      <c r="P50" s="241"/>
      <c r="Q50" s="241"/>
      <c r="R50" s="241"/>
      <c r="S50" s="241"/>
      <c r="T50" s="241"/>
      <c r="U50" s="241"/>
      <c r="V50" s="241"/>
      <c r="W50" s="241"/>
      <c r="X50" s="251"/>
      <c r="Y50" s="221">
        <f>X51+X53+X55+X58+X60+X62+X67+X70+X77+X81+X86+X88+X91+X94+X98</f>
        <v>772057440</v>
      </c>
    </row>
    <row r="51" spans="1:28" ht="30" customHeight="1">
      <c r="A51" s="252"/>
      <c r="B51" s="253"/>
      <c r="C51" s="291"/>
      <c r="D51" s="256"/>
      <c r="E51" s="288" t="s">
        <v>458</v>
      </c>
      <c r="F51" s="289">
        <f>X51*1/1000</f>
        <v>63648</v>
      </c>
      <c r="G51" s="268">
        <v>63648</v>
      </c>
      <c r="H51" s="260">
        <f>F51-G51</f>
        <v>0</v>
      </c>
      <c r="I51" s="833" t="s">
        <v>458</v>
      </c>
      <c r="J51" s="834"/>
      <c r="K51" s="315"/>
      <c r="L51" s="295"/>
      <c r="M51" s="263"/>
      <c r="N51" s="263"/>
      <c r="O51" s="264"/>
      <c r="P51" s="263"/>
      <c r="Q51" s="263"/>
      <c r="R51" s="263"/>
      <c r="S51" s="263"/>
      <c r="T51" s="263"/>
      <c r="U51" s="263"/>
      <c r="V51" s="263"/>
      <c r="W51" s="263"/>
      <c r="X51" s="271">
        <f>SUM(X52:X52)</f>
        <v>63648000</v>
      </c>
      <c r="Y51" s="280"/>
      <c r="Z51" s="281"/>
      <c r="AA51" s="281"/>
      <c r="AB51" s="281"/>
    </row>
    <row r="52" spans="1:28" ht="30" customHeight="1">
      <c r="A52" s="252"/>
      <c r="B52" s="253"/>
      <c r="C52" s="291"/>
      <c r="D52" s="256"/>
      <c r="E52" s="304"/>
      <c r="F52" s="305"/>
      <c r="G52" s="306"/>
      <c r="H52" s="307"/>
      <c r="I52" s="316" t="s">
        <v>8</v>
      </c>
      <c r="J52" s="317" t="s">
        <v>459</v>
      </c>
      <c r="K52" s="317"/>
      <c r="L52" s="310">
        <v>39000</v>
      </c>
      <c r="M52" s="311" t="s">
        <v>22</v>
      </c>
      <c r="N52" s="312" t="s">
        <v>5</v>
      </c>
      <c r="O52" s="318">
        <v>34</v>
      </c>
      <c r="P52" s="311" t="s">
        <v>23</v>
      </c>
      <c r="Q52" s="312" t="s">
        <v>5</v>
      </c>
      <c r="R52" s="313">
        <v>4</v>
      </c>
      <c r="S52" s="311" t="s">
        <v>105</v>
      </c>
      <c r="T52" s="312" t="s">
        <v>5</v>
      </c>
      <c r="U52" s="313">
        <v>12</v>
      </c>
      <c r="V52" s="311" t="s">
        <v>1</v>
      </c>
      <c r="W52" s="312" t="s">
        <v>24</v>
      </c>
      <c r="X52" s="314">
        <f>L52*O52*R52*U52</f>
        <v>63648000</v>
      </c>
      <c r="Y52" s="280"/>
      <c r="Z52" s="281"/>
      <c r="AA52" s="281"/>
      <c r="AB52" s="281"/>
    </row>
    <row r="53" spans="1:28" ht="30" customHeight="1">
      <c r="A53" s="252"/>
      <c r="B53" s="253"/>
      <c r="C53" s="256"/>
      <c r="D53" s="256"/>
      <c r="E53" s="288" t="s">
        <v>460</v>
      </c>
      <c r="F53" s="289">
        <f>X53/1000</f>
        <v>9504</v>
      </c>
      <c r="G53" s="268">
        <v>9504</v>
      </c>
      <c r="H53" s="260">
        <f>F53-G53</f>
        <v>0</v>
      </c>
      <c r="I53" s="833" t="s">
        <v>460</v>
      </c>
      <c r="J53" s="834"/>
      <c r="K53" s="315"/>
      <c r="L53" s="295"/>
      <c r="M53" s="296"/>
      <c r="N53" s="263"/>
      <c r="O53" s="264"/>
      <c r="P53" s="296"/>
      <c r="Q53" s="263"/>
      <c r="R53" s="264"/>
      <c r="S53" s="296"/>
      <c r="T53" s="263"/>
      <c r="U53" s="264"/>
      <c r="V53" s="296"/>
      <c r="W53" s="263"/>
      <c r="X53" s="271">
        <f>SUM(X54:X54)</f>
        <v>9504000</v>
      </c>
      <c r="Y53" s="280"/>
      <c r="Z53" s="281"/>
      <c r="AA53" s="281"/>
      <c r="AB53" s="281"/>
    </row>
    <row r="54" spans="1:28" ht="30" customHeight="1">
      <c r="A54" s="252"/>
      <c r="B54" s="253"/>
      <c r="C54" s="256"/>
      <c r="D54" s="256"/>
      <c r="E54" s="288"/>
      <c r="F54" s="289"/>
      <c r="G54" s="268"/>
      <c r="H54" s="260"/>
      <c r="I54" s="126" t="s">
        <v>8</v>
      </c>
      <c r="J54" s="261" t="s">
        <v>363</v>
      </c>
      <c r="K54" s="261"/>
      <c r="L54" s="295">
        <v>36000</v>
      </c>
      <c r="M54" s="296" t="s">
        <v>22</v>
      </c>
      <c r="N54" s="263" t="s">
        <v>5</v>
      </c>
      <c r="O54" s="264">
        <v>22</v>
      </c>
      <c r="P54" s="296" t="s">
        <v>23</v>
      </c>
      <c r="Q54" s="263" t="s">
        <v>5</v>
      </c>
      <c r="R54" s="264">
        <v>1</v>
      </c>
      <c r="S54" s="296" t="s">
        <v>105</v>
      </c>
      <c r="T54" s="263" t="s">
        <v>5</v>
      </c>
      <c r="U54" s="264">
        <v>12</v>
      </c>
      <c r="V54" s="296" t="s">
        <v>1</v>
      </c>
      <c r="W54" s="263" t="s">
        <v>24</v>
      </c>
      <c r="X54" s="271">
        <f>L54*O54*R54*U54</f>
        <v>9504000</v>
      </c>
      <c r="Y54" s="280"/>
      <c r="Z54" s="281"/>
      <c r="AA54" s="281"/>
      <c r="AB54" s="281"/>
    </row>
    <row r="55" spans="1:28" ht="30" customHeight="1">
      <c r="A55" s="252"/>
      <c r="B55" s="253"/>
      <c r="C55" s="256"/>
      <c r="D55" s="256"/>
      <c r="E55" s="284" t="s">
        <v>461</v>
      </c>
      <c r="F55" s="285">
        <f>X55/1000</f>
        <v>56001.599999999999</v>
      </c>
      <c r="G55" s="259">
        <v>56002</v>
      </c>
      <c r="H55" s="286">
        <f>F55-G55</f>
        <v>-0.40000000000145519</v>
      </c>
      <c r="I55" s="862" t="s">
        <v>462</v>
      </c>
      <c r="J55" s="863"/>
      <c r="K55" s="319"/>
      <c r="L55" s="320"/>
      <c r="M55" s="321"/>
      <c r="N55" s="287"/>
      <c r="O55" s="303"/>
      <c r="P55" s="321"/>
      <c r="Q55" s="287"/>
      <c r="R55" s="303"/>
      <c r="S55" s="321"/>
      <c r="T55" s="287"/>
      <c r="U55" s="303"/>
      <c r="V55" s="321"/>
      <c r="W55" s="287"/>
      <c r="X55" s="265">
        <f>SUM(X56:X57)</f>
        <v>56001600</v>
      </c>
    </row>
    <row r="56" spans="1:28" ht="30" customHeight="1">
      <c r="A56" s="252"/>
      <c r="B56" s="253"/>
      <c r="C56" s="256"/>
      <c r="D56" s="256"/>
      <c r="E56" s="288"/>
      <c r="F56" s="289"/>
      <c r="G56" s="268"/>
      <c r="H56" s="260"/>
      <c r="I56" s="126" t="s">
        <v>8</v>
      </c>
      <c r="J56" s="261" t="s">
        <v>463</v>
      </c>
      <c r="K56" s="261"/>
      <c r="L56" s="295">
        <v>36000</v>
      </c>
      <c r="M56" s="296" t="s">
        <v>22</v>
      </c>
      <c r="N56" s="263" t="s">
        <v>5</v>
      </c>
      <c r="O56" s="264">
        <v>36</v>
      </c>
      <c r="P56" s="296" t="s">
        <v>23</v>
      </c>
      <c r="Q56" s="263" t="s">
        <v>5</v>
      </c>
      <c r="R56" s="264">
        <v>2</v>
      </c>
      <c r="S56" s="296" t="s">
        <v>105</v>
      </c>
      <c r="T56" s="263" t="s">
        <v>5</v>
      </c>
      <c r="U56" s="264">
        <v>12</v>
      </c>
      <c r="V56" s="296" t="s">
        <v>1</v>
      </c>
      <c r="W56" s="263" t="s">
        <v>24</v>
      </c>
      <c r="X56" s="271">
        <f>L56*O56*R56*U56</f>
        <v>31104000</v>
      </c>
      <c r="Y56" s="280"/>
      <c r="Z56" s="281"/>
      <c r="AA56" s="281"/>
      <c r="AB56" s="281"/>
    </row>
    <row r="57" spans="1:28" ht="30" customHeight="1">
      <c r="A57" s="252"/>
      <c r="B57" s="253"/>
      <c r="C57" s="256"/>
      <c r="D57" s="256"/>
      <c r="E57" s="304"/>
      <c r="F57" s="305"/>
      <c r="G57" s="306"/>
      <c r="H57" s="307"/>
      <c r="I57" s="308" t="s">
        <v>8</v>
      </c>
      <c r="J57" s="309" t="s">
        <v>364</v>
      </c>
      <c r="K57" s="309"/>
      <c r="L57" s="310">
        <v>27300</v>
      </c>
      <c r="M57" s="311" t="s">
        <v>22</v>
      </c>
      <c r="N57" s="312" t="s">
        <v>5</v>
      </c>
      <c r="O57" s="313">
        <v>38</v>
      </c>
      <c r="P57" s="311" t="s">
        <v>23</v>
      </c>
      <c r="Q57" s="312" t="s">
        <v>5</v>
      </c>
      <c r="R57" s="313">
        <v>2</v>
      </c>
      <c r="S57" s="311" t="s">
        <v>105</v>
      </c>
      <c r="T57" s="312" t="s">
        <v>5</v>
      </c>
      <c r="U57" s="313">
        <v>12</v>
      </c>
      <c r="V57" s="311" t="s">
        <v>1</v>
      </c>
      <c r="W57" s="312" t="s">
        <v>24</v>
      </c>
      <c r="X57" s="314">
        <f>L57*O57*R57*U57</f>
        <v>24897600</v>
      </c>
      <c r="Y57" s="280"/>
      <c r="Z57" s="281"/>
      <c r="AA57" s="281"/>
      <c r="AB57" s="281"/>
    </row>
    <row r="58" spans="1:28" ht="30" customHeight="1">
      <c r="A58" s="252"/>
      <c r="B58" s="253"/>
      <c r="C58" s="256"/>
      <c r="D58" s="256"/>
      <c r="E58" s="288" t="s">
        <v>464</v>
      </c>
      <c r="F58" s="289">
        <f>X58/1000</f>
        <v>18432</v>
      </c>
      <c r="G58" s="268">
        <v>18432</v>
      </c>
      <c r="H58" s="260">
        <f>F58-G58</f>
        <v>0</v>
      </c>
      <c r="I58" s="833" t="s">
        <v>464</v>
      </c>
      <c r="J58" s="834"/>
      <c r="K58" s="315"/>
      <c r="L58" s="295"/>
      <c r="M58" s="296"/>
      <c r="N58" s="263"/>
      <c r="O58" s="264"/>
      <c r="P58" s="296"/>
      <c r="Q58" s="263"/>
      <c r="R58" s="264"/>
      <c r="S58" s="296"/>
      <c r="T58" s="263"/>
      <c r="U58" s="264"/>
      <c r="V58" s="296"/>
      <c r="W58" s="263"/>
      <c r="X58" s="271">
        <f>X59</f>
        <v>18432000</v>
      </c>
    </row>
    <row r="59" spans="1:28" ht="30" customHeight="1">
      <c r="A59" s="252"/>
      <c r="B59" s="253"/>
      <c r="C59" s="256"/>
      <c r="D59" s="256"/>
      <c r="E59" s="288"/>
      <c r="F59" s="289"/>
      <c r="G59" s="268"/>
      <c r="H59" s="260"/>
      <c r="I59" s="126" t="s">
        <v>8</v>
      </c>
      <c r="J59" s="261" t="s">
        <v>365</v>
      </c>
      <c r="K59" s="261"/>
      <c r="L59" s="295">
        <v>24000</v>
      </c>
      <c r="M59" s="296" t="s">
        <v>22</v>
      </c>
      <c r="N59" s="263" t="s">
        <v>5</v>
      </c>
      <c r="O59" s="264">
        <v>32</v>
      </c>
      <c r="P59" s="296" t="s">
        <v>23</v>
      </c>
      <c r="Q59" s="263" t="s">
        <v>5</v>
      </c>
      <c r="R59" s="264">
        <v>2</v>
      </c>
      <c r="S59" s="296" t="s">
        <v>105</v>
      </c>
      <c r="T59" s="263" t="s">
        <v>5</v>
      </c>
      <c r="U59" s="264">
        <v>12</v>
      </c>
      <c r="V59" s="296" t="s">
        <v>1</v>
      </c>
      <c r="W59" s="263" t="s">
        <v>24</v>
      </c>
      <c r="X59" s="271">
        <f>L59*O59*R59*U59</f>
        <v>18432000</v>
      </c>
    </row>
    <row r="60" spans="1:28" ht="30" customHeight="1">
      <c r="A60" s="252"/>
      <c r="B60" s="253"/>
      <c r="C60" s="256"/>
      <c r="D60" s="256"/>
      <c r="E60" s="284" t="s">
        <v>465</v>
      </c>
      <c r="F60" s="285">
        <f>X60/1000</f>
        <v>7776</v>
      </c>
      <c r="G60" s="259">
        <v>7776</v>
      </c>
      <c r="H60" s="286">
        <f>F60-G60</f>
        <v>0</v>
      </c>
      <c r="I60" s="862" t="s">
        <v>465</v>
      </c>
      <c r="J60" s="863"/>
      <c r="K60" s="319"/>
      <c r="L60" s="320"/>
      <c r="M60" s="321"/>
      <c r="N60" s="287"/>
      <c r="O60" s="303"/>
      <c r="P60" s="321"/>
      <c r="Q60" s="287"/>
      <c r="R60" s="303"/>
      <c r="S60" s="321"/>
      <c r="T60" s="287"/>
      <c r="U60" s="303"/>
      <c r="V60" s="321"/>
      <c r="W60" s="287"/>
      <c r="X60" s="265">
        <f>SUM(X61:X61)</f>
        <v>7776000</v>
      </c>
      <c r="Y60" s="280"/>
      <c r="Z60" s="281"/>
      <c r="AA60" s="281"/>
      <c r="AB60" s="281"/>
    </row>
    <row r="61" spans="1:28" ht="30" customHeight="1">
      <c r="A61" s="252"/>
      <c r="B61" s="253"/>
      <c r="C61" s="256"/>
      <c r="D61" s="256"/>
      <c r="E61" s="304"/>
      <c r="F61" s="305"/>
      <c r="G61" s="306"/>
      <c r="H61" s="307"/>
      <c r="I61" s="316" t="s">
        <v>8</v>
      </c>
      <c r="J61" s="309" t="s">
        <v>466</v>
      </c>
      <c r="K61" s="309"/>
      <c r="L61" s="310">
        <v>36000</v>
      </c>
      <c r="M61" s="311" t="s">
        <v>22</v>
      </c>
      <c r="N61" s="312" t="s">
        <v>5</v>
      </c>
      <c r="O61" s="313">
        <v>18</v>
      </c>
      <c r="P61" s="311" t="s">
        <v>23</v>
      </c>
      <c r="Q61" s="312" t="s">
        <v>5</v>
      </c>
      <c r="R61" s="313">
        <v>1</v>
      </c>
      <c r="S61" s="311" t="s">
        <v>105</v>
      </c>
      <c r="T61" s="312" t="s">
        <v>5</v>
      </c>
      <c r="U61" s="313">
        <v>12</v>
      </c>
      <c r="V61" s="311" t="s">
        <v>1</v>
      </c>
      <c r="W61" s="312" t="s">
        <v>24</v>
      </c>
      <c r="X61" s="314">
        <f>L61*O61*R61*U61</f>
        <v>7776000</v>
      </c>
      <c r="Y61" s="280"/>
      <c r="Z61" s="281"/>
      <c r="AA61" s="281"/>
      <c r="AB61" s="281"/>
    </row>
    <row r="62" spans="1:28" ht="30" customHeight="1">
      <c r="A62" s="252"/>
      <c r="B62" s="253"/>
      <c r="C62" s="256"/>
      <c r="D62" s="256"/>
      <c r="E62" s="288" t="s">
        <v>467</v>
      </c>
      <c r="F62" s="289">
        <f>X62/1000</f>
        <v>43402.8</v>
      </c>
      <c r="G62" s="268">
        <v>43403</v>
      </c>
      <c r="H62" s="286">
        <f>F62-G62</f>
        <v>-0.19999999999708962</v>
      </c>
      <c r="I62" s="833" t="s">
        <v>467</v>
      </c>
      <c r="J62" s="834"/>
      <c r="K62" s="315"/>
      <c r="L62" s="295"/>
      <c r="M62" s="296"/>
      <c r="N62" s="263"/>
      <c r="O62" s="264"/>
      <c r="P62" s="296"/>
      <c r="Q62" s="263"/>
      <c r="R62" s="264"/>
      <c r="S62" s="296"/>
      <c r="T62" s="263"/>
      <c r="U62" s="264"/>
      <c r="V62" s="296"/>
      <c r="W62" s="263"/>
      <c r="X62" s="271">
        <f>SUM(X63:X66)</f>
        <v>43402800</v>
      </c>
    </row>
    <row r="63" spans="1:28" ht="30" customHeight="1">
      <c r="A63" s="252"/>
      <c r="B63" s="253"/>
      <c r="C63" s="256"/>
      <c r="D63" s="256"/>
      <c r="E63" s="288"/>
      <c r="F63" s="289"/>
      <c r="G63" s="268"/>
      <c r="H63" s="260"/>
      <c r="I63" s="269" t="s">
        <v>8</v>
      </c>
      <c r="J63" s="261" t="s">
        <v>468</v>
      </c>
      <c r="K63" s="261"/>
      <c r="L63" s="295">
        <v>25720</v>
      </c>
      <c r="M63" s="296" t="s">
        <v>22</v>
      </c>
      <c r="N63" s="263" t="s">
        <v>5</v>
      </c>
      <c r="O63" s="264">
        <v>120</v>
      </c>
      <c r="P63" s="296" t="s">
        <v>23</v>
      </c>
      <c r="Q63" s="263" t="s">
        <v>5</v>
      </c>
      <c r="R63" s="264">
        <v>1</v>
      </c>
      <c r="S63" s="296" t="s">
        <v>105</v>
      </c>
      <c r="T63" s="263" t="s">
        <v>5</v>
      </c>
      <c r="U63" s="264">
        <v>12</v>
      </c>
      <c r="V63" s="296" t="s">
        <v>1</v>
      </c>
      <c r="W63" s="263" t="s">
        <v>24</v>
      </c>
      <c r="X63" s="271">
        <f>L63*O63*R63*U63</f>
        <v>37036800</v>
      </c>
    </row>
    <row r="64" spans="1:28" ht="30" customHeight="1">
      <c r="A64" s="252"/>
      <c r="B64" s="253"/>
      <c r="C64" s="256"/>
      <c r="D64" s="256"/>
      <c r="E64" s="288"/>
      <c r="F64" s="289"/>
      <c r="G64" s="268"/>
      <c r="H64" s="260"/>
      <c r="I64" s="126" t="s">
        <v>8</v>
      </c>
      <c r="J64" s="261" t="s">
        <v>469</v>
      </c>
      <c r="K64" s="261"/>
      <c r="L64" s="295">
        <v>19720</v>
      </c>
      <c r="M64" s="296" t="s">
        <v>22</v>
      </c>
      <c r="N64" s="263" t="s">
        <v>5</v>
      </c>
      <c r="O64" s="264">
        <v>20</v>
      </c>
      <c r="P64" s="296" t="s">
        <v>23</v>
      </c>
      <c r="Q64" s="263" t="s">
        <v>5</v>
      </c>
      <c r="R64" s="264">
        <v>1</v>
      </c>
      <c r="S64" s="296" t="s">
        <v>105</v>
      </c>
      <c r="T64" s="263" t="s">
        <v>5</v>
      </c>
      <c r="U64" s="264">
        <v>12</v>
      </c>
      <c r="V64" s="296" t="s">
        <v>1</v>
      </c>
      <c r="W64" s="263" t="s">
        <v>24</v>
      </c>
      <c r="X64" s="271">
        <f t="shared" ref="X64:X66" si="5">L64*O64*R64*U64</f>
        <v>4732800</v>
      </c>
    </row>
    <row r="65" spans="1:24" ht="30" customHeight="1">
      <c r="A65" s="252"/>
      <c r="B65" s="253"/>
      <c r="C65" s="256"/>
      <c r="D65" s="256"/>
      <c r="E65" s="288"/>
      <c r="F65" s="289"/>
      <c r="G65" s="268"/>
      <c r="H65" s="260"/>
      <c r="I65" s="126" t="s">
        <v>8</v>
      </c>
      <c r="J65" s="261" t="s">
        <v>470</v>
      </c>
      <c r="K65" s="261"/>
      <c r="L65" s="295">
        <v>3630</v>
      </c>
      <c r="M65" s="296" t="s">
        <v>22</v>
      </c>
      <c r="N65" s="263" t="s">
        <v>5</v>
      </c>
      <c r="O65" s="264">
        <v>30</v>
      </c>
      <c r="P65" s="296" t="s">
        <v>23</v>
      </c>
      <c r="Q65" s="263" t="s">
        <v>5</v>
      </c>
      <c r="R65" s="264">
        <v>1</v>
      </c>
      <c r="S65" s="296" t="s">
        <v>105</v>
      </c>
      <c r="T65" s="263" t="s">
        <v>5</v>
      </c>
      <c r="U65" s="264">
        <v>12</v>
      </c>
      <c r="V65" s="296" t="s">
        <v>1</v>
      </c>
      <c r="W65" s="263" t="s">
        <v>24</v>
      </c>
      <c r="X65" s="271">
        <f t="shared" si="5"/>
        <v>1306800</v>
      </c>
    </row>
    <row r="66" spans="1:24" ht="30" customHeight="1">
      <c r="A66" s="445"/>
      <c r="B66" s="403"/>
      <c r="C66" s="354"/>
      <c r="D66" s="354"/>
      <c r="E66" s="304"/>
      <c r="F66" s="305"/>
      <c r="G66" s="306"/>
      <c r="H66" s="307"/>
      <c r="I66" s="308" t="s">
        <v>8</v>
      </c>
      <c r="J66" s="350" t="s">
        <v>471</v>
      </c>
      <c r="K66" s="350"/>
      <c r="L66" s="310">
        <v>2720</v>
      </c>
      <c r="M66" s="311" t="s">
        <v>22</v>
      </c>
      <c r="N66" s="312" t="s">
        <v>5</v>
      </c>
      <c r="O66" s="313">
        <v>10</v>
      </c>
      <c r="P66" s="311" t="s">
        <v>23</v>
      </c>
      <c r="Q66" s="312" t="s">
        <v>5</v>
      </c>
      <c r="R66" s="313">
        <v>1</v>
      </c>
      <c r="S66" s="311" t="s">
        <v>105</v>
      </c>
      <c r="T66" s="312" t="s">
        <v>5</v>
      </c>
      <c r="U66" s="313">
        <v>12</v>
      </c>
      <c r="V66" s="311" t="s">
        <v>1</v>
      </c>
      <c r="W66" s="312" t="s">
        <v>24</v>
      </c>
      <c r="X66" s="314">
        <f t="shared" si="5"/>
        <v>326400</v>
      </c>
    </row>
    <row r="67" spans="1:24" ht="30" customHeight="1">
      <c r="A67" s="252"/>
      <c r="B67" s="253"/>
      <c r="C67" s="256"/>
      <c r="D67" s="256"/>
      <c r="E67" s="288" t="s">
        <v>472</v>
      </c>
      <c r="F67" s="289">
        <f>X67/1000</f>
        <v>27018</v>
      </c>
      <c r="G67" s="268">
        <v>27018</v>
      </c>
      <c r="H67" s="260">
        <f>F67-G67</f>
        <v>0</v>
      </c>
      <c r="I67" s="833" t="s">
        <v>472</v>
      </c>
      <c r="J67" s="834"/>
      <c r="K67" s="315"/>
      <c r="L67" s="295"/>
      <c r="M67" s="296"/>
      <c r="N67" s="263"/>
      <c r="O67" s="264"/>
      <c r="P67" s="296"/>
      <c r="Q67" s="263"/>
      <c r="R67" s="264"/>
      <c r="S67" s="296"/>
      <c r="T67" s="263"/>
      <c r="U67" s="264"/>
      <c r="V67" s="296"/>
      <c r="W67" s="263"/>
      <c r="X67" s="271">
        <f>SUM(X68:X69)</f>
        <v>27018000</v>
      </c>
    </row>
    <row r="68" spans="1:24" ht="30" customHeight="1">
      <c r="A68" s="252"/>
      <c r="B68" s="253"/>
      <c r="C68" s="256"/>
      <c r="D68" s="256"/>
      <c r="E68" s="288"/>
      <c r="F68" s="289"/>
      <c r="G68" s="268"/>
      <c r="H68" s="260"/>
      <c r="I68" s="269" t="s">
        <v>8</v>
      </c>
      <c r="J68" s="261" t="s">
        <v>473</v>
      </c>
      <c r="K68" s="261"/>
      <c r="L68" s="295">
        <v>36000</v>
      </c>
      <c r="M68" s="296" t="s">
        <v>22</v>
      </c>
      <c r="N68" s="263" t="s">
        <v>5</v>
      </c>
      <c r="O68" s="264">
        <v>36</v>
      </c>
      <c r="P68" s="296" t="s">
        <v>23</v>
      </c>
      <c r="Q68" s="263" t="s">
        <v>5</v>
      </c>
      <c r="R68" s="264">
        <v>1</v>
      </c>
      <c r="S68" s="296" t="s">
        <v>105</v>
      </c>
      <c r="T68" s="263" t="s">
        <v>5</v>
      </c>
      <c r="U68" s="264">
        <v>12</v>
      </c>
      <c r="V68" s="296" t="s">
        <v>1</v>
      </c>
      <c r="W68" s="263" t="s">
        <v>24</v>
      </c>
      <c r="X68" s="271">
        <f>L68*O68*R68*U68</f>
        <v>15552000</v>
      </c>
    </row>
    <row r="69" spans="1:24" ht="30" customHeight="1">
      <c r="A69" s="252"/>
      <c r="B69" s="253"/>
      <c r="C69" s="256"/>
      <c r="D69" s="256"/>
      <c r="E69" s="288"/>
      <c r="F69" s="289"/>
      <c r="G69" s="268"/>
      <c r="H69" s="260"/>
      <c r="I69" s="269" t="s">
        <v>8</v>
      </c>
      <c r="J69" s="261" t="s">
        <v>474</v>
      </c>
      <c r="K69" s="261"/>
      <c r="L69" s="295">
        <v>27300</v>
      </c>
      <c r="M69" s="296" t="s">
        <v>22</v>
      </c>
      <c r="N69" s="263" t="s">
        <v>5</v>
      </c>
      <c r="O69" s="264">
        <v>35</v>
      </c>
      <c r="P69" s="296" t="s">
        <v>23</v>
      </c>
      <c r="Q69" s="263" t="s">
        <v>5</v>
      </c>
      <c r="R69" s="264">
        <v>1</v>
      </c>
      <c r="S69" s="296" t="s">
        <v>105</v>
      </c>
      <c r="T69" s="263" t="s">
        <v>5</v>
      </c>
      <c r="U69" s="264">
        <v>12</v>
      </c>
      <c r="V69" s="296" t="s">
        <v>1</v>
      </c>
      <c r="W69" s="263" t="s">
        <v>24</v>
      </c>
      <c r="X69" s="271">
        <f>L69*O69*R69*U69</f>
        <v>11466000</v>
      </c>
    </row>
    <row r="70" spans="1:24" ht="30" customHeight="1">
      <c r="A70" s="252"/>
      <c r="B70" s="253"/>
      <c r="C70" s="256"/>
      <c r="D70" s="256"/>
      <c r="E70" s="284" t="s">
        <v>475</v>
      </c>
      <c r="F70" s="323">
        <f>X70/1000</f>
        <v>31968</v>
      </c>
      <c r="G70" s="259">
        <v>26914</v>
      </c>
      <c r="H70" s="286">
        <f>F70-G70</f>
        <v>5054</v>
      </c>
      <c r="I70" s="862" t="s">
        <v>475</v>
      </c>
      <c r="J70" s="863"/>
      <c r="K70" s="319"/>
      <c r="L70" s="324"/>
      <c r="M70" s="325"/>
      <c r="N70" s="302"/>
      <c r="O70" s="303"/>
      <c r="P70" s="321"/>
      <c r="Q70" s="287"/>
      <c r="R70" s="303"/>
      <c r="S70" s="321"/>
      <c r="T70" s="287"/>
      <c r="U70" s="303"/>
      <c r="V70" s="321"/>
      <c r="W70" s="287"/>
      <c r="X70" s="265">
        <f>SUM(X71,X74)</f>
        <v>31968000</v>
      </c>
    </row>
    <row r="71" spans="1:24" ht="30" customHeight="1">
      <c r="A71" s="252"/>
      <c r="B71" s="253"/>
      <c r="C71" s="256"/>
      <c r="D71" s="256"/>
      <c r="E71" s="288"/>
      <c r="F71" s="326"/>
      <c r="G71" s="268"/>
      <c r="H71" s="260"/>
      <c r="I71" s="852" t="s">
        <v>651</v>
      </c>
      <c r="J71" s="853"/>
      <c r="K71" s="315"/>
      <c r="L71" s="327"/>
      <c r="M71" s="328"/>
      <c r="N71" s="262"/>
      <c r="O71" s="264"/>
      <c r="P71" s="296"/>
      <c r="Q71" s="263"/>
      <c r="R71" s="264"/>
      <c r="S71" s="296"/>
      <c r="T71" s="263"/>
      <c r="U71" s="264"/>
      <c r="V71" s="296"/>
      <c r="W71" s="263"/>
      <c r="X71" s="271">
        <f>SUM(X72:X73)</f>
        <v>26913600</v>
      </c>
    </row>
    <row r="72" spans="1:24" ht="30" customHeight="1">
      <c r="A72" s="252"/>
      <c r="B72" s="253"/>
      <c r="C72" s="256"/>
      <c r="D72" s="256"/>
      <c r="E72" s="288"/>
      <c r="F72" s="289"/>
      <c r="G72" s="268"/>
      <c r="H72" s="260"/>
      <c r="I72" s="126" t="s">
        <v>8</v>
      </c>
      <c r="J72" s="261" t="s">
        <v>367</v>
      </c>
      <c r="K72" s="261"/>
      <c r="L72" s="295">
        <v>36000</v>
      </c>
      <c r="M72" s="296" t="s">
        <v>22</v>
      </c>
      <c r="N72" s="263" t="s">
        <v>5</v>
      </c>
      <c r="O72" s="264">
        <v>35</v>
      </c>
      <c r="P72" s="296" t="s">
        <v>23</v>
      </c>
      <c r="Q72" s="263" t="s">
        <v>5</v>
      </c>
      <c r="R72" s="264">
        <v>1</v>
      </c>
      <c r="S72" s="296" t="s">
        <v>105</v>
      </c>
      <c r="T72" s="263" t="s">
        <v>5</v>
      </c>
      <c r="U72" s="264">
        <v>12</v>
      </c>
      <c r="V72" s="296" t="s">
        <v>1</v>
      </c>
      <c r="W72" s="263" t="s">
        <v>24</v>
      </c>
      <c r="X72" s="271">
        <f>L72*O72*R72*U72</f>
        <v>15120000</v>
      </c>
    </row>
    <row r="73" spans="1:24" ht="30" customHeight="1">
      <c r="A73" s="252"/>
      <c r="B73" s="253"/>
      <c r="C73" s="256"/>
      <c r="D73" s="256"/>
      <c r="E73" s="288"/>
      <c r="F73" s="289"/>
      <c r="G73" s="268"/>
      <c r="H73" s="260"/>
      <c r="I73" s="126" t="s">
        <v>8</v>
      </c>
      <c r="J73" s="261" t="s">
        <v>366</v>
      </c>
      <c r="K73" s="261"/>
      <c r="L73" s="295">
        <v>27300</v>
      </c>
      <c r="M73" s="296" t="s">
        <v>22</v>
      </c>
      <c r="N73" s="263" t="s">
        <v>5</v>
      </c>
      <c r="O73" s="264">
        <v>36</v>
      </c>
      <c r="P73" s="296" t="s">
        <v>23</v>
      </c>
      <c r="Q73" s="263" t="s">
        <v>5</v>
      </c>
      <c r="R73" s="264">
        <v>1</v>
      </c>
      <c r="S73" s="296" t="s">
        <v>105</v>
      </c>
      <c r="T73" s="263" t="s">
        <v>5</v>
      </c>
      <c r="U73" s="264">
        <v>12</v>
      </c>
      <c r="V73" s="296" t="s">
        <v>1</v>
      </c>
      <c r="W73" s="263" t="s">
        <v>24</v>
      </c>
      <c r="X73" s="271">
        <f>L73*O73*R73*U73</f>
        <v>11793600</v>
      </c>
    </row>
    <row r="74" spans="1:24" ht="30" customHeight="1">
      <c r="A74" s="252"/>
      <c r="B74" s="253"/>
      <c r="C74" s="256"/>
      <c r="D74" s="256"/>
      <c r="E74" s="288"/>
      <c r="F74" s="289"/>
      <c r="G74" s="268"/>
      <c r="H74" s="260"/>
      <c r="I74" s="852" t="s">
        <v>652</v>
      </c>
      <c r="J74" s="853"/>
      <c r="K74" s="261"/>
      <c r="L74" s="295"/>
      <c r="M74" s="296"/>
      <c r="N74" s="263"/>
      <c r="O74" s="264"/>
      <c r="P74" s="296"/>
      <c r="Q74" s="263"/>
      <c r="R74" s="264"/>
      <c r="S74" s="296"/>
      <c r="T74" s="263"/>
      <c r="U74" s="264"/>
      <c r="V74" s="296"/>
      <c r="W74" s="263"/>
      <c r="X74" s="271">
        <f>SUM(X75:X76)</f>
        <v>5054400</v>
      </c>
    </row>
    <row r="75" spans="1:24" ht="30" customHeight="1">
      <c r="A75" s="252"/>
      <c r="B75" s="253"/>
      <c r="C75" s="256"/>
      <c r="D75" s="256"/>
      <c r="E75" s="288"/>
      <c r="F75" s="289"/>
      <c r="G75" s="268"/>
      <c r="H75" s="260"/>
      <c r="I75" s="126" t="s">
        <v>8</v>
      </c>
      <c r="J75" s="261" t="s">
        <v>367</v>
      </c>
      <c r="K75" s="329" t="s">
        <v>653</v>
      </c>
      <c r="L75" s="295">
        <v>31968000</v>
      </c>
      <c r="M75" s="296" t="s">
        <v>263</v>
      </c>
      <c r="N75" s="263" t="s">
        <v>654</v>
      </c>
      <c r="O75" s="264" t="s">
        <v>655</v>
      </c>
      <c r="P75" s="854">
        <v>15120000</v>
      </c>
      <c r="Q75" s="854"/>
      <c r="R75" s="854"/>
      <c r="S75" s="854"/>
      <c r="T75" s="854"/>
      <c r="U75" s="264" t="s">
        <v>263</v>
      </c>
      <c r="V75" s="296"/>
      <c r="W75" s="263" t="s">
        <v>555</v>
      </c>
      <c r="X75" s="271">
        <f>L75-P75</f>
        <v>16848000</v>
      </c>
    </row>
    <row r="76" spans="1:24" ht="30" customHeight="1">
      <c r="A76" s="252"/>
      <c r="B76" s="253"/>
      <c r="C76" s="256"/>
      <c r="D76" s="256"/>
      <c r="E76" s="288"/>
      <c r="F76" s="289"/>
      <c r="G76" s="268"/>
      <c r="H76" s="260"/>
      <c r="I76" s="269" t="s">
        <v>8</v>
      </c>
      <c r="J76" s="329" t="s">
        <v>366</v>
      </c>
      <c r="K76" s="329" t="s">
        <v>653</v>
      </c>
      <c r="L76" s="295">
        <v>0</v>
      </c>
      <c r="M76" s="296" t="s">
        <v>263</v>
      </c>
      <c r="N76" s="263" t="s">
        <v>654</v>
      </c>
      <c r="O76" s="264" t="s">
        <v>655</v>
      </c>
      <c r="P76" s="855">
        <v>11793600</v>
      </c>
      <c r="Q76" s="855"/>
      <c r="R76" s="855"/>
      <c r="S76" s="855"/>
      <c r="T76" s="855"/>
      <c r="U76" s="264" t="s">
        <v>263</v>
      </c>
      <c r="V76" s="296"/>
      <c r="W76" s="263" t="s">
        <v>24</v>
      </c>
      <c r="X76" s="330">
        <f>L76-P76</f>
        <v>-11793600</v>
      </c>
    </row>
    <row r="77" spans="1:24" ht="30" customHeight="1">
      <c r="A77" s="252"/>
      <c r="B77" s="253"/>
      <c r="C77" s="256"/>
      <c r="D77" s="256"/>
      <c r="E77" s="284" t="s">
        <v>476</v>
      </c>
      <c r="F77" s="323">
        <f>X77/1000</f>
        <v>130930.56</v>
      </c>
      <c r="G77" s="259">
        <v>130931</v>
      </c>
      <c r="H77" s="286">
        <f>F77-G77</f>
        <v>-0.44000000000232831</v>
      </c>
      <c r="I77" s="862" t="s">
        <v>476</v>
      </c>
      <c r="J77" s="863"/>
      <c r="K77" s="319"/>
      <c r="L77" s="324"/>
      <c r="M77" s="325"/>
      <c r="N77" s="302"/>
      <c r="O77" s="303"/>
      <c r="P77" s="321"/>
      <c r="Q77" s="287"/>
      <c r="R77" s="303"/>
      <c r="S77" s="321"/>
      <c r="T77" s="287"/>
      <c r="U77" s="303"/>
      <c r="V77" s="321"/>
      <c r="W77" s="287"/>
      <c r="X77" s="331">
        <f>SUM(X78:X80)</f>
        <v>130930560</v>
      </c>
    </row>
    <row r="78" spans="1:24" ht="30" customHeight="1">
      <c r="A78" s="252"/>
      <c r="B78" s="253"/>
      <c r="C78" s="256"/>
      <c r="D78" s="256"/>
      <c r="E78" s="288"/>
      <c r="F78" s="289"/>
      <c r="G78" s="268"/>
      <c r="H78" s="260"/>
      <c r="I78" s="126" t="s">
        <v>8</v>
      </c>
      <c r="J78" s="261" t="s">
        <v>477</v>
      </c>
      <c r="K78" s="261"/>
      <c r="L78" s="295">
        <v>54000</v>
      </c>
      <c r="M78" s="296" t="s">
        <v>22</v>
      </c>
      <c r="N78" s="263" t="s">
        <v>5</v>
      </c>
      <c r="O78" s="264">
        <v>19</v>
      </c>
      <c r="P78" s="296" t="s">
        <v>23</v>
      </c>
      <c r="Q78" s="263" t="s">
        <v>5</v>
      </c>
      <c r="R78" s="264">
        <v>4</v>
      </c>
      <c r="S78" s="296" t="s">
        <v>105</v>
      </c>
      <c r="T78" s="263" t="s">
        <v>5</v>
      </c>
      <c r="U78" s="264">
        <v>12</v>
      </c>
      <c r="V78" s="296" t="s">
        <v>1</v>
      </c>
      <c r="W78" s="263" t="s">
        <v>24</v>
      </c>
      <c r="X78" s="271">
        <f>L78*O78*R78*U78</f>
        <v>49248000</v>
      </c>
    </row>
    <row r="79" spans="1:24" ht="30" customHeight="1">
      <c r="A79" s="252"/>
      <c r="B79" s="253"/>
      <c r="C79" s="256"/>
      <c r="D79" s="256"/>
      <c r="E79" s="288"/>
      <c r="F79" s="289"/>
      <c r="G79" s="268"/>
      <c r="H79" s="260"/>
      <c r="I79" s="126" t="s">
        <v>8</v>
      </c>
      <c r="J79" s="261" t="s">
        <v>478</v>
      </c>
      <c r="K79" s="261"/>
      <c r="L79" s="295">
        <v>36000</v>
      </c>
      <c r="M79" s="296" t="s">
        <v>22</v>
      </c>
      <c r="N79" s="263" t="s">
        <v>5</v>
      </c>
      <c r="O79" s="264">
        <v>20</v>
      </c>
      <c r="P79" s="296" t="s">
        <v>23</v>
      </c>
      <c r="Q79" s="263" t="s">
        <v>5</v>
      </c>
      <c r="R79" s="264">
        <v>4</v>
      </c>
      <c r="S79" s="296" t="s">
        <v>105</v>
      </c>
      <c r="T79" s="263" t="s">
        <v>5</v>
      </c>
      <c r="U79" s="264">
        <v>12</v>
      </c>
      <c r="V79" s="296" t="s">
        <v>1</v>
      </c>
      <c r="W79" s="263" t="s">
        <v>24</v>
      </c>
      <c r="X79" s="271">
        <f>L79*O79*R79*U79</f>
        <v>34560000</v>
      </c>
    </row>
    <row r="80" spans="1:24" ht="30" customHeight="1">
      <c r="A80" s="252"/>
      <c r="B80" s="253"/>
      <c r="C80" s="256"/>
      <c r="D80" s="256"/>
      <c r="E80" s="304"/>
      <c r="F80" s="305"/>
      <c r="G80" s="306"/>
      <c r="H80" s="307"/>
      <c r="I80" s="316" t="s">
        <v>8</v>
      </c>
      <c r="J80" s="309" t="s">
        <v>368</v>
      </c>
      <c r="K80" s="309"/>
      <c r="L80" s="310">
        <v>81810</v>
      </c>
      <c r="M80" s="311" t="s">
        <v>22</v>
      </c>
      <c r="N80" s="312" t="s">
        <v>5</v>
      </c>
      <c r="O80" s="313">
        <v>12</v>
      </c>
      <c r="P80" s="311" t="s">
        <v>23</v>
      </c>
      <c r="Q80" s="312" t="s">
        <v>5</v>
      </c>
      <c r="R80" s="313">
        <v>4</v>
      </c>
      <c r="S80" s="311" t="s">
        <v>105</v>
      </c>
      <c r="T80" s="312" t="s">
        <v>5</v>
      </c>
      <c r="U80" s="313">
        <v>12</v>
      </c>
      <c r="V80" s="311" t="s">
        <v>1</v>
      </c>
      <c r="W80" s="312" t="s">
        <v>24</v>
      </c>
      <c r="X80" s="314">
        <f>L80*O80*R80*U80</f>
        <v>47122560</v>
      </c>
    </row>
    <row r="81" spans="1:24" ht="30" customHeight="1">
      <c r="A81" s="252"/>
      <c r="B81" s="253"/>
      <c r="C81" s="256"/>
      <c r="D81" s="256"/>
      <c r="E81" s="288" t="s">
        <v>479</v>
      </c>
      <c r="F81" s="326">
        <f>X81/1000</f>
        <v>43200</v>
      </c>
      <c r="G81" s="268">
        <v>41760</v>
      </c>
      <c r="H81" s="260">
        <f>F81-G81</f>
        <v>1440</v>
      </c>
      <c r="I81" s="833" t="s">
        <v>479</v>
      </c>
      <c r="J81" s="834"/>
      <c r="K81" s="315"/>
      <c r="L81" s="332"/>
      <c r="M81" s="328"/>
      <c r="N81" s="262"/>
      <c r="O81" s="264"/>
      <c r="P81" s="296"/>
      <c r="Q81" s="263"/>
      <c r="R81" s="264"/>
      <c r="S81" s="296"/>
      <c r="T81" s="263"/>
      <c r="U81" s="264"/>
      <c r="V81" s="296"/>
      <c r="W81" s="263"/>
      <c r="X81" s="271">
        <f>SUM(X82,X84)</f>
        <v>43200000</v>
      </c>
    </row>
    <row r="82" spans="1:24" ht="30" customHeight="1">
      <c r="A82" s="252"/>
      <c r="B82" s="253"/>
      <c r="C82" s="256"/>
      <c r="D82" s="256"/>
      <c r="E82" s="288"/>
      <c r="F82" s="326"/>
      <c r="G82" s="268"/>
      <c r="H82" s="260"/>
      <c r="I82" s="852" t="s">
        <v>651</v>
      </c>
      <c r="J82" s="853"/>
      <c r="K82" s="315"/>
      <c r="L82" s="332"/>
      <c r="M82" s="328"/>
      <c r="N82" s="262"/>
      <c r="O82" s="264"/>
      <c r="P82" s="296"/>
      <c r="Q82" s="263"/>
      <c r="R82" s="264"/>
      <c r="S82" s="296"/>
      <c r="T82" s="263"/>
      <c r="U82" s="264"/>
      <c r="V82" s="296"/>
      <c r="W82" s="263"/>
      <c r="X82" s="271">
        <f>SUM(X83)</f>
        <v>41760000</v>
      </c>
    </row>
    <row r="83" spans="1:24" ht="30" customHeight="1">
      <c r="A83" s="252"/>
      <c r="B83" s="253"/>
      <c r="C83" s="256"/>
      <c r="D83" s="256"/>
      <c r="E83" s="288"/>
      <c r="F83" s="289"/>
      <c r="G83" s="268"/>
      <c r="H83" s="260"/>
      <c r="I83" s="126" t="s">
        <v>8</v>
      </c>
      <c r="J83" s="261" t="s">
        <v>480</v>
      </c>
      <c r="K83" s="261"/>
      <c r="L83" s="295">
        <v>24000</v>
      </c>
      <c r="M83" s="296" t="s">
        <v>22</v>
      </c>
      <c r="N83" s="263" t="s">
        <v>5</v>
      </c>
      <c r="O83" s="264">
        <v>29</v>
      </c>
      <c r="P83" s="296" t="s">
        <v>23</v>
      </c>
      <c r="Q83" s="263" t="s">
        <v>5</v>
      </c>
      <c r="R83" s="264">
        <v>5</v>
      </c>
      <c r="S83" s="296" t="s">
        <v>105</v>
      </c>
      <c r="T83" s="263" t="s">
        <v>5</v>
      </c>
      <c r="U83" s="264">
        <v>12</v>
      </c>
      <c r="V83" s="296" t="s">
        <v>1</v>
      </c>
      <c r="W83" s="263" t="s">
        <v>24</v>
      </c>
      <c r="X83" s="271">
        <f>L83*O83*R83*U83</f>
        <v>41760000</v>
      </c>
    </row>
    <row r="84" spans="1:24" ht="30" customHeight="1">
      <c r="A84" s="252"/>
      <c r="B84" s="253"/>
      <c r="C84" s="256"/>
      <c r="D84" s="256"/>
      <c r="E84" s="288"/>
      <c r="F84" s="289"/>
      <c r="G84" s="268"/>
      <c r="H84" s="260"/>
      <c r="I84" s="852" t="s">
        <v>652</v>
      </c>
      <c r="J84" s="853"/>
      <c r="K84" s="261"/>
      <c r="L84" s="295"/>
      <c r="M84" s="296"/>
      <c r="N84" s="263"/>
      <c r="O84" s="264"/>
      <c r="P84" s="296"/>
      <c r="Q84" s="263"/>
      <c r="R84" s="264"/>
      <c r="S84" s="296"/>
      <c r="T84" s="263"/>
      <c r="U84" s="264"/>
      <c r="V84" s="296"/>
      <c r="W84" s="263"/>
      <c r="X84" s="271">
        <f>SUM(X85)</f>
        <v>1440000</v>
      </c>
    </row>
    <row r="85" spans="1:24" ht="30" customHeight="1">
      <c r="A85" s="252"/>
      <c r="B85" s="253"/>
      <c r="C85" s="256"/>
      <c r="D85" s="256"/>
      <c r="E85" s="288"/>
      <c r="F85" s="289"/>
      <c r="G85" s="268"/>
      <c r="H85" s="260"/>
      <c r="I85" s="126" t="s">
        <v>8</v>
      </c>
      <c r="J85" s="261" t="s">
        <v>480</v>
      </c>
      <c r="K85" s="329" t="s">
        <v>653</v>
      </c>
      <c r="L85" s="295">
        <v>43200000</v>
      </c>
      <c r="M85" s="296" t="s">
        <v>263</v>
      </c>
      <c r="N85" s="263" t="s">
        <v>654</v>
      </c>
      <c r="O85" s="264" t="s">
        <v>655</v>
      </c>
      <c r="P85" s="854">
        <v>41760000</v>
      </c>
      <c r="Q85" s="854"/>
      <c r="R85" s="854"/>
      <c r="S85" s="854"/>
      <c r="T85" s="854"/>
      <c r="U85" s="264" t="s">
        <v>263</v>
      </c>
      <c r="V85" s="296"/>
      <c r="W85" s="263" t="s">
        <v>555</v>
      </c>
      <c r="X85" s="271">
        <f>L85-P85</f>
        <v>1440000</v>
      </c>
    </row>
    <row r="86" spans="1:24" ht="30" customHeight="1">
      <c r="A86" s="252"/>
      <c r="B86" s="253"/>
      <c r="C86" s="256"/>
      <c r="D86" s="256"/>
      <c r="E86" s="284" t="s">
        <v>481</v>
      </c>
      <c r="F86" s="285">
        <f>X86/1000</f>
        <v>11664</v>
      </c>
      <c r="G86" s="259">
        <v>11664</v>
      </c>
      <c r="H86" s="286">
        <f>F86-G86</f>
        <v>0</v>
      </c>
      <c r="I86" s="862" t="s">
        <v>481</v>
      </c>
      <c r="J86" s="863"/>
      <c r="K86" s="319"/>
      <c r="L86" s="324"/>
      <c r="M86" s="321"/>
      <c r="N86" s="287"/>
      <c r="O86" s="303"/>
      <c r="P86" s="321"/>
      <c r="Q86" s="287"/>
      <c r="R86" s="303"/>
      <c r="S86" s="321"/>
      <c r="T86" s="287"/>
      <c r="U86" s="303"/>
      <c r="V86" s="321"/>
      <c r="W86" s="287"/>
      <c r="X86" s="265">
        <f>SUM(X87:X87)</f>
        <v>11664000</v>
      </c>
    </row>
    <row r="87" spans="1:24" ht="30" customHeight="1">
      <c r="A87" s="445"/>
      <c r="B87" s="403"/>
      <c r="C87" s="354"/>
      <c r="D87" s="354"/>
      <c r="E87" s="304"/>
      <c r="F87" s="305"/>
      <c r="G87" s="306"/>
      <c r="H87" s="307"/>
      <c r="I87" s="308" t="s">
        <v>8</v>
      </c>
      <c r="J87" s="309" t="s">
        <v>482</v>
      </c>
      <c r="K87" s="309"/>
      <c r="L87" s="310">
        <v>36000</v>
      </c>
      <c r="M87" s="311" t="s">
        <v>22</v>
      </c>
      <c r="N87" s="312" t="s">
        <v>5</v>
      </c>
      <c r="O87" s="313">
        <v>27</v>
      </c>
      <c r="P87" s="311" t="s">
        <v>23</v>
      </c>
      <c r="Q87" s="312" t="s">
        <v>5</v>
      </c>
      <c r="R87" s="313">
        <v>1</v>
      </c>
      <c r="S87" s="311" t="s">
        <v>105</v>
      </c>
      <c r="T87" s="312" t="s">
        <v>5</v>
      </c>
      <c r="U87" s="313">
        <v>12</v>
      </c>
      <c r="V87" s="311" t="s">
        <v>1</v>
      </c>
      <c r="W87" s="312" t="s">
        <v>24</v>
      </c>
      <c r="X87" s="314">
        <f>L87*O87*R87*U87</f>
        <v>11664000</v>
      </c>
    </row>
    <row r="88" spans="1:24" ht="30" customHeight="1">
      <c r="A88" s="252"/>
      <c r="B88" s="253"/>
      <c r="C88" s="256"/>
      <c r="D88" s="256"/>
      <c r="E88" s="288" t="s">
        <v>483</v>
      </c>
      <c r="F88" s="289">
        <f>X88/1000</f>
        <v>52193.04</v>
      </c>
      <c r="G88" s="268">
        <v>52193</v>
      </c>
      <c r="H88" s="260">
        <f>F88-G88</f>
        <v>4.0000000000873115E-2</v>
      </c>
      <c r="I88" s="833" t="s">
        <v>483</v>
      </c>
      <c r="J88" s="834"/>
      <c r="K88" s="315"/>
      <c r="L88" s="327"/>
      <c r="M88" s="296"/>
      <c r="N88" s="263"/>
      <c r="O88" s="264"/>
      <c r="P88" s="296"/>
      <c r="Q88" s="263"/>
      <c r="R88" s="264"/>
      <c r="S88" s="296"/>
      <c r="T88" s="263"/>
      <c r="U88" s="264"/>
      <c r="V88" s="296"/>
      <c r="W88" s="263"/>
      <c r="X88" s="271">
        <f>SUM(X89:X90)</f>
        <v>52193040</v>
      </c>
    </row>
    <row r="89" spans="1:24" ht="30" customHeight="1">
      <c r="A89" s="252"/>
      <c r="B89" s="253"/>
      <c r="C89" s="256"/>
      <c r="D89" s="256"/>
      <c r="E89" s="288"/>
      <c r="F89" s="289"/>
      <c r="G89" s="268"/>
      <c r="H89" s="260"/>
      <c r="I89" s="126" t="s">
        <v>8</v>
      </c>
      <c r="J89" s="261" t="s">
        <v>484</v>
      </c>
      <c r="K89" s="261"/>
      <c r="L89" s="295">
        <v>40900</v>
      </c>
      <c r="M89" s="296" t="s">
        <v>22</v>
      </c>
      <c r="N89" s="263" t="s">
        <v>5</v>
      </c>
      <c r="O89" s="264">
        <v>29</v>
      </c>
      <c r="P89" s="296" t="s">
        <v>23</v>
      </c>
      <c r="Q89" s="263" t="s">
        <v>5</v>
      </c>
      <c r="R89" s="264">
        <v>1</v>
      </c>
      <c r="S89" s="296" t="s">
        <v>105</v>
      </c>
      <c r="T89" s="263" t="s">
        <v>5</v>
      </c>
      <c r="U89" s="264">
        <v>12</v>
      </c>
      <c r="V89" s="296" t="s">
        <v>1</v>
      </c>
      <c r="W89" s="263" t="s">
        <v>24</v>
      </c>
      <c r="X89" s="271">
        <f>L89*O89*R89*U89</f>
        <v>14233200</v>
      </c>
    </row>
    <row r="90" spans="1:24" ht="30" customHeight="1">
      <c r="A90" s="252"/>
      <c r="B90" s="253"/>
      <c r="C90" s="256"/>
      <c r="D90" s="256"/>
      <c r="E90" s="288"/>
      <c r="F90" s="326"/>
      <c r="G90" s="268"/>
      <c r="H90" s="260"/>
      <c r="I90" s="126" t="s">
        <v>8</v>
      </c>
      <c r="J90" s="261" t="s">
        <v>485</v>
      </c>
      <c r="K90" s="261"/>
      <c r="L90" s="295">
        <v>36360</v>
      </c>
      <c r="M90" s="296" t="s">
        <v>22</v>
      </c>
      <c r="N90" s="263" t="s">
        <v>5</v>
      </c>
      <c r="O90" s="264">
        <v>29</v>
      </c>
      <c r="P90" s="296" t="s">
        <v>23</v>
      </c>
      <c r="Q90" s="263" t="s">
        <v>5</v>
      </c>
      <c r="R90" s="264">
        <v>3</v>
      </c>
      <c r="S90" s="296" t="s">
        <v>105</v>
      </c>
      <c r="T90" s="263" t="s">
        <v>5</v>
      </c>
      <c r="U90" s="264">
        <v>12</v>
      </c>
      <c r="V90" s="296" t="s">
        <v>1</v>
      </c>
      <c r="W90" s="263" t="s">
        <v>24</v>
      </c>
      <c r="X90" s="271">
        <f>L90*O90*R90*U90</f>
        <v>37959840</v>
      </c>
    </row>
    <row r="91" spans="1:24" ht="30" customHeight="1">
      <c r="A91" s="252"/>
      <c r="B91" s="253"/>
      <c r="C91" s="256"/>
      <c r="D91" s="256"/>
      <c r="E91" s="284" t="s">
        <v>486</v>
      </c>
      <c r="F91" s="285">
        <f>X91/1000</f>
        <v>60768</v>
      </c>
      <c r="G91" s="259">
        <v>60768</v>
      </c>
      <c r="H91" s="286">
        <f>F91-G91</f>
        <v>0</v>
      </c>
      <c r="I91" s="862" t="s">
        <v>486</v>
      </c>
      <c r="J91" s="863"/>
      <c r="K91" s="319"/>
      <c r="L91" s="324"/>
      <c r="M91" s="321"/>
      <c r="N91" s="287"/>
      <c r="O91" s="303"/>
      <c r="P91" s="321"/>
      <c r="Q91" s="287"/>
      <c r="R91" s="303"/>
      <c r="S91" s="321"/>
      <c r="T91" s="287"/>
      <c r="U91" s="303"/>
      <c r="V91" s="321"/>
      <c r="W91" s="287"/>
      <c r="X91" s="265">
        <f>SUM(X92:X93)</f>
        <v>60768000</v>
      </c>
    </row>
    <row r="92" spans="1:24" ht="30" customHeight="1">
      <c r="A92" s="252"/>
      <c r="B92" s="253"/>
      <c r="C92" s="256"/>
      <c r="D92" s="256"/>
      <c r="E92" s="288"/>
      <c r="F92" s="289"/>
      <c r="G92" s="268"/>
      <c r="H92" s="260"/>
      <c r="I92" s="126" t="s">
        <v>8</v>
      </c>
      <c r="J92" s="261" t="s">
        <v>487</v>
      </c>
      <c r="K92" s="261"/>
      <c r="L92" s="295">
        <v>36000</v>
      </c>
      <c r="M92" s="296" t="s">
        <v>22</v>
      </c>
      <c r="N92" s="263" t="s">
        <v>5</v>
      </c>
      <c r="O92" s="264">
        <v>40</v>
      </c>
      <c r="P92" s="296" t="s">
        <v>23</v>
      </c>
      <c r="Q92" s="263" t="s">
        <v>5</v>
      </c>
      <c r="R92" s="264">
        <v>2</v>
      </c>
      <c r="S92" s="296" t="s">
        <v>105</v>
      </c>
      <c r="T92" s="263" t="s">
        <v>5</v>
      </c>
      <c r="U92" s="264">
        <v>12</v>
      </c>
      <c r="V92" s="296" t="s">
        <v>1</v>
      </c>
      <c r="W92" s="263" t="s">
        <v>24</v>
      </c>
      <c r="X92" s="271">
        <f>L92*O92*R92*U92</f>
        <v>34560000</v>
      </c>
    </row>
    <row r="93" spans="1:24" ht="30" customHeight="1">
      <c r="A93" s="252"/>
      <c r="B93" s="253"/>
      <c r="C93" s="256"/>
      <c r="D93" s="256"/>
      <c r="E93" s="304"/>
      <c r="F93" s="305"/>
      <c r="G93" s="306"/>
      <c r="H93" s="307"/>
      <c r="I93" s="316" t="s">
        <v>8</v>
      </c>
      <c r="J93" s="309" t="s">
        <v>488</v>
      </c>
      <c r="K93" s="309"/>
      <c r="L93" s="310">
        <v>27300</v>
      </c>
      <c r="M93" s="311" t="s">
        <v>22</v>
      </c>
      <c r="N93" s="312" t="s">
        <v>5</v>
      </c>
      <c r="O93" s="313">
        <v>40</v>
      </c>
      <c r="P93" s="311" t="s">
        <v>23</v>
      </c>
      <c r="Q93" s="312" t="s">
        <v>5</v>
      </c>
      <c r="R93" s="313">
        <v>2</v>
      </c>
      <c r="S93" s="311" t="s">
        <v>105</v>
      </c>
      <c r="T93" s="312" t="s">
        <v>5</v>
      </c>
      <c r="U93" s="313">
        <v>12</v>
      </c>
      <c r="V93" s="311" t="s">
        <v>1</v>
      </c>
      <c r="W93" s="312" t="s">
        <v>24</v>
      </c>
      <c r="X93" s="314">
        <f>L93*O93*R93*U93</f>
        <v>26208000</v>
      </c>
    </row>
    <row r="94" spans="1:24" ht="30" customHeight="1">
      <c r="A94" s="252"/>
      <c r="B94" s="253"/>
      <c r="C94" s="256"/>
      <c r="D94" s="256"/>
      <c r="E94" s="288" t="s">
        <v>489</v>
      </c>
      <c r="F94" s="289">
        <f>X94/1000</f>
        <v>171487.44</v>
      </c>
      <c r="G94" s="268">
        <v>171487</v>
      </c>
      <c r="H94" s="260">
        <f>F94-G94</f>
        <v>0.44000000000232831</v>
      </c>
      <c r="I94" s="833" t="s">
        <v>489</v>
      </c>
      <c r="J94" s="834"/>
      <c r="K94" s="315"/>
      <c r="L94" s="327"/>
      <c r="M94" s="296"/>
      <c r="N94" s="263"/>
      <c r="O94" s="264"/>
      <c r="P94" s="296"/>
      <c r="Q94" s="263"/>
      <c r="R94" s="264"/>
      <c r="S94" s="296"/>
      <c r="T94" s="263"/>
      <c r="U94" s="264"/>
      <c r="V94" s="296"/>
      <c r="W94" s="263"/>
      <c r="X94" s="271">
        <f>SUM(X95:X97)</f>
        <v>171487440</v>
      </c>
    </row>
    <row r="95" spans="1:24" ht="30" customHeight="1">
      <c r="A95" s="252"/>
      <c r="B95" s="253"/>
      <c r="C95" s="256"/>
      <c r="D95" s="256"/>
      <c r="E95" s="288"/>
      <c r="F95" s="289"/>
      <c r="G95" s="268"/>
      <c r="H95" s="260"/>
      <c r="I95" s="126" t="s">
        <v>8</v>
      </c>
      <c r="J95" s="261" t="s">
        <v>369</v>
      </c>
      <c r="K95" s="261"/>
      <c r="L95" s="295">
        <v>145450</v>
      </c>
      <c r="M95" s="296" t="s">
        <v>22</v>
      </c>
      <c r="N95" s="263" t="s">
        <v>5</v>
      </c>
      <c r="O95" s="264">
        <v>4</v>
      </c>
      <c r="P95" s="296" t="s">
        <v>23</v>
      </c>
      <c r="Q95" s="263" t="s">
        <v>5</v>
      </c>
      <c r="R95" s="264">
        <v>12</v>
      </c>
      <c r="S95" s="296" t="s">
        <v>105</v>
      </c>
      <c r="T95" s="263" t="s">
        <v>5</v>
      </c>
      <c r="U95" s="264">
        <v>12</v>
      </c>
      <c r="V95" s="296" t="s">
        <v>1</v>
      </c>
      <c r="W95" s="263" t="s">
        <v>24</v>
      </c>
      <c r="X95" s="271">
        <f>L95*O95*R95*U95</f>
        <v>83779200</v>
      </c>
    </row>
    <row r="96" spans="1:24" ht="30" customHeight="1">
      <c r="A96" s="252"/>
      <c r="B96" s="253"/>
      <c r="C96" s="256"/>
      <c r="D96" s="256"/>
      <c r="E96" s="288"/>
      <c r="F96" s="289"/>
      <c r="G96" s="268"/>
      <c r="H96" s="260"/>
      <c r="I96" s="126" t="s">
        <v>8</v>
      </c>
      <c r="J96" s="261" t="s">
        <v>370</v>
      </c>
      <c r="K96" s="261"/>
      <c r="L96" s="295">
        <v>109090</v>
      </c>
      <c r="M96" s="296" t="s">
        <v>22</v>
      </c>
      <c r="N96" s="263" t="s">
        <v>5</v>
      </c>
      <c r="O96" s="264">
        <v>5</v>
      </c>
      <c r="P96" s="296" t="s">
        <v>23</v>
      </c>
      <c r="Q96" s="263" t="s">
        <v>5</v>
      </c>
      <c r="R96" s="264">
        <v>12</v>
      </c>
      <c r="S96" s="296" t="s">
        <v>105</v>
      </c>
      <c r="T96" s="263" t="s">
        <v>5</v>
      </c>
      <c r="U96" s="264">
        <v>12</v>
      </c>
      <c r="V96" s="296" t="s">
        <v>1</v>
      </c>
      <c r="W96" s="263" t="s">
        <v>24</v>
      </c>
      <c r="X96" s="271">
        <f>L96*O96*R96*U96</f>
        <v>78544800</v>
      </c>
    </row>
    <row r="97" spans="1:28" ht="30" customHeight="1">
      <c r="A97" s="252"/>
      <c r="B97" s="253"/>
      <c r="C97" s="256"/>
      <c r="D97" s="256"/>
      <c r="E97" s="288"/>
      <c r="F97" s="289"/>
      <c r="G97" s="268"/>
      <c r="H97" s="260"/>
      <c r="I97" s="316" t="s">
        <v>8</v>
      </c>
      <c r="J97" s="309" t="s">
        <v>371</v>
      </c>
      <c r="K97" s="309"/>
      <c r="L97" s="310">
        <v>63635</v>
      </c>
      <c r="M97" s="311" t="s">
        <v>22</v>
      </c>
      <c r="N97" s="263" t="s">
        <v>5</v>
      </c>
      <c r="O97" s="264">
        <v>3</v>
      </c>
      <c r="P97" s="296" t="s">
        <v>23</v>
      </c>
      <c r="Q97" s="263" t="s">
        <v>5</v>
      </c>
      <c r="R97" s="264">
        <v>4</v>
      </c>
      <c r="S97" s="296" t="s">
        <v>105</v>
      </c>
      <c r="T97" s="263" t="s">
        <v>5</v>
      </c>
      <c r="U97" s="264">
        <v>12</v>
      </c>
      <c r="V97" s="296" t="s">
        <v>1</v>
      </c>
      <c r="W97" s="263" t="s">
        <v>24</v>
      </c>
      <c r="X97" s="271">
        <f>L97*O97*R97*U97</f>
        <v>9163440</v>
      </c>
    </row>
    <row r="98" spans="1:28" ht="30" customHeight="1">
      <c r="A98" s="252"/>
      <c r="B98" s="253"/>
      <c r="C98" s="256"/>
      <c r="D98" s="256"/>
      <c r="E98" s="284" t="s">
        <v>490</v>
      </c>
      <c r="F98" s="285">
        <f>X98/1000</f>
        <v>44064</v>
      </c>
      <c r="G98" s="259">
        <v>44064</v>
      </c>
      <c r="H98" s="286">
        <f>F98-G98</f>
        <v>0</v>
      </c>
      <c r="I98" s="833" t="s">
        <v>490</v>
      </c>
      <c r="J98" s="834"/>
      <c r="K98" s="315"/>
      <c r="L98" s="295"/>
      <c r="M98" s="296"/>
      <c r="N98" s="287"/>
      <c r="O98" s="303"/>
      <c r="P98" s="321"/>
      <c r="Q98" s="287"/>
      <c r="R98" s="303"/>
      <c r="S98" s="321"/>
      <c r="T98" s="287"/>
      <c r="U98" s="303"/>
      <c r="V98" s="321"/>
      <c r="W98" s="287"/>
      <c r="X98" s="265">
        <f>SUM(X99:X100)</f>
        <v>44064000</v>
      </c>
    </row>
    <row r="99" spans="1:28" ht="30" customHeight="1">
      <c r="A99" s="252"/>
      <c r="B99" s="253"/>
      <c r="C99" s="256"/>
      <c r="D99" s="256"/>
      <c r="E99" s="288"/>
      <c r="F99" s="289"/>
      <c r="G99" s="268"/>
      <c r="H99" s="260"/>
      <c r="I99" s="126" t="s">
        <v>8</v>
      </c>
      <c r="J99" s="261" t="s">
        <v>491</v>
      </c>
      <c r="K99" s="261"/>
      <c r="L99" s="295">
        <v>50000</v>
      </c>
      <c r="M99" s="296" t="s">
        <v>22</v>
      </c>
      <c r="N99" s="263" t="s">
        <v>5</v>
      </c>
      <c r="O99" s="264">
        <v>8</v>
      </c>
      <c r="P99" s="296" t="s">
        <v>23</v>
      </c>
      <c r="Q99" s="263" t="s">
        <v>5</v>
      </c>
      <c r="R99" s="264">
        <v>6</v>
      </c>
      <c r="S99" s="296" t="s">
        <v>105</v>
      </c>
      <c r="T99" s="263" t="s">
        <v>5</v>
      </c>
      <c r="U99" s="264">
        <v>12</v>
      </c>
      <c r="V99" s="296" t="s">
        <v>1</v>
      </c>
      <c r="W99" s="263" t="s">
        <v>24</v>
      </c>
      <c r="X99" s="271">
        <f>L99*O99*R99*U99</f>
        <v>28800000</v>
      </c>
    </row>
    <row r="100" spans="1:28" ht="30" customHeight="1">
      <c r="A100" s="252"/>
      <c r="B100" s="253"/>
      <c r="C100" s="256"/>
      <c r="D100" s="256"/>
      <c r="E100" s="288"/>
      <c r="F100" s="289"/>
      <c r="G100" s="268"/>
      <c r="H100" s="260"/>
      <c r="I100" s="269" t="s">
        <v>8</v>
      </c>
      <c r="J100" s="261" t="s">
        <v>492</v>
      </c>
      <c r="K100" s="261"/>
      <c r="L100" s="295">
        <v>31800</v>
      </c>
      <c r="M100" s="296" t="s">
        <v>22</v>
      </c>
      <c r="N100" s="263" t="s">
        <v>5</v>
      </c>
      <c r="O100" s="264">
        <v>10</v>
      </c>
      <c r="P100" s="296" t="s">
        <v>23</v>
      </c>
      <c r="Q100" s="263" t="s">
        <v>5</v>
      </c>
      <c r="R100" s="264">
        <v>4</v>
      </c>
      <c r="S100" s="296" t="s">
        <v>105</v>
      </c>
      <c r="T100" s="263" t="s">
        <v>5</v>
      </c>
      <c r="U100" s="264">
        <v>12</v>
      </c>
      <c r="V100" s="296" t="s">
        <v>1</v>
      </c>
      <c r="W100" s="263" t="s">
        <v>24</v>
      </c>
      <c r="X100" s="271">
        <f>L100*O100*R100*U100</f>
        <v>15264000</v>
      </c>
    </row>
    <row r="101" spans="1:28" ht="30" customHeight="1">
      <c r="A101" s="252"/>
      <c r="B101" s="253"/>
      <c r="C101" s="256"/>
      <c r="D101" s="829" t="s">
        <v>189</v>
      </c>
      <c r="E101" s="829"/>
      <c r="F101" s="255">
        <f>F102+F115+F120+F136+F146+F148</f>
        <v>355274.4</v>
      </c>
      <c r="G101" s="255">
        <f>G102+G115+G120+G136+G146+G148</f>
        <v>349874</v>
      </c>
      <c r="H101" s="255">
        <f>H102+H115+H120+H136+H146+H148</f>
        <v>5400.3999999999942</v>
      </c>
      <c r="I101" s="239"/>
      <c r="J101" s="246"/>
      <c r="K101" s="246"/>
      <c r="L101" s="250"/>
      <c r="M101" s="241"/>
      <c r="N101" s="241"/>
      <c r="O101" s="242"/>
      <c r="P101" s="241"/>
      <c r="Q101" s="241"/>
      <c r="R101" s="241"/>
      <c r="S101" s="241"/>
      <c r="T101" s="241"/>
      <c r="U101" s="241"/>
      <c r="V101" s="241"/>
      <c r="W101" s="241"/>
      <c r="X101" s="251"/>
      <c r="Y101" s="221">
        <f>X102+X115+X120+X136+X146+X148</f>
        <v>355274400</v>
      </c>
    </row>
    <row r="102" spans="1:28" ht="30" customHeight="1">
      <c r="A102" s="252"/>
      <c r="B102" s="253"/>
      <c r="C102" s="256"/>
      <c r="D102" s="256"/>
      <c r="E102" s="266" t="s">
        <v>190</v>
      </c>
      <c r="F102" s="267">
        <f>X102/1000</f>
        <v>117715.2</v>
      </c>
      <c r="G102" s="268">
        <v>117715</v>
      </c>
      <c r="H102" s="260">
        <f>F102-G102</f>
        <v>0.19999999999708962</v>
      </c>
      <c r="I102" s="833" t="s">
        <v>372</v>
      </c>
      <c r="J102" s="834"/>
      <c r="K102" s="315"/>
      <c r="L102" s="262"/>
      <c r="M102" s="263"/>
      <c r="N102" s="263"/>
      <c r="O102" s="264"/>
      <c r="P102" s="263"/>
      <c r="Q102" s="263"/>
      <c r="R102" s="263"/>
      <c r="S102" s="263"/>
      <c r="T102" s="263"/>
      <c r="U102" s="263"/>
      <c r="V102" s="263"/>
      <c r="W102" s="263"/>
      <c r="X102" s="271">
        <f>SUM(X103:X114)</f>
        <v>117715200</v>
      </c>
    </row>
    <row r="103" spans="1:28" ht="30" customHeight="1">
      <c r="A103" s="252"/>
      <c r="B103" s="253"/>
      <c r="C103" s="256"/>
      <c r="D103" s="256"/>
      <c r="E103" s="266"/>
      <c r="F103" s="267"/>
      <c r="G103" s="268"/>
      <c r="H103" s="260"/>
      <c r="I103" s="269" t="s">
        <v>8</v>
      </c>
      <c r="J103" s="261" t="s">
        <v>158</v>
      </c>
      <c r="K103" s="261"/>
      <c r="L103" s="295">
        <v>12000</v>
      </c>
      <c r="M103" s="296" t="s">
        <v>22</v>
      </c>
      <c r="N103" s="263" t="s">
        <v>5</v>
      </c>
      <c r="O103" s="264">
        <v>262</v>
      </c>
      <c r="P103" s="296" t="s">
        <v>23</v>
      </c>
      <c r="Q103" s="263" t="s">
        <v>5</v>
      </c>
      <c r="R103" s="264">
        <v>2</v>
      </c>
      <c r="S103" s="296" t="s">
        <v>105</v>
      </c>
      <c r="T103" s="263" t="s">
        <v>5</v>
      </c>
      <c r="U103" s="264">
        <v>12</v>
      </c>
      <c r="V103" s="296" t="s">
        <v>1</v>
      </c>
      <c r="W103" s="263" t="s">
        <v>24</v>
      </c>
      <c r="X103" s="271">
        <f t="shared" ref="X103:X114" si="6">L103*O103*R103*U103</f>
        <v>75456000</v>
      </c>
    </row>
    <row r="104" spans="1:28" ht="30" customHeight="1">
      <c r="A104" s="252"/>
      <c r="B104" s="253"/>
      <c r="C104" s="256"/>
      <c r="D104" s="256"/>
      <c r="E104" s="288"/>
      <c r="F104" s="289"/>
      <c r="G104" s="268"/>
      <c r="H104" s="260"/>
      <c r="I104" s="269" t="s">
        <v>8</v>
      </c>
      <c r="J104" s="261" t="s">
        <v>246</v>
      </c>
      <c r="K104" s="261"/>
      <c r="L104" s="295">
        <v>5000</v>
      </c>
      <c r="M104" s="296" t="s">
        <v>22</v>
      </c>
      <c r="N104" s="263" t="s">
        <v>5</v>
      </c>
      <c r="O104" s="264">
        <v>47</v>
      </c>
      <c r="P104" s="296" t="s">
        <v>23</v>
      </c>
      <c r="Q104" s="263" t="s">
        <v>5</v>
      </c>
      <c r="R104" s="264">
        <v>2</v>
      </c>
      <c r="S104" s="296" t="s">
        <v>105</v>
      </c>
      <c r="T104" s="263" t="s">
        <v>5</v>
      </c>
      <c r="U104" s="264">
        <v>12</v>
      </c>
      <c r="V104" s="296" t="s">
        <v>1</v>
      </c>
      <c r="W104" s="263" t="s">
        <v>24</v>
      </c>
      <c r="X104" s="271">
        <f t="shared" si="6"/>
        <v>5640000</v>
      </c>
    </row>
    <row r="105" spans="1:28" ht="30" customHeight="1">
      <c r="A105" s="252"/>
      <c r="B105" s="253"/>
      <c r="C105" s="256"/>
      <c r="D105" s="256"/>
      <c r="E105" s="266"/>
      <c r="F105" s="267"/>
      <c r="G105" s="268"/>
      <c r="H105" s="260"/>
      <c r="I105" s="269" t="s">
        <v>8</v>
      </c>
      <c r="J105" s="261" t="s">
        <v>373</v>
      </c>
      <c r="K105" s="261"/>
      <c r="L105" s="295">
        <v>40000</v>
      </c>
      <c r="M105" s="296" t="s">
        <v>22</v>
      </c>
      <c r="N105" s="263" t="s">
        <v>5</v>
      </c>
      <c r="O105" s="264">
        <v>5</v>
      </c>
      <c r="P105" s="296" t="s">
        <v>23</v>
      </c>
      <c r="Q105" s="263" t="s">
        <v>5</v>
      </c>
      <c r="R105" s="264">
        <v>1</v>
      </c>
      <c r="S105" s="296" t="s">
        <v>105</v>
      </c>
      <c r="T105" s="263" t="s">
        <v>5</v>
      </c>
      <c r="U105" s="264">
        <v>12</v>
      </c>
      <c r="V105" s="296" t="s">
        <v>1</v>
      </c>
      <c r="W105" s="263" t="s">
        <v>24</v>
      </c>
      <c r="X105" s="271">
        <f t="shared" si="6"/>
        <v>2400000</v>
      </c>
    </row>
    <row r="106" spans="1:28" ht="30" customHeight="1">
      <c r="A106" s="252"/>
      <c r="B106" s="253"/>
      <c r="C106" s="256"/>
      <c r="D106" s="256"/>
      <c r="E106" s="266"/>
      <c r="F106" s="267"/>
      <c r="G106" s="268"/>
      <c r="H106" s="260"/>
      <c r="I106" s="269" t="s">
        <v>8</v>
      </c>
      <c r="J106" s="261" t="s">
        <v>374</v>
      </c>
      <c r="K106" s="261"/>
      <c r="L106" s="295">
        <v>40000</v>
      </c>
      <c r="M106" s="296" t="s">
        <v>22</v>
      </c>
      <c r="N106" s="263" t="s">
        <v>5</v>
      </c>
      <c r="O106" s="264">
        <v>11</v>
      </c>
      <c r="P106" s="296" t="s">
        <v>23</v>
      </c>
      <c r="Q106" s="263" t="s">
        <v>5</v>
      </c>
      <c r="R106" s="264">
        <v>1</v>
      </c>
      <c r="S106" s="296" t="s">
        <v>105</v>
      </c>
      <c r="T106" s="263" t="s">
        <v>5</v>
      </c>
      <c r="U106" s="264">
        <v>12</v>
      </c>
      <c r="V106" s="296" t="s">
        <v>1</v>
      </c>
      <c r="W106" s="263" t="s">
        <v>24</v>
      </c>
      <c r="X106" s="271">
        <f t="shared" si="6"/>
        <v>5280000</v>
      </c>
      <c r="Y106" s="280"/>
      <c r="Z106" s="281"/>
      <c r="AA106" s="281"/>
      <c r="AB106" s="281"/>
    </row>
    <row r="107" spans="1:28" ht="30" customHeight="1">
      <c r="A107" s="252"/>
      <c r="B107" s="253"/>
      <c r="C107" s="256"/>
      <c r="D107" s="256"/>
      <c r="E107" s="266"/>
      <c r="F107" s="267"/>
      <c r="G107" s="268"/>
      <c r="H107" s="260"/>
      <c r="I107" s="269" t="s">
        <v>8</v>
      </c>
      <c r="J107" s="261" t="s">
        <v>375</v>
      </c>
      <c r="K107" s="261"/>
      <c r="L107" s="295">
        <v>23300</v>
      </c>
      <c r="M107" s="296" t="s">
        <v>22</v>
      </c>
      <c r="N107" s="263" t="s">
        <v>5</v>
      </c>
      <c r="O107" s="264">
        <v>2</v>
      </c>
      <c r="P107" s="296" t="s">
        <v>23</v>
      </c>
      <c r="Q107" s="263" t="s">
        <v>5</v>
      </c>
      <c r="R107" s="264">
        <v>1</v>
      </c>
      <c r="S107" s="296" t="s">
        <v>105</v>
      </c>
      <c r="T107" s="263" t="s">
        <v>5</v>
      </c>
      <c r="U107" s="264">
        <v>12</v>
      </c>
      <c r="V107" s="296" t="s">
        <v>1</v>
      </c>
      <c r="W107" s="263" t="s">
        <v>24</v>
      </c>
      <c r="X107" s="271">
        <f t="shared" si="6"/>
        <v>559200</v>
      </c>
      <c r="Y107" s="280"/>
      <c r="Z107" s="281"/>
      <c r="AA107" s="281"/>
      <c r="AB107" s="281"/>
    </row>
    <row r="108" spans="1:28" ht="30" customHeight="1">
      <c r="A108" s="445"/>
      <c r="B108" s="403"/>
      <c r="C108" s="354"/>
      <c r="D108" s="354"/>
      <c r="E108" s="347"/>
      <c r="F108" s="348"/>
      <c r="G108" s="306"/>
      <c r="H108" s="307"/>
      <c r="I108" s="316" t="s">
        <v>8</v>
      </c>
      <c r="J108" s="309" t="s">
        <v>376</v>
      </c>
      <c r="K108" s="309"/>
      <c r="L108" s="310">
        <v>30000</v>
      </c>
      <c r="M108" s="311" t="s">
        <v>22</v>
      </c>
      <c r="N108" s="312" t="s">
        <v>5</v>
      </c>
      <c r="O108" s="313">
        <v>6</v>
      </c>
      <c r="P108" s="311" t="s">
        <v>23</v>
      </c>
      <c r="Q108" s="312" t="s">
        <v>5</v>
      </c>
      <c r="R108" s="313">
        <v>1</v>
      </c>
      <c r="S108" s="311" t="s">
        <v>105</v>
      </c>
      <c r="T108" s="312" t="s">
        <v>5</v>
      </c>
      <c r="U108" s="313">
        <v>12</v>
      </c>
      <c r="V108" s="311" t="s">
        <v>1</v>
      </c>
      <c r="W108" s="312" t="s">
        <v>24</v>
      </c>
      <c r="X108" s="314">
        <f t="shared" si="6"/>
        <v>2160000</v>
      </c>
      <c r="Y108" s="280"/>
      <c r="Z108" s="281"/>
      <c r="AA108" s="281"/>
      <c r="AB108" s="281"/>
    </row>
    <row r="109" spans="1:28" ht="30" customHeight="1">
      <c r="A109" s="252"/>
      <c r="B109" s="253"/>
      <c r="C109" s="256"/>
      <c r="D109" s="256"/>
      <c r="E109" s="266"/>
      <c r="F109" s="267"/>
      <c r="G109" s="268"/>
      <c r="H109" s="260"/>
      <c r="I109" s="269" t="s">
        <v>8</v>
      </c>
      <c r="J109" s="334" t="s">
        <v>377</v>
      </c>
      <c r="K109" s="334"/>
      <c r="L109" s="335">
        <v>40000</v>
      </c>
      <c r="M109" s="296" t="s">
        <v>22</v>
      </c>
      <c r="N109" s="263" t="s">
        <v>5</v>
      </c>
      <c r="O109" s="336">
        <v>4</v>
      </c>
      <c r="P109" s="296" t="s">
        <v>23</v>
      </c>
      <c r="Q109" s="263" t="s">
        <v>5</v>
      </c>
      <c r="R109" s="336">
        <v>1</v>
      </c>
      <c r="S109" s="296" t="s">
        <v>105</v>
      </c>
      <c r="T109" s="263" t="s">
        <v>5</v>
      </c>
      <c r="U109" s="264">
        <v>12</v>
      </c>
      <c r="V109" s="296" t="s">
        <v>1</v>
      </c>
      <c r="W109" s="263" t="s">
        <v>24</v>
      </c>
      <c r="X109" s="271">
        <f t="shared" si="6"/>
        <v>1920000</v>
      </c>
      <c r="Y109" s="280"/>
      <c r="Z109" s="281"/>
      <c r="AA109" s="281"/>
      <c r="AB109" s="281"/>
    </row>
    <row r="110" spans="1:28" ht="30" customHeight="1">
      <c r="A110" s="252"/>
      <c r="B110" s="253"/>
      <c r="C110" s="256"/>
      <c r="D110" s="256"/>
      <c r="E110" s="266"/>
      <c r="F110" s="267"/>
      <c r="G110" s="268"/>
      <c r="H110" s="260"/>
      <c r="I110" s="269" t="s">
        <v>8</v>
      </c>
      <c r="J110" s="337" t="s">
        <v>378</v>
      </c>
      <c r="K110" s="337"/>
      <c r="L110" s="335">
        <v>30000</v>
      </c>
      <c r="M110" s="296" t="s">
        <v>22</v>
      </c>
      <c r="N110" s="263" t="s">
        <v>5</v>
      </c>
      <c r="O110" s="336">
        <v>4</v>
      </c>
      <c r="P110" s="296" t="s">
        <v>23</v>
      </c>
      <c r="Q110" s="263" t="s">
        <v>5</v>
      </c>
      <c r="R110" s="336">
        <v>1</v>
      </c>
      <c r="S110" s="296" t="s">
        <v>105</v>
      </c>
      <c r="T110" s="263" t="s">
        <v>5</v>
      </c>
      <c r="U110" s="264">
        <v>12</v>
      </c>
      <c r="V110" s="296" t="s">
        <v>1</v>
      </c>
      <c r="W110" s="263" t="s">
        <v>24</v>
      </c>
      <c r="X110" s="271">
        <f t="shared" si="6"/>
        <v>1440000</v>
      </c>
      <c r="Y110" s="280"/>
      <c r="Z110" s="281"/>
      <c r="AA110" s="281"/>
      <c r="AB110" s="281"/>
    </row>
    <row r="111" spans="1:28" ht="30" customHeight="1">
      <c r="A111" s="252"/>
      <c r="B111" s="253"/>
      <c r="C111" s="256"/>
      <c r="D111" s="256"/>
      <c r="E111" s="266"/>
      <c r="F111" s="267"/>
      <c r="G111" s="268"/>
      <c r="H111" s="260"/>
      <c r="I111" s="269" t="s">
        <v>8</v>
      </c>
      <c r="J111" s="337" t="s">
        <v>379</v>
      </c>
      <c r="K111" s="337"/>
      <c r="L111" s="335">
        <v>30000</v>
      </c>
      <c r="M111" s="296" t="s">
        <v>22</v>
      </c>
      <c r="N111" s="263" t="s">
        <v>5</v>
      </c>
      <c r="O111" s="336">
        <v>7</v>
      </c>
      <c r="P111" s="296" t="s">
        <v>23</v>
      </c>
      <c r="Q111" s="263" t="s">
        <v>5</v>
      </c>
      <c r="R111" s="336">
        <v>2</v>
      </c>
      <c r="S111" s="296" t="s">
        <v>105</v>
      </c>
      <c r="T111" s="263" t="s">
        <v>5</v>
      </c>
      <c r="U111" s="264">
        <v>12</v>
      </c>
      <c r="V111" s="296" t="s">
        <v>1</v>
      </c>
      <c r="W111" s="263" t="s">
        <v>24</v>
      </c>
      <c r="X111" s="271">
        <f t="shared" si="6"/>
        <v>5040000</v>
      </c>
      <c r="Y111" s="280"/>
      <c r="Z111" s="281"/>
      <c r="AA111" s="281"/>
      <c r="AB111" s="281"/>
    </row>
    <row r="112" spans="1:28" ht="30" customHeight="1">
      <c r="A112" s="252"/>
      <c r="B112" s="253"/>
      <c r="C112" s="256"/>
      <c r="D112" s="256"/>
      <c r="E112" s="266"/>
      <c r="F112" s="267"/>
      <c r="G112" s="268"/>
      <c r="H112" s="260"/>
      <c r="I112" s="269" t="s">
        <v>8</v>
      </c>
      <c r="J112" s="337" t="s">
        <v>380</v>
      </c>
      <c r="K112" s="337"/>
      <c r="L112" s="335">
        <v>35000</v>
      </c>
      <c r="M112" s="296" t="s">
        <v>22</v>
      </c>
      <c r="N112" s="263" t="s">
        <v>5</v>
      </c>
      <c r="O112" s="336">
        <v>12</v>
      </c>
      <c r="P112" s="296" t="s">
        <v>23</v>
      </c>
      <c r="Q112" s="263" t="s">
        <v>5</v>
      </c>
      <c r="R112" s="336">
        <v>2</v>
      </c>
      <c r="S112" s="296" t="s">
        <v>105</v>
      </c>
      <c r="T112" s="263" t="s">
        <v>5</v>
      </c>
      <c r="U112" s="264">
        <v>12</v>
      </c>
      <c r="V112" s="296" t="s">
        <v>1</v>
      </c>
      <c r="W112" s="263" t="s">
        <v>24</v>
      </c>
      <c r="X112" s="271">
        <f t="shared" si="6"/>
        <v>10080000</v>
      </c>
    </row>
    <row r="113" spans="1:28" ht="30" customHeight="1">
      <c r="A113" s="252"/>
      <c r="B113" s="253"/>
      <c r="C113" s="256"/>
      <c r="D113" s="256"/>
      <c r="E113" s="266"/>
      <c r="F113" s="267"/>
      <c r="G113" s="268"/>
      <c r="H113" s="260"/>
      <c r="I113" s="269" t="s">
        <v>8</v>
      </c>
      <c r="J113" s="337" t="s">
        <v>381</v>
      </c>
      <c r="K113" s="337"/>
      <c r="L113" s="335">
        <v>40000</v>
      </c>
      <c r="M113" s="296" t="s">
        <v>22</v>
      </c>
      <c r="N113" s="263" t="s">
        <v>5</v>
      </c>
      <c r="O113" s="336">
        <v>10</v>
      </c>
      <c r="P113" s="296" t="s">
        <v>23</v>
      </c>
      <c r="Q113" s="263" t="s">
        <v>5</v>
      </c>
      <c r="R113" s="336">
        <v>1</v>
      </c>
      <c r="S113" s="296" t="s">
        <v>105</v>
      </c>
      <c r="T113" s="263" t="s">
        <v>5</v>
      </c>
      <c r="U113" s="264">
        <v>12</v>
      </c>
      <c r="V113" s="296" t="s">
        <v>1</v>
      </c>
      <c r="W113" s="263" t="s">
        <v>24</v>
      </c>
      <c r="X113" s="271">
        <f t="shared" si="6"/>
        <v>4800000</v>
      </c>
    </row>
    <row r="114" spans="1:28" ht="30" customHeight="1">
      <c r="A114" s="252"/>
      <c r="B114" s="253"/>
      <c r="C114" s="256"/>
      <c r="D114" s="256"/>
      <c r="E114" s="266"/>
      <c r="F114" s="267"/>
      <c r="G114" s="268"/>
      <c r="H114" s="260"/>
      <c r="I114" s="316" t="s">
        <v>8</v>
      </c>
      <c r="J114" s="338" t="s">
        <v>493</v>
      </c>
      <c r="K114" s="338"/>
      <c r="L114" s="339">
        <v>35000</v>
      </c>
      <c r="M114" s="311" t="s">
        <v>22</v>
      </c>
      <c r="N114" s="312" t="s">
        <v>5</v>
      </c>
      <c r="O114" s="340">
        <v>7</v>
      </c>
      <c r="P114" s="311" t="s">
        <v>23</v>
      </c>
      <c r="Q114" s="312" t="s">
        <v>5</v>
      </c>
      <c r="R114" s="340">
        <v>1</v>
      </c>
      <c r="S114" s="311" t="s">
        <v>105</v>
      </c>
      <c r="T114" s="312" t="s">
        <v>5</v>
      </c>
      <c r="U114" s="313">
        <v>12</v>
      </c>
      <c r="V114" s="311" t="s">
        <v>1</v>
      </c>
      <c r="W114" s="312" t="s">
        <v>24</v>
      </c>
      <c r="X114" s="314">
        <f t="shared" si="6"/>
        <v>2940000</v>
      </c>
    </row>
    <row r="115" spans="1:28" ht="30" customHeight="1">
      <c r="A115" s="252"/>
      <c r="B115" s="253"/>
      <c r="C115" s="256"/>
      <c r="D115" s="256"/>
      <c r="E115" s="284" t="s">
        <v>191</v>
      </c>
      <c r="F115" s="258">
        <f>X115/1000</f>
        <v>41940</v>
      </c>
      <c r="G115" s="259">
        <v>41940</v>
      </c>
      <c r="H115" s="286">
        <f>F115-G115</f>
        <v>0</v>
      </c>
      <c r="I115" s="862" t="s">
        <v>382</v>
      </c>
      <c r="J115" s="863"/>
      <c r="K115" s="319"/>
      <c r="L115" s="320"/>
      <c r="M115" s="287"/>
      <c r="N115" s="287"/>
      <c r="O115" s="303"/>
      <c r="P115" s="287"/>
      <c r="Q115" s="287"/>
      <c r="R115" s="287"/>
      <c r="S115" s="287"/>
      <c r="T115" s="287"/>
      <c r="U115" s="287"/>
      <c r="V115" s="287"/>
      <c r="W115" s="287"/>
      <c r="X115" s="265">
        <f>SUM(X116:X119)</f>
        <v>41940000</v>
      </c>
    </row>
    <row r="116" spans="1:28" ht="30" customHeight="1">
      <c r="A116" s="252"/>
      <c r="B116" s="253"/>
      <c r="C116" s="256"/>
      <c r="D116" s="256"/>
      <c r="E116" s="266"/>
      <c r="F116" s="267"/>
      <c r="G116" s="268"/>
      <c r="H116" s="260"/>
      <c r="I116" s="126" t="s">
        <v>8</v>
      </c>
      <c r="J116" s="261" t="s">
        <v>192</v>
      </c>
      <c r="K116" s="261"/>
      <c r="L116" s="295">
        <v>30000</v>
      </c>
      <c r="M116" s="296" t="s">
        <v>22</v>
      </c>
      <c r="N116" s="263" t="s">
        <v>5</v>
      </c>
      <c r="O116" s="341">
        <v>8</v>
      </c>
      <c r="P116" s="296" t="s">
        <v>23</v>
      </c>
      <c r="Q116" s="263" t="s">
        <v>5</v>
      </c>
      <c r="R116" s="264">
        <v>6</v>
      </c>
      <c r="S116" s="296" t="s">
        <v>105</v>
      </c>
      <c r="T116" s="263" t="s">
        <v>5</v>
      </c>
      <c r="U116" s="264">
        <v>12</v>
      </c>
      <c r="V116" s="296" t="s">
        <v>1</v>
      </c>
      <c r="W116" s="263" t="s">
        <v>24</v>
      </c>
      <c r="X116" s="271">
        <f>L116*O116*R116*U116</f>
        <v>17280000</v>
      </c>
    </row>
    <row r="117" spans="1:28" ht="30" customHeight="1">
      <c r="A117" s="252"/>
      <c r="B117" s="253"/>
      <c r="C117" s="256"/>
      <c r="D117" s="256"/>
      <c r="E117" s="266"/>
      <c r="F117" s="267"/>
      <c r="G117" s="268"/>
      <c r="H117" s="260"/>
      <c r="I117" s="126" t="s">
        <v>8</v>
      </c>
      <c r="J117" s="322" t="s">
        <v>193</v>
      </c>
      <c r="K117" s="322"/>
      <c r="L117" s="295">
        <v>30000</v>
      </c>
      <c r="M117" s="296" t="s">
        <v>22</v>
      </c>
      <c r="N117" s="263" t="s">
        <v>5</v>
      </c>
      <c r="O117" s="341">
        <v>4.5</v>
      </c>
      <c r="P117" s="296" t="s">
        <v>23</v>
      </c>
      <c r="Q117" s="263" t="s">
        <v>5</v>
      </c>
      <c r="R117" s="264">
        <v>5</v>
      </c>
      <c r="S117" s="296" t="s">
        <v>105</v>
      </c>
      <c r="T117" s="263" t="s">
        <v>5</v>
      </c>
      <c r="U117" s="264">
        <v>12</v>
      </c>
      <c r="V117" s="296" t="s">
        <v>1</v>
      </c>
      <c r="W117" s="263" t="s">
        <v>24</v>
      </c>
      <c r="X117" s="271">
        <f>L117*O117*R117*U117</f>
        <v>8100000</v>
      </c>
    </row>
    <row r="118" spans="1:28" ht="30" customHeight="1">
      <c r="A118" s="252"/>
      <c r="B118" s="253"/>
      <c r="C118" s="256"/>
      <c r="D118" s="256"/>
      <c r="E118" s="266"/>
      <c r="F118" s="267"/>
      <c r="G118" s="268"/>
      <c r="H118" s="260"/>
      <c r="I118" s="269" t="s">
        <v>8</v>
      </c>
      <c r="J118" s="322" t="s">
        <v>383</v>
      </c>
      <c r="K118" s="322"/>
      <c r="L118" s="295">
        <v>50000</v>
      </c>
      <c r="M118" s="296" t="s">
        <v>22</v>
      </c>
      <c r="N118" s="263" t="s">
        <v>5</v>
      </c>
      <c r="O118" s="341">
        <v>6</v>
      </c>
      <c r="P118" s="296" t="s">
        <v>23</v>
      </c>
      <c r="Q118" s="263" t="s">
        <v>5</v>
      </c>
      <c r="R118" s="264">
        <v>2</v>
      </c>
      <c r="S118" s="296" t="s">
        <v>105</v>
      </c>
      <c r="T118" s="263" t="s">
        <v>5</v>
      </c>
      <c r="U118" s="264">
        <v>12</v>
      </c>
      <c r="V118" s="296" t="s">
        <v>1</v>
      </c>
      <c r="W118" s="263" t="s">
        <v>24</v>
      </c>
      <c r="X118" s="271">
        <f>L118*O118*R118*U118</f>
        <v>7200000</v>
      </c>
    </row>
    <row r="119" spans="1:28" ht="30" customHeight="1">
      <c r="A119" s="252"/>
      <c r="B119" s="253"/>
      <c r="C119" s="256"/>
      <c r="D119" s="256"/>
      <c r="E119" s="266"/>
      <c r="F119" s="267"/>
      <c r="G119" s="268"/>
      <c r="H119" s="260"/>
      <c r="I119" s="269" t="s">
        <v>8</v>
      </c>
      <c r="J119" s="322" t="s">
        <v>384</v>
      </c>
      <c r="K119" s="322"/>
      <c r="L119" s="295">
        <v>65000</v>
      </c>
      <c r="M119" s="296" t="s">
        <v>22</v>
      </c>
      <c r="N119" s="263" t="s">
        <v>5</v>
      </c>
      <c r="O119" s="341">
        <v>6</v>
      </c>
      <c r="P119" s="296" t="s">
        <v>23</v>
      </c>
      <c r="Q119" s="263" t="s">
        <v>5</v>
      </c>
      <c r="R119" s="264">
        <v>2</v>
      </c>
      <c r="S119" s="296" t="s">
        <v>105</v>
      </c>
      <c r="T119" s="263" t="s">
        <v>5</v>
      </c>
      <c r="U119" s="264">
        <v>12</v>
      </c>
      <c r="V119" s="296" t="s">
        <v>1</v>
      </c>
      <c r="W119" s="263" t="s">
        <v>24</v>
      </c>
      <c r="X119" s="271">
        <f>L119*O119*R119*U119</f>
        <v>9360000</v>
      </c>
    </row>
    <row r="120" spans="1:28" ht="30" customHeight="1">
      <c r="A120" s="252"/>
      <c r="B120" s="253"/>
      <c r="C120" s="256"/>
      <c r="D120" s="256"/>
      <c r="E120" s="284" t="s">
        <v>194</v>
      </c>
      <c r="F120" s="258">
        <f>X120/1000</f>
        <v>43435.199999999997</v>
      </c>
      <c r="G120" s="259">
        <v>43435</v>
      </c>
      <c r="H120" s="286">
        <f>F120-G120</f>
        <v>0.19999999999708962</v>
      </c>
      <c r="I120" s="862" t="s">
        <v>385</v>
      </c>
      <c r="J120" s="863"/>
      <c r="K120" s="319"/>
      <c r="L120" s="320"/>
      <c r="M120" s="287"/>
      <c r="N120" s="287"/>
      <c r="O120" s="303"/>
      <c r="P120" s="287"/>
      <c r="Q120" s="287"/>
      <c r="R120" s="287"/>
      <c r="S120" s="287"/>
      <c r="T120" s="287"/>
      <c r="U120" s="287"/>
      <c r="V120" s="287"/>
      <c r="W120" s="287"/>
      <c r="X120" s="265">
        <f>X121+X126+X128+X134</f>
        <v>43435200</v>
      </c>
    </row>
    <row r="121" spans="1:28" ht="30" customHeight="1">
      <c r="A121" s="252"/>
      <c r="B121" s="253"/>
      <c r="C121" s="256"/>
      <c r="D121" s="256"/>
      <c r="E121" s="266"/>
      <c r="F121" s="267"/>
      <c r="G121" s="268"/>
      <c r="H121" s="260"/>
      <c r="I121" s="126" t="s">
        <v>8</v>
      </c>
      <c r="J121" s="322" t="s">
        <v>195</v>
      </c>
      <c r="K121" s="322"/>
      <c r="L121" s="295"/>
      <c r="M121" s="263"/>
      <c r="N121" s="263"/>
      <c r="O121" s="264"/>
      <c r="P121" s="263"/>
      <c r="Q121" s="263"/>
      <c r="R121" s="263"/>
      <c r="S121" s="263"/>
      <c r="T121" s="263"/>
      <c r="U121" s="263"/>
      <c r="V121" s="263"/>
      <c r="W121" s="263"/>
      <c r="X121" s="271">
        <f>X122+X123+X124+X125</f>
        <v>10368000</v>
      </c>
    </row>
    <row r="122" spans="1:28" ht="30" customHeight="1">
      <c r="A122" s="252"/>
      <c r="B122" s="253"/>
      <c r="C122" s="256"/>
      <c r="D122" s="256"/>
      <c r="E122" s="266"/>
      <c r="F122" s="267"/>
      <c r="G122" s="268"/>
      <c r="H122" s="260"/>
      <c r="I122" s="342"/>
      <c r="J122" s="322" t="s">
        <v>386</v>
      </c>
      <c r="K122" s="322"/>
      <c r="L122" s="295">
        <v>30000</v>
      </c>
      <c r="M122" s="296" t="s">
        <v>22</v>
      </c>
      <c r="N122" s="263" t="s">
        <v>5</v>
      </c>
      <c r="O122" s="264">
        <v>3</v>
      </c>
      <c r="P122" s="296" t="s">
        <v>23</v>
      </c>
      <c r="Q122" s="263" t="s">
        <v>5</v>
      </c>
      <c r="R122" s="264">
        <v>1</v>
      </c>
      <c r="S122" s="296" t="s">
        <v>105</v>
      </c>
      <c r="T122" s="263" t="s">
        <v>5</v>
      </c>
      <c r="U122" s="264">
        <v>12</v>
      </c>
      <c r="V122" s="296" t="s">
        <v>1</v>
      </c>
      <c r="W122" s="263" t="s">
        <v>24</v>
      </c>
      <c r="X122" s="271">
        <f>L122*O122*R122*U122</f>
        <v>1080000</v>
      </c>
    </row>
    <row r="123" spans="1:28" ht="30" customHeight="1">
      <c r="A123" s="252"/>
      <c r="B123" s="253"/>
      <c r="C123" s="256"/>
      <c r="D123" s="256"/>
      <c r="E123" s="266"/>
      <c r="F123" s="267"/>
      <c r="G123" s="268"/>
      <c r="H123" s="260"/>
      <c r="I123" s="342"/>
      <c r="J123" s="322" t="s">
        <v>387</v>
      </c>
      <c r="K123" s="322"/>
      <c r="L123" s="295">
        <v>30000</v>
      </c>
      <c r="M123" s="296" t="s">
        <v>22</v>
      </c>
      <c r="N123" s="263" t="s">
        <v>5</v>
      </c>
      <c r="O123" s="264">
        <v>3</v>
      </c>
      <c r="P123" s="296" t="s">
        <v>23</v>
      </c>
      <c r="Q123" s="263" t="s">
        <v>5</v>
      </c>
      <c r="R123" s="264">
        <v>1</v>
      </c>
      <c r="S123" s="296" t="s">
        <v>105</v>
      </c>
      <c r="T123" s="263" t="s">
        <v>5</v>
      </c>
      <c r="U123" s="264">
        <v>12</v>
      </c>
      <c r="V123" s="296" t="s">
        <v>1</v>
      </c>
      <c r="W123" s="263" t="s">
        <v>24</v>
      </c>
      <c r="X123" s="271">
        <f t="shared" ref="X123:X125" si="7">L123*O123*R123*U123</f>
        <v>1080000</v>
      </c>
    </row>
    <row r="124" spans="1:28" ht="30" customHeight="1">
      <c r="A124" s="252"/>
      <c r="B124" s="253"/>
      <c r="C124" s="256"/>
      <c r="D124" s="256"/>
      <c r="E124" s="266"/>
      <c r="F124" s="267"/>
      <c r="G124" s="268"/>
      <c r="H124" s="260"/>
      <c r="I124" s="342"/>
      <c r="J124" s="322" t="s">
        <v>388</v>
      </c>
      <c r="K124" s="322"/>
      <c r="L124" s="295">
        <v>30000</v>
      </c>
      <c r="M124" s="296" t="s">
        <v>22</v>
      </c>
      <c r="N124" s="263" t="s">
        <v>5</v>
      </c>
      <c r="O124" s="264">
        <v>2.6</v>
      </c>
      <c r="P124" s="296" t="s">
        <v>23</v>
      </c>
      <c r="Q124" s="263" t="s">
        <v>5</v>
      </c>
      <c r="R124" s="264">
        <v>3</v>
      </c>
      <c r="S124" s="296" t="s">
        <v>105</v>
      </c>
      <c r="T124" s="263" t="s">
        <v>5</v>
      </c>
      <c r="U124" s="264">
        <v>12</v>
      </c>
      <c r="V124" s="296" t="s">
        <v>1</v>
      </c>
      <c r="W124" s="263" t="s">
        <v>24</v>
      </c>
      <c r="X124" s="271">
        <f t="shared" si="7"/>
        <v>2808000</v>
      </c>
      <c r="Y124" s="280"/>
      <c r="Z124" s="281"/>
      <c r="AA124" s="281"/>
      <c r="AB124" s="281"/>
    </row>
    <row r="125" spans="1:28" ht="30" customHeight="1">
      <c r="A125" s="252"/>
      <c r="B125" s="253"/>
      <c r="C125" s="256"/>
      <c r="D125" s="256"/>
      <c r="E125" s="266"/>
      <c r="F125" s="267"/>
      <c r="G125" s="268"/>
      <c r="H125" s="260"/>
      <c r="I125" s="342"/>
      <c r="J125" s="322" t="s">
        <v>389</v>
      </c>
      <c r="K125" s="322"/>
      <c r="L125" s="295">
        <v>30000</v>
      </c>
      <c r="M125" s="296" t="s">
        <v>22</v>
      </c>
      <c r="N125" s="263" t="s">
        <v>5</v>
      </c>
      <c r="O125" s="264">
        <v>15</v>
      </c>
      <c r="P125" s="296" t="s">
        <v>23</v>
      </c>
      <c r="Q125" s="263" t="s">
        <v>5</v>
      </c>
      <c r="R125" s="264">
        <v>1</v>
      </c>
      <c r="S125" s="296" t="s">
        <v>105</v>
      </c>
      <c r="T125" s="263" t="s">
        <v>5</v>
      </c>
      <c r="U125" s="264">
        <v>12</v>
      </c>
      <c r="V125" s="296" t="s">
        <v>1</v>
      </c>
      <c r="W125" s="263" t="s">
        <v>24</v>
      </c>
      <c r="X125" s="271">
        <f t="shared" si="7"/>
        <v>5400000</v>
      </c>
      <c r="Y125" s="280"/>
      <c r="Z125" s="281"/>
      <c r="AA125" s="281"/>
      <c r="AB125" s="281"/>
    </row>
    <row r="126" spans="1:28" ht="30" customHeight="1">
      <c r="A126" s="252"/>
      <c r="B126" s="253"/>
      <c r="C126" s="256"/>
      <c r="D126" s="256"/>
      <c r="E126" s="266"/>
      <c r="F126" s="267"/>
      <c r="G126" s="268"/>
      <c r="H126" s="260"/>
      <c r="I126" s="126" t="s">
        <v>8</v>
      </c>
      <c r="J126" s="322" t="s">
        <v>196</v>
      </c>
      <c r="K126" s="322"/>
      <c r="L126" s="295"/>
      <c r="M126" s="296"/>
      <c r="N126" s="263"/>
      <c r="O126" s="264"/>
      <c r="P126" s="296"/>
      <c r="Q126" s="263"/>
      <c r="R126" s="264"/>
      <c r="S126" s="296"/>
      <c r="T126" s="263"/>
      <c r="U126" s="264"/>
      <c r="V126" s="296"/>
      <c r="W126" s="263"/>
      <c r="X126" s="271">
        <f>X127</f>
        <v>8947200</v>
      </c>
      <c r="Y126" s="280"/>
      <c r="Z126" s="281"/>
      <c r="AA126" s="281"/>
      <c r="AB126" s="281"/>
    </row>
    <row r="127" spans="1:28" ht="30" customHeight="1">
      <c r="A127" s="252"/>
      <c r="B127" s="253"/>
      <c r="C127" s="256"/>
      <c r="D127" s="256"/>
      <c r="E127" s="266"/>
      <c r="F127" s="267"/>
      <c r="G127" s="268"/>
      <c r="H127" s="260"/>
      <c r="I127" s="342"/>
      <c r="J127" s="322" t="s">
        <v>197</v>
      </c>
      <c r="K127" s="322"/>
      <c r="L127" s="295">
        <v>23300</v>
      </c>
      <c r="M127" s="296" t="s">
        <v>22</v>
      </c>
      <c r="N127" s="263" t="s">
        <v>5</v>
      </c>
      <c r="O127" s="264">
        <v>8</v>
      </c>
      <c r="P127" s="296" t="s">
        <v>23</v>
      </c>
      <c r="Q127" s="263" t="s">
        <v>5</v>
      </c>
      <c r="R127" s="264">
        <v>4</v>
      </c>
      <c r="S127" s="296" t="s">
        <v>105</v>
      </c>
      <c r="T127" s="263" t="s">
        <v>5</v>
      </c>
      <c r="U127" s="264">
        <v>12</v>
      </c>
      <c r="V127" s="296" t="s">
        <v>1</v>
      </c>
      <c r="W127" s="263" t="s">
        <v>24</v>
      </c>
      <c r="X127" s="271">
        <f t="shared" ref="X127" si="8">L127*O127*R127*U127</f>
        <v>8947200</v>
      </c>
      <c r="Y127" s="280"/>
      <c r="Z127" s="281"/>
      <c r="AA127" s="281"/>
      <c r="AB127" s="281"/>
    </row>
    <row r="128" spans="1:28" ht="30" customHeight="1">
      <c r="A128" s="252"/>
      <c r="B128" s="253"/>
      <c r="C128" s="256"/>
      <c r="D128" s="256"/>
      <c r="E128" s="266"/>
      <c r="F128" s="267"/>
      <c r="G128" s="268"/>
      <c r="H128" s="260"/>
      <c r="I128" s="126" t="s">
        <v>8</v>
      </c>
      <c r="J128" s="322" t="s">
        <v>198</v>
      </c>
      <c r="K128" s="322"/>
      <c r="L128" s="295"/>
      <c r="M128" s="296"/>
      <c r="N128" s="263"/>
      <c r="O128" s="264"/>
      <c r="P128" s="296"/>
      <c r="Q128" s="263"/>
      <c r="R128" s="264"/>
      <c r="S128" s="296"/>
      <c r="T128" s="263"/>
      <c r="U128" s="264"/>
      <c r="V128" s="296"/>
      <c r="W128" s="263"/>
      <c r="X128" s="271">
        <f>X129+X130+X131+X132+X133</f>
        <v>19080000</v>
      </c>
      <c r="Y128" s="280"/>
      <c r="Z128" s="281"/>
      <c r="AA128" s="281"/>
      <c r="AB128" s="281"/>
    </row>
    <row r="129" spans="1:69" ht="30" customHeight="1">
      <c r="A129" s="445"/>
      <c r="B129" s="403"/>
      <c r="C129" s="354"/>
      <c r="D129" s="354"/>
      <c r="E129" s="347"/>
      <c r="F129" s="348"/>
      <c r="G129" s="306"/>
      <c r="H129" s="307"/>
      <c r="I129" s="764"/>
      <c r="J129" s="350" t="s">
        <v>390</v>
      </c>
      <c r="K129" s="350"/>
      <c r="L129" s="310">
        <v>30000</v>
      </c>
      <c r="M129" s="311" t="s">
        <v>22</v>
      </c>
      <c r="N129" s="312" t="s">
        <v>5</v>
      </c>
      <c r="O129" s="318">
        <v>14</v>
      </c>
      <c r="P129" s="311" t="s">
        <v>23</v>
      </c>
      <c r="Q129" s="312" t="s">
        <v>5</v>
      </c>
      <c r="R129" s="313">
        <v>1</v>
      </c>
      <c r="S129" s="311" t="s">
        <v>105</v>
      </c>
      <c r="T129" s="312" t="s">
        <v>5</v>
      </c>
      <c r="U129" s="313">
        <v>12</v>
      </c>
      <c r="V129" s="311" t="s">
        <v>1</v>
      </c>
      <c r="W129" s="312" t="s">
        <v>24</v>
      </c>
      <c r="X129" s="314">
        <f>L129*O129*R129*U129</f>
        <v>5040000</v>
      </c>
      <c r="Y129" s="280"/>
      <c r="Z129" s="281"/>
      <c r="AA129" s="281"/>
      <c r="AB129" s="281"/>
    </row>
    <row r="130" spans="1:69" ht="30" customHeight="1">
      <c r="A130" s="252"/>
      <c r="B130" s="253"/>
      <c r="C130" s="256"/>
      <c r="D130" s="256"/>
      <c r="E130" s="266"/>
      <c r="F130" s="267"/>
      <c r="G130" s="268"/>
      <c r="H130" s="260"/>
      <c r="I130" s="342"/>
      <c r="J130" s="322" t="s">
        <v>391</v>
      </c>
      <c r="K130" s="322"/>
      <c r="L130" s="295">
        <v>20000</v>
      </c>
      <c r="M130" s="296" t="s">
        <v>22</v>
      </c>
      <c r="N130" s="263" t="s">
        <v>5</v>
      </c>
      <c r="O130" s="343">
        <v>6</v>
      </c>
      <c r="P130" s="296" t="s">
        <v>23</v>
      </c>
      <c r="Q130" s="263" t="s">
        <v>5</v>
      </c>
      <c r="R130" s="264">
        <v>1</v>
      </c>
      <c r="S130" s="296" t="s">
        <v>105</v>
      </c>
      <c r="T130" s="263" t="s">
        <v>5</v>
      </c>
      <c r="U130" s="264">
        <v>12</v>
      </c>
      <c r="V130" s="296" t="s">
        <v>1</v>
      </c>
      <c r="W130" s="263" t="s">
        <v>24</v>
      </c>
      <c r="X130" s="271">
        <f t="shared" ref="X130:X133" si="9">L130*O130*R130*U130</f>
        <v>1440000</v>
      </c>
      <c r="Y130" s="280"/>
      <c r="Z130" s="281"/>
      <c r="AA130" s="281"/>
      <c r="AB130" s="281"/>
    </row>
    <row r="131" spans="1:69" ht="30" customHeight="1">
      <c r="A131" s="252"/>
      <c r="B131" s="253"/>
      <c r="C131" s="256"/>
      <c r="D131" s="256"/>
      <c r="E131" s="266"/>
      <c r="F131" s="267"/>
      <c r="G131" s="268"/>
      <c r="H131" s="260"/>
      <c r="I131" s="344"/>
      <c r="J131" s="322" t="s">
        <v>392</v>
      </c>
      <c r="K131" s="322"/>
      <c r="L131" s="295">
        <v>20000</v>
      </c>
      <c r="M131" s="296" t="s">
        <v>22</v>
      </c>
      <c r="N131" s="263" t="s">
        <v>5</v>
      </c>
      <c r="O131" s="343">
        <v>3</v>
      </c>
      <c r="P131" s="296" t="s">
        <v>23</v>
      </c>
      <c r="Q131" s="263" t="s">
        <v>5</v>
      </c>
      <c r="R131" s="264">
        <v>1</v>
      </c>
      <c r="S131" s="296" t="s">
        <v>105</v>
      </c>
      <c r="T131" s="263" t="s">
        <v>5</v>
      </c>
      <c r="U131" s="264">
        <v>12</v>
      </c>
      <c r="V131" s="296" t="s">
        <v>1</v>
      </c>
      <c r="W131" s="263" t="s">
        <v>24</v>
      </c>
      <c r="X131" s="271">
        <f t="shared" si="9"/>
        <v>720000</v>
      </c>
    </row>
    <row r="132" spans="1:69" ht="30" customHeight="1">
      <c r="A132" s="252"/>
      <c r="B132" s="253"/>
      <c r="C132" s="256"/>
      <c r="D132" s="256"/>
      <c r="E132" s="266"/>
      <c r="F132" s="267"/>
      <c r="G132" s="268"/>
      <c r="H132" s="260"/>
      <c r="I132" s="344"/>
      <c r="J132" s="322" t="s">
        <v>199</v>
      </c>
      <c r="K132" s="322"/>
      <c r="L132" s="295">
        <v>30000</v>
      </c>
      <c r="M132" s="296" t="s">
        <v>22</v>
      </c>
      <c r="N132" s="263" t="s">
        <v>5</v>
      </c>
      <c r="O132" s="264">
        <v>14</v>
      </c>
      <c r="P132" s="296" t="s">
        <v>23</v>
      </c>
      <c r="Q132" s="263" t="s">
        <v>5</v>
      </c>
      <c r="R132" s="264">
        <v>2</v>
      </c>
      <c r="S132" s="296" t="s">
        <v>105</v>
      </c>
      <c r="T132" s="263" t="s">
        <v>5</v>
      </c>
      <c r="U132" s="264">
        <v>12</v>
      </c>
      <c r="V132" s="296" t="s">
        <v>1</v>
      </c>
      <c r="W132" s="263" t="s">
        <v>24</v>
      </c>
      <c r="X132" s="271">
        <f t="shared" si="9"/>
        <v>10080000</v>
      </c>
    </row>
    <row r="133" spans="1:69" ht="30" customHeight="1">
      <c r="A133" s="252"/>
      <c r="B133" s="253"/>
      <c r="C133" s="256"/>
      <c r="D133" s="256"/>
      <c r="E133" s="266"/>
      <c r="F133" s="267"/>
      <c r="G133" s="268"/>
      <c r="H133" s="260"/>
      <c r="I133" s="345"/>
      <c r="J133" s="322" t="s">
        <v>494</v>
      </c>
      <c r="K133" s="322"/>
      <c r="L133" s="295">
        <v>30000</v>
      </c>
      <c r="M133" s="296" t="s">
        <v>22</v>
      </c>
      <c r="N133" s="263" t="s">
        <v>5</v>
      </c>
      <c r="O133" s="264">
        <v>5</v>
      </c>
      <c r="P133" s="296" t="s">
        <v>23</v>
      </c>
      <c r="Q133" s="263" t="s">
        <v>5</v>
      </c>
      <c r="R133" s="264">
        <v>1</v>
      </c>
      <c r="S133" s="296" t="s">
        <v>105</v>
      </c>
      <c r="T133" s="263" t="s">
        <v>5</v>
      </c>
      <c r="U133" s="264">
        <v>12</v>
      </c>
      <c r="V133" s="296" t="s">
        <v>1</v>
      </c>
      <c r="W133" s="263" t="s">
        <v>24</v>
      </c>
      <c r="X133" s="271">
        <f t="shared" si="9"/>
        <v>1800000</v>
      </c>
      <c r="Y133" s="280"/>
      <c r="Z133" s="281"/>
      <c r="AA133" s="281"/>
      <c r="AB133" s="281"/>
    </row>
    <row r="134" spans="1:69" ht="30" customHeight="1">
      <c r="A134" s="252"/>
      <c r="B134" s="253"/>
      <c r="C134" s="256"/>
      <c r="D134" s="256"/>
      <c r="E134" s="266"/>
      <c r="F134" s="267"/>
      <c r="G134" s="268"/>
      <c r="H134" s="260"/>
      <c r="I134" s="346" t="s">
        <v>8</v>
      </c>
      <c r="J134" s="322" t="s">
        <v>495</v>
      </c>
      <c r="K134" s="322"/>
      <c r="L134" s="295"/>
      <c r="M134" s="296"/>
      <c r="N134" s="263"/>
      <c r="O134" s="264"/>
      <c r="P134" s="296"/>
      <c r="Q134" s="263"/>
      <c r="R134" s="264"/>
      <c r="S134" s="296"/>
      <c r="T134" s="263"/>
      <c r="U134" s="264"/>
      <c r="V134" s="296"/>
      <c r="W134" s="263"/>
      <c r="X134" s="271">
        <f>X135</f>
        <v>5040000</v>
      </c>
    </row>
    <row r="135" spans="1:69" ht="30" customHeight="1">
      <c r="A135" s="252"/>
      <c r="B135" s="253"/>
      <c r="C135" s="256"/>
      <c r="D135" s="256"/>
      <c r="E135" s="347"/>
      <c r="F135" s="348"/>
      <c r="G135" s="306"/>
      <c r="H135" s="307"/>
      <c r="I135" s="349"/>
      <c r="J135" s="350" t="s">
        <v>496</v>
      </c>
      <c r="K135" s="350"/>
      <c r="L135" s="310">
        <v>30000</v>
      </c>
      <c r="M135" s="311" t="s">
        <v>22</v>
      </c>
      <c r="N135" s="312" t="s">
        <v>5</v>
      </c>
      <c r="O135" s="313">
        <v>7</v>
      </c>
      <c r="P135" s="311" t="s">
        <v>23</v>
      </c>
      <c r="Q135" s="312" t="s">
        <v>5</v>
      </c>
      <c r="R135" s="313">
        <v>2</v>
      </c>
      <c r="S135" s="311" t="s">
        <v>105</v>
      </c>
      <c r="T135" s="312" t="s">
        <v>5</v>
      </c>
      <c r="U135" s="313">
        <v>12</v>
      </c>
      <c r="V135" s="311" t="s">
        <v>1</v>
      </c>
      <c r="W135" s="312" t="s">
        <v>24</v>
      </c>
      <c r="X135" s="314">
        <f>L135*O135*R135*U135</f>
        <v>5040000</v>
      </c>
    </row>
    <row r="136" spans="1:69" ht="30" customHeight="1">
      <c r="A136" s="252"/>
      <c r="B136" s="253"/>
      <c r="C136" s="256"/>
      <c r="D136" s="256"/>
      <c r="E136" s="288" t="s">
        <v>200</v>
      </c>
      <c r="F136" s="289">
        <f>X136/1000</f>
        <v>10800</v>
      </c>
      <c r="G136" s="268">
        <v>5400</v>
      </c>
      <c r="H136" s="260">
        <f>F136-G136</f>
        <v>5400</v>
      </c>
      <c r="I136" s="878" t="s">
        <v>393</v>
      </c>
      <c r="J136" s="879"/>
      <c r="K136" s="351"/>
      <c r="L136" s="295"/>
      <c r="M136" s="263"/>
      <c r="N136" s="263"/>
      <c r="O136" s="264"/>
      <c r="P136" s="263"/>
      <c r="Q136" s="263"/>
      <c r="R136" s="263"/>
      <c r="S136" s="263"/>
      <c r="T136" s="263"/>
      <c r="U136" s="263"/>
      <c r="V136" s="263"/>
      <c r="W136" s="263"/>
      <c r="X136" s="271">
        <f>SUM(X137,X143)</f>
        <v>10800000</v>
      </c>
    </row>
    <row r="137" spans="1:69" ht="30" customHeight="1" thickBot="1">
      <c r="A137" s="252"/>
      <c r="B137" s="253"/>
      <c r="C137" s="256"/>
      <c r="D137" s="256"/>
      <c r="E137" s="266"/>
      <c r="F137" s="267"/>
      <c r="G137" s="268"/>
      <c r="H137" s="260"/>
      <c r="I137" s="852" t="s">
        <v>651</v>
      </c>
      <c r="J137" s="853"/>
      <c r="K137" s="351"/>
      <c r="L137" s="295"/>
      <c r="M137" s="263"/>
      <c r="N137" s="263"/>
      <c r="O137" s="264"/>
      <c r="P137" s="263"/>
      <c r="Q137" s="263"/>
      <c r="R137" s="263"/>
      <c r="S137" s="263"/>
      <c r="T137" s="263"/>
      <c r="U137" s="263"/>
      <c r="V137" s="263"/>
      <c r="W137" s="263"/>
      <c r="X137" s="271">
        <f>SUM(X138,X140)</f>
        <v>5400000</v>
      </c>
    </row>
    <row r="138" spans="1:69" s="353" customFormat="1" ht="30" customHeight="1">
      <c r="A138" s="252"/>
      <c r="B138" s="253"/>
      <c r="C138" s="256"/>
      <c r="D138" s="256"/>
      <c r="E138" s="266"/>
      <c r="F138" s="267"/>
      <c r="G138" s="268"/>
      <c r="H138" s="260"/>
      <c r="I138" s="352" t="s">
        <v>8</v>
      </c>
      <c r="J138" s="322" t="s">
        <v>196</v>
      </c>
      <c r="K138" s="322"/>
      <c r="L138" s="262"/>
      <c r="M138" s="263"/>
      <c r="N138" s="263"/>
      <c r="O138" s="264"/>
      <c r="P138" s="263"/>
      <c r="Q138" s="263"/>
      <c r="R138" s="263"/>
      <c r="S138" s="263"/>
      <c r="T138" s="263"/>
      <c r="U138" s="263"/>
      <c r="V138" s="263"/>
      <c r="W138" s="263"/>
      <c r="X138" s="271">
        <f>SUM(X139:X139)</f>
        <v>2520000</v>
      </c>
      <c r="Y138" s="221"/>
      <c r="Z138" s="222"/>
      <c r="AA138" s="222"/>
      <c r="AB138" s="222"/>
      <c r="AC138" s="222"/>
      <c r="AD138" s="222"/>
      <c r="AE138" s="222"/>
      <c r="AF138" s="222"/>
      <c r="AG138" s="222"/>
      <c r="AH138" s="222"/>
      <c r="AI138" s="222"/>
      <c r="AJ138" s="222"/>
      <c r="AK138" s="222"/>
      <c r="AL138" s="222"/>
      <c r="AM138" s="222"/>
      <c r="AN138" s="222"/>
      <c r="AO138" s="222"/>
      <c r="AP138" s="222"/>
      <c r="AQ138" s="222"/>
      <c r="AR138" s="222"/>
      <c r="AS138" s="222"/>
      <c r="AT138" s="222"/>
      <c r="AU138" s="222"/>
      <c r="AV138" s="222"/>
      <c r="AW138" s="222"/>
      <c r="AX138" s="222"/>
      <c r="AY138" s="222"/>
      <c r="AZ138" s="222"/>
      <c r="BA138" s="222"/>
      <c r="BB138" s="222"/>
      <c r="BC138" s="222"/>
      <c r="BD138" s="222"/>
      <c r="BE138" s="222"/>
      <c r="BF138" s="222"/>
      <c r="BG138" s="222"/>
      <c r="BH138" s="222"/>
      <c r="BI138" s="222"/>
      <c r="BJ138" s="222"/>
      <c r="BK138" s="222"/>
      <c r="BL138" s="222"/>
      <c r="BM138" s="222"/>
      <c r="BN138" s="222"/>
      <c r="BO138" s="222"/>
      <c r="BP138" s="222"/>
      <c r="BQ138" s="222"/>
    </row>
    <row r="139" spans="1:69" ht="30" customHeight="1">
      <c r="A139" s="252"/>
      <c r="B139" s="253"/>
      <c r="C139" s="256"/>
      <c r="D139" s="256"/>
      <c r="E139" s="266"/>
      <c r="F139" s="267"/>
      <c r="G139" s="268"/>
      <c r="H139" s="260"/>
      <c r="I139" s="352"/>
      <c r="J139" s="322" t="s">
        <v>394</v>
      </c>
      <c r="K139" s="322"/>
      <c r="L139" s="295">
        <v>30000</v>
      </c>
      <c r="M139" s="296" t="s">
        <v>22</v>
      </c>
      <c r="N139" s="263" t="s">
        <v>5</v>
      </c>
      <c r="O139" s="264">
        <v>7</v>
      </c>
      <c r="P139" s="296" t="s">
        <v>23</v>
      </c>
      <c r="Q139" s="263" t="s">
        <v>5</v>
      </c>
      <c r="R139" s="264">
        <v>1</v>
      </c>
      <c r="S139" s="296" t="s">
        <v>105</v>
      </c>
      <c r="T139" s="263" t="s">
        <v>5</v>
      </c>
      <c r="U139" s="264">
        <v>12</v>
      </c>
      <c r="V139" s="296" t="s">
        <v>1</v>
      </c>
      <c r="W139" s="263" t="s">
        <v>24</v>
      </c>
      <c r="X139" s="271">
        <f>L139*O139*R139*U139</f>
        <v>2520000</v>
      </c>
    </row>
    <row r="140" spans="1:69" ht="30" customHeight="1">
      <c r="A140" s="252"/>
      <c r="B140" s="253"/>
      <c r="C140" s="256"/>
      <c r="D140" s="256"/>
      <c r="E140" s="288"/>
      <c r="F140" s="289"/>
      <c r="G140" s="268"/>
      <c r="H140" s="260"/>
      <c r="I140" s="346" t="s">
        <v>8</v>
      </c>
      <c r="J140" s="322" t="s">
        <v>201</v>
      </c>
      <c r="K140" s="322"/>
      <c r="L140" s="295"/>
      <c r="M140" s="296"/>
      <c r="N140" s="263"/>
      <c r="O140" s="264"/>
      <c r="P140" s="296"/>
      <c r="Q140" s="263"/>
      <c r="R140" s="264"/>
      <c r="S140" s="296"/>
      <c r="T140" s="263"/>
      <c r="U140" s="264"/>
      <c r="V140" s="296"/>
      <c r="W140" s="263"/>
      <c r="X140" s="271">
        <f>SUM(X141:X142)</f>
        <v>2880000</v>
      </c>
    </row>
    <row r="141" spans="1:69" ht="30" customHeight="1">
      <c r="A141" s="252"/>
      <c r="B141" s="253"/>
      <c r="C141" s="256"/>
      <c r="D141" s="256"/>
      <c r="E141" s="266"/>
      <c r="F141" s="267"/>
      <c r="G141" s="268"/>
      <c r="H141" s="260"/>
      <c r="I141" s="344"/>
      <c r="J141" s="322" t="s">
        <v>391</v>
      </c>
      <c r="K141" s="322"/>
      <c r="L141" s="295">
        <v>20000</v>
      </c>
      <c r="M141" s="296" t="s">
        <v>22</v>
      </c>
      <c r="N141" s="263" t="s">
        <v>5</v>
      </c>
      <c r="O141" s="264">
        <v>7</v>
      </c>
      <c r="P141" s="296" t="s">
        <v>23</v>
      </c>
      <c r="Q141" s="263" t="s">
        <v>5</v>
      </c>
      <c r="R141" s="264">
        <v>1</v>
      </c>
      <c r="S141" s="296" t="s">
        <v>105</v>
      </c>
      <c r="T141" s="263" t="s">
        <v>5</v>
      </c>
      <c r="U141" s="264">
        <v>12</v>
      </c>
      <c r="V141" s="296" t="s">
        <v>1</v>
      </c>
      <c r="W141" s="263" t="s">
        <v>24</v>
      </c>
      <c r="X141" s="271">
        <f>L141*O141*R141*U141</f>
        <v>1680000</v>
      </c>
    </row>
    <row r="142" spans="1:69" ht="30" customHeight="1">
      <c r="A142" s="252"/>
      <c r="B142" s="253"/>
      <c r="C142" s="256"/>
      <c r="D142" s="256"/>
      <c r="E142" s="266"/>
      <c r="F142" s="267"/>
      <c r="G142" s="268"/>
      <c r="H142" s="260"/>
      <c r="I142" s="345"/>
      <c r="J142" s="322" t="s">
        <v>392</v>
      </c>
      <c r="K142" s="322"/>
      <c r="L142" s="295">
        <v>20000</v>
      </c>
      <c r="M142" s="296" t="s">
        <v>22</v>
      </c>
      <c r="N142" s="263" t="s">
        <v>5</v>
      </c>
      <c r="O142" s="264">
        <v>5</v>
      </c>
      <c r="P142" s="296" t="s">
        <v>23</v>
      </c>
      <c r="Q142" s="263" t="s">
        <v>5</v>
      </c>
      <c r="R142" s="264">
        <v>1</v>
      </c>
      <c r="S142" s="296" t="s">
        <v>105</v>
      </c>
      <c r="T142" s="263" t="s">
        <v>5</v>
      </c>
      <c r="U142" s="264">
        <v>12</v>
      </c>
      <c r="V142" s="296" t="s">
        <v>1</v>
      </c>
      <c r="W142" s="263" t="s">
        <v>24</v>
      </c>
      <c r="X142" s="271">
        <f>L142*O142*R142*U142</f>
        <v>1200000</v>
      </c>
    </row>
    <row r="143" spans="1:69" ht="30" customHeight="1">
      <c r="A143" s="252"/>
      <c r="B143" s="253"/>
      <c r="C143" s="256"/>
      <c r="D143" s="256"/>
      <c r="E143" s="266"/>
      <c r="F143" s="267"/>
      <c r="G143" s="268"/>
      <c r="H143" s="260"/>
      <c r="I143" s="852" t="s">
        <v>652</v>
      </c>
      <c r="J143" s="853"/>
      <c r="K143" s="322"/>
      <c r="L143" s="295"/>
      <c r="M143" s="296"/>
      <c r="N143" s="263"/>
      <c r="O143" s="264"/>
      <c r="P143" s="296"/>
      <c r="Q143" s="263"/>
      <c r="R143" s="264"/>
      <c r="S143" s="296"/>
      <c r="T143" s="263"/>
      <c r="U143" s="264"/>
      <c r="V143" s="296"/>
      <c r="W143" s="263"/>
      <c r="X143" s="271">
        <f>X145</f>
        <v>5400000</v>
      </c>
    </row>
    <row r="144" spans="1:69" ht="30" customHeight="1">
      <c r="A144" s="252"/>
      <c r="B144" s="253"/>
      <c r="C144" s="256"/>
      <c r="D144" s="256"/>
      <c r="E144" s="266"/>
      <c r="F144" s="267"/>
      <c r="G144" s="268"/>
      <c r="H144" s="260"/>
      <c r="I144" s="346" t="s">
        <v>8</v>
      </c>
      <c r="J144" s="322" t="s">
        <v>201</v>
      </c>
      <c r="K144" s="322"/>
      <c r="L144" s="295"/>
      <c r="M144" s="296"/>
      <c r="N144" s="263"/>
      <c r="O144" s="264"/>
      <c r="P144" s="296"/>
      <c r="Q144" s="263"/>
      <c r="R144" s="264"/>
      <c r="S144" s="296"/>
      <c r="T144" s="263"/>
      <c r="U144" s="264"/>
      <c r="V144" s="296"/>
      <c r="W144" s="263"/>
      <c r="X144" s="271"/>
    </row>
    <row r="145" spans="1:28" ht="30" customHeight="1">
      <c r="A145" s="252"/>
      <c r="B145" s="253"/>
      <c r="C145" s="256"/>
      <c r="D145" s="256"/>
      <c r="E145" s="266"/>
      <c r="F145" s="267"/>
      <c r="G145" s="268"/>
      <c r="H145" s="260"/>
      <c r="I145" s="344"/>
      <c r="J145" s="322" t="s">
        <v>656</v>
      </c>
      <c r="K145" s="333" t="s">
        <v>653</v>
      </c>
      <c r="L145" s="310">
        <v>5400000</v>
      </c>
      <c r="M145" s="296" t="s">
        <v>263</v>
      </c>
      <c r="N145" s="263" t="s">
        <v>654</v>
      </c>
      <c r="O145" s="264" t="s">
        <v>655</v>
      </c>
      <c r="P145" s="854">
        <v>0</v>
      </c>
      <c r="Q145" s="854"/>
      <c r="R145" s="854"/>
      <c r="S145" s="854"/>
      <c r="T145" s="854"/>
      <c r="U145" s="264" t="s">
        <v>263</v>
      </c>
      <c r="V145" s="296"/>
      <c r="W145" s="263" t="s">
        <v>555</v>
      </c>
      <c r="X145" s="271">
        <f t="shared" ref="X145" si="10">L145-P145</f>
        <v>5400000</v>
      </c>
    </row>
    <row r="146" spans="1:28" ht="30" customHeight="1">
      <c r="A146" s="252"/>
      <c r="B146" s="253"/>
      <c r="C146" s="256"/>
      <c r="D146" s="256"/>
      <c r="E146" s="284" t="s">
        <v>395</v>
      </c>
      <c r="F146" s="258">
        <f>X146/1000</f>
        <v>10800</v>
      </c>
      <c r="G146" s="259">
        <v>10800</v>
      </c>
      <c r="H146" s="286">
        <f>F146-G146</f>
        <v>0</v>
      </c>
      <c r="I146" s="862" t="s">
        <v>396</v>
      </c>
      <c r="J146" s="863"/>
      <c r="K146" s="319"/>
      <c r="L146" s="320"/>
      <c r="M146" s="287"/>
      <c r="N146" s="287"/>
      <c r="O146" s="303"/>
      <c r="P146" s="287"/>
      <c r="Q146" s="287"/>
      <c r="R146" s="287"/>
      <c r="S146" s="287"/>
      <c r="T146" s="287"/>
      <c r="U146" s="287"/>
      <c r="V146" s="287"/>
      <c r="W146" s="287"/>
      <c r="X146" s="265">
        <f>SUM(X147:X147)</f>
        <v>10800000</v>
      </c>
    </row>
    <row r="147" spans="1:28" ht="30" customHeight="1">
      <c r="A147" s="252"/>
      <c r="B147" s="253"/>
      <c r="C147" s="256"/>
      <c r="D147" s="256"/>
      <c r="E147" s="304"/>
      <c r="F147" s="348"/>
      <c r="G147" s="306"/>
      <c r="H147" s="307"/>
      <c r="I147" s="316" t="s">
        <v>8</v>
      </c>
      <c r="J147" s="309" t="s">
        <v>397</v>
      </c>
      <c r="K147" s="309"/>
      <c r="L147" s="310">
        <v>30000</v>
      </c>
      <c r="M147" s="311" t="s">
        <v>22</v>
      </c>
      <c r="N147" s="312" t="s">
        <v>5</v>
      </c>
      <c r="O147" s="313">
        <v>18</v>
      </c>
      <c r="P147" s="311" t="s">
        <v>23</v>
      </c>
      <c r="Q147" s="312" t="s">
        <v>5</v>
      </c>
      <c r="R147" s="313">
        <v>10</v>
      </c>
      <c r="S147" s="311" t="s">
        <v>105</v>
      </c>
      <c r="T147" s="312" t="s">
        <v>5</v>
      </c>
      <c r="U147" s="313">
        <v>2</v>
      </c>
      <c r="V147" s="311" t="s">
        <v>1</v>
      </c>
      <c r="W147" s="312" t="s">
        <v>24</v>
      </c>
      <c r="X147" s="314">
        <f>L147*O147*R147*U147</f>
        <v>10800000</v>
      </c>
      <c r="Y147" s="280"/>
      <c r="Z147" s="281"/>
      <c r="AA147" s="281"/>
      <c r="AB147" s="281"/>
    </row>
    <row r="148" spans="1:28" ht="30" customHeight="1">
      <c r="A148" s="252"/>
      <c r="B148" s="253"/>
      <c r="C148" s="283"/>
      <c r="D148" s="256"/>
      <c r="E148" s="266" t="s">
        <v>398</v>
      </c>
      <c r="F148" s="267">
        <f>X148/1000</f>
        <v>130584</v>
      </c>
      <c r="G148" s="268">
        <v>130584</v>
      </c>
      <c r="H148" s="260">
        <f>F148-G148</f>
        <v>0</v>
      </c>
      <c r="I148" s="833" t="s">
        <v>399</v>
      </c>
      <c r="J148" s="834"/>
      <c r="K148" s="315"/>
      <c r="L148" s="295"/>
      <c r="M148" s="263"/>
      <c r="N148" s="263"/>
      <c r="O148" s="264"/>
      <c r="P148" s="263"/>
      <c r="Q148" s="263"/>
      <c r="R148" s="263"/>
      <c r="S148" s="263"/>
      <c r="T148" s="263"/>
      <c r="U148" s="263"/>
      <c r="V148" s="263"/>
      <c r="W148" s="263"/>
      <c r="X148" s="271">
        <f>SUM(X149:X162)</f>
        <v>130584000</v>
      </c>
      <c r="Y148" s="280"/>
      <c r="Z148" s="281"/>
      <c r="AA148" s="281"/>
      <c r="AB148" s="281"/>
    </row>
    <row r="149" spans="1:28" ht="30" customHeight="1">
      <c r="A149" s="252"/>
      <c r="B149" s="253"/>
      <c r="C149" s="283"/>
      <c r="D149" s="256"/>
      <c r="E149" s="266"/>
      <c r="F149" s="267"/>
      <c r="G149" s="268"/>
      <c r="H149" s="260"/>
      <c r="I149" s="126" t="s">
        <v>8</v>
      </c>
      <c r="J149" s="261" t="s">
        <v>400</v>
      </c>
      <c r="K149" s="261"/>
      <c r="L149" s="295">
        <v>30000</v>
      </c>
      <c r="M149" s="296" t="s">
        <v>22</v>
      </c>
      <c r="N149" s="263" t="s">
        <v>5</v>
      </c>
      <c r="O149" s="264">
        <v>5</v>
      </c>
      <c r="P149" s="296" t="s">
        <v>23</v>
      </c>
      <c r="Q149" s="263" t="s">
        <v>5</v>
      </c>
      <c r="R149" s="264">
        <v>3</v>
      </c>
      <c r="S149" s="296" t="s">
        <v>105</v>
      </c>
      <c r="T149" s="263" t="s">
        <v>5</v>
      </c>
      <c r="U149" s="264">
        <v>12</v>
      </c>
      <c r="V149" s="296" t="s">
        <v>1</v>
      </c>
      <c r="W149" s="263" t="s">
        <v>24</v>
      </c>
      <c r="X149" s="271">
        <f t="shared" ref="X149:X162" si="11">L149*O149*R149*U149</f>
        <v>5400000</v>
      </c>
      <c r="Y149" s="280"/>
      <c r="Z149" s="281"/>
      <c r="AA149" s="281"/>
      <c r="AB149" s="281"/>
    </row>
    <row r="150" spans="1:28" ht="30" customHeight="1">
      <c r="A150" s="445"/>
      <c r="B150" s="403"/>
      <c r="C150" s="376"/>
      <c r="D150" s="354"/>
      <c r="E150" s="347"/>
      <c r="F150" s="348"/>
      <c r="G150" s="306"/>
      <c r="H150" s="307"/>
      <c r="I150" s="308" t="s">
        <v>8</v>
      </c>
      <c r="J150" s="309" t="s">
        <v>202</v>
      </c>
      <c r="K150" s="309"/>
      <c r="L150" s="310">
        <v>40000</v>
      </c>
      <c r="M150" s="311" t="s">
        <v>22</v>
      </c>
      <c r="N150" s="312" t="s">
        <v>5</v>
      </c>
      <c r="O150" s="313">
        <v>9</v>
      </c>
      <c r="P150" s="311" t="s">
        <v>23</v>
      </c>
      <c r="Q150" s="312" t="s">
        <v>5</v>
      </c>
      <c r="R150" s="313">
        <v>2</v>
      </c>
      <c r="S150" s="311" t="s">
        <v>105</v>
      </c>
      <c r="T150" s="312" t="s">
        <v>5</v>
      </c>
      <c r="U150" s="313">
        <v>12</v>
      </c>
      <c r="V150" s="311" t="s">
        <v>1</v>
      </c>
      <c r="W150" s="312" t="s">
        <v>24</v>
      </c>
      <c r="X150" s="314">
        <f t="shared" si="11"/>
        <v>8640000</v>
      </c>
      <c r="Y150" s="280"/>
      <c r="Z150" s="281"/>
      <c r="AA150" s="281"/>
      <c r="AB150" s="281"/>
    </row>
    <row r="151" spans="1:28" ht="30" customHeight="1">
      <c r="A151" s="252"/>
      <c r="B151" s="253"/>
      <c r="C151" s="283"/>
      <c r="D151" s="256"/>
      <c r="E151" s="266"/>
      <c r="F151" s="267"/>
      <c r="G151" s="268"/>
      <c r="H151" s="260"/>
      <c r="I151" s="126" t="s">
        <v>8</v>
      </c>
      <c r="J151" s="261" t="s">
        <v>203</v>
      </c>
      <c r="K151" s="261"/>
      <c r="L151" s="295">
        <v>30000</v>
      </c>
      <c r="M151" s="296" t="s">
        <v>22</v>
      </c>
      <c r="N151" s="263" t="s">
        <v>5</v>
      </c>
      <c r="O151" s="264">
        <v>5.7</v>
      </c>
      <c r="P151" s="296" t="s">
        <v>23</v>
      </c>
      <c r="Q151" s="263" t="s">
        <v>5</v>
      </c>
      <c r="R151" s="264">
        <v>2</v>
      </c>
      <c r="S151" s="296" t="s">
        <v>105</v>
      </c>
      <c r="T151" s="263" t="s">
        <v>5</v>
      </c>
      <c r="U151" s="264">
        <v>12</v>
      </c>
      <c r="V151" s="296" t="s">
        <v>1</v>
      </c>
      <c r="W151" s="263" t="s">
        <v>24</v>
      </c>
      <c r="X151" s="271">
        <f t="shared" si="11"/>
        <v>4104000</v>
      </c>
      <c r="Y151" s="280"/>
      <c r="Z151" s="281"/>
      <c r="AA151" s="281"/>
      <c r="AB151" s="281"/>
    </row>
    <row r="152" spans="1:28" ht="30" customHeight="1">
      <c r="A152" s="252"/>
      <c r="B152" s="253"/>
      <c r="C152" s="283"/>
      <c r="D152" s="256"/>
      <c r="E152" s="266"/>
      <c r="F152" s="267"/>
      <c r="G152" s="268"/>
      <c r="H152" s="260"/>
      <c r="I152" s="269" t="s">
        <v>8</v>
      </c>
      <c r="J152" s="261" t="s">
        <v>204</v>
      </c>
      <c r="K152" s="261"/>
      <c r="L152" s="295">
        <v>25000</v>
      </c>
      <c r="M152" s="296" t="s">
        <v>22</v>
      </c>
      <c r="N152" s="263" t="s">
        <v>5</v>
      </c>
      <c r="O152" s="264">
        <v>10</v>
      </c>
      <c r="P152" s="296" t="s">
        <v>23</v>
      </c>
      <c r="Q152" s="263" t="s">
        <v>5</v>
      </c>
      <c r="R152" s="264">
        <v>1</v>
      </c>
      <c r="S152" s="296" t="s">
        <v>105</v>
      </c>
      <c r="T152" s="263" t="s">
        <v>5</v>
      </c>
      <c r="U152" s="264">
        <v>12</v>
      </c>
      <c r="V152" s="296" t="s">
        <v>1</v>
      </c>
      <c r="W152" s="263" t="s">
        <v>24</v>
      </c>
      <c r="X152" s="271">
        <f t="shared" si="11"/>
        <v>3000000</v>
      </c>
    </row>
    <row r="153" spans="1:28" ht="30" customHeight="1">
      <c r="A153" s="252"/>
      <c r="B153" s="253"/>
      <c r="C153" s="283"/>
      <c r="D153" s="256"/>
      <c r="E153" s="266"/>
      <c r="F153" s="267"/>
      <c r="G153" s="268"/>
      <c r="H153" s="260"/>
      <c r="I153" s="269" t="s">
        <v>8</v>
      </c>
      <c r="J153" s="261" t="s">
        <v>205</v>
      </c>
      <c r="K153" s="261"/>
      <c r="L153" s="295">
        <v>30000</v>
      </c>
      <c r="M153" s="296" t="s">
        <v>22</v>
      </c>
      <c r="N153" s="263" t="s">
        <v>5</v>
      </c>
      <c r="O153" s="343">
        <v>3.5</v>
      </c>
      <c r="P153" s="296" t="s">
        <v>23</v>
      </c>
      <c r="Q153" s="263" t="s">
        <v>5</v>
      </c>
      <c r="R153" s="264">
        <v>6</v>
      </c>
      <c r="S153" s="296" t="s">
        <v>105</v>
      </c>
      <c r="T153" s="263" t="s">
        <v>5</v>
      </c>
      <c r="U153" s="264">
        <v>12</v>
      </c>
      <c r="V153" s="296" t="s">
        <v>1</v>
      </c>
      <c r="W153" s="263" t="s">
        <v>24</v>
      </c>
      <c r="X153" s="271">
        <f>L153*O153*R153*U153</f>
        <v>7560000</v>
      </c>
    </row>
    <row r="154" spans="1:28" ht="30" customHeight="1">
      <c r="A154" s="252"/>
      <c r="B154" s="253"/>
      <c r="C154" s="283"/>
      <c r="D154" s="256"/>
      <c r="E154" s="266"/>
      <c r="F154" s="267"/>
      <c r="G154" s="268"/>
      <c r="H154" s="260"/>
      <c r="I154" s="269" t="s">
        <v>8</v>
      </c>
      <c r="J154" s="261" t="s">
        <v>247</v>
      </c>
      <c r="K154" s="261"/>
      <c r="L154" s="295">
        <v>30000</v>
      </c>
      <c r="M154" s="296" t="s">
        <v>22</v>
      </c>
      <c r="N154" s="263" t="s">
        <v>5</v>
      </c>
      <c r="O154" s="264">
        <v>6</v>
      </c>
      <c r="P154" s="296" t="s">
        <v>23</v>
      </c>
      <c r="Q154" s="263" t="s">
        <v>5</v>
      </c>
      <c r="R154" s="264">
        <v>7</v>
      </c>
      <c r="S154" s="296" t="s">
        <v>105</v>
      </c>
      <c r="T154" s="263" t="s">
        <v>5</v>
      </c>
      <c r="U154" s="264">
        <v>12</v>
      </c>
      <c r="V154" s="296" t="s">
        <v>1</v>
      </c>
      <c r="W154" s="263" t="s">
        <v>24</v>
      </c>
      <c r="X154" s="271">
        <f t="shared" si="11"/>
        <v>15120000</v>
      </c>
    </row>
    <row r="155" spans="1:28" ht="30" customHeight="1">
      <c r="A155" s="252"/>
      <c r="B155" s="253"/>
      <c r="C155" s="283"/>
      <c r="D155" s="256"/>
      <c r="E155" s="266"/>
      <c r="F155" s="267"/>
      <c r="G155" s="268"/>
      <c r="H155" s="260"/>
      <c r="I155" s="269" t="s">
        <v>8</v>
      </c>
      <c r="J155" s="261" t="s">
        <v>206</v>
      </c>
      <c r="K155" s="261"/>
      <c r="L155" s="295">
        <v>30000</v>
      </c>
      <c r="M155" s="296" t="s">
        <v>22</v>
      </c>
      <c r="N155" s="263" t="s">
        <v>5</v>
      </c>
      <c r="O155" s="264">
        <v>2</v>
      </c>
      <c r="P155" s="296" t="s">
        <v>23</v>
      </c>
      <c r="Q155" s="263" t="s">
        <v>5</v>
      </c>
      <c r="R155" s="264">
        <v>7</v>
      </c>
      <c r="S155" s="296" t="s">
        <v>105</v>
      </c>
      <c r="T155" s="263" t="s">
        <v>5</v>
      </c>
      <c r="U155" s="264">
        <v>12</v>
      </c>
      <c r="V155" s="296" t="s">
        <v>1</v>
      </c>
      <c r="W155" s="263" t="s">
        <v>24</v>
      </c>
      <c r="X155" s="271">
        <f t="shared" si="11"/>
        <v>5040000</v>
      </c>
    </row>
    <row r="156" spans="1:28" ht="30" customHeight="1">
      <c r="A156" s="252"/>
      <c r="B156" s="253"/>
      <c r="C156" s="283"/>
      <c r="D156" s="256"/>
      <c r="E156" s="266"/>
      <c r="F156" s="267"/>
      <c r="G156" s="268"/>
      <c r="H156" s="260"/>
      <c r="I156" s="269" t="s">
        <v>402</v>
      </c>
      <c r="J156" s="261" t="s">
        <v>209</v>
      </c>
      <c r="K156" s="261"/>
      <c r="L156" s="295">
        <v>30000</v>
      </c>
      <c r="M156" s="296" t="s">
        <v>22</v>
      </c>
      <c r="N156" s="263" t="s">
        <v>5</v>
      </c>
      <c r="O156" s="264">
        <v>3</v>
      </c>
      <c r="P156" s="296" t="s">
        <v>23</v>
      </c>
      <c r="Q156" s="263" t="s">
        <v>5</v>
      </c>
      <c r="R156" s="264">
        <v>4</v>
      </c>
      <c r="S156" s="296" t="s">
        <v>105</v>
      </c>
      <c r="T156" s="263" t="s">
        <v>5</v>
      </c>
      <c r="U156" s="264">
        <v>12</v>
      </c>
      <c r="V156" s="296" t="s">
        <v>1</v>
      </c>
      <c r="W156" s="263" t="s">
        <v>24</v>
      </c>
      <c r="X156" s="271">
        <f t="shared" si="11"/>
        <v>4320000</v>
      </c>
    </row>
    <row r="157" spans="1:28" ht="30" customHeight="1">
      <c r="A157" s="252"/>
      <c r="B157" s="253"/>
      <c r="C157" s="283"/>
      <c r="D157" s="256"/>
      <c r="E157" s="266"/>
      <c r="F157" s="267"/>
      <c r="G157" s="268"/>
      <c r="H157" s="260"/>
      <c r="I157" s="269" t="s">
        <v>8</v>
      </c>
      <c r="J157" s="261" t="s">
        <v>207</v>
      </c>
      <c r="K157" s="261"/>
      <c r="L157" s="295">
        <v>35000</v>
      </c>
      <c r="M157" s="296" t="s">
        <v>22</v>
      </c>
      <c r="N157" s="263" t="s">
        <v>5</v>
      </c>
      <c r="O157" s="264">
        <v>3</v>
      </c>
      <c r="P157" s="296" t="s">
        <v>23</v>
      </c>
      <c r="Q157" s="263" t="s">
        <v>5</v>
      </c>
      <c r="R157" s="264">
        <v>5</v>
      </c>
      <c r="S157" s="296" t="s">
        <v>105</v>
      </c>
      <c r="T157" s="263" t="s">
        <v>5</v>
      </c>
      <c r="U157" s="264">
        <v>12</v>
      </c>
      <c r="V157" s="296" t="s">
        <v>1</v>
      </c>
      <c r="W157" s="263" t="s">
        <v>24</v>
      </c>
      <c r="X157" s="271">
        <f t="shared" si="11"/>
        <v>6300000</v>
      </c>
    </row>
    <row r="158" spans="1:28" ht="30" customHeight="1">
      <c r="A158" s="252"/>
      <c r="B158" s="253"/>
      <c r="C158" s="283"/>
      <c r="D158" s="256"/>
      <c r="E158" s="266"/>
      <c r="F158" s="267"/>
      <c r="G158" s="268"/>
      <c r="H158" s="260"/>
      <c r="I158" s="269" t="s">
        <v>8</v>
      </c>
      <c r="J158" s="261" t="s">
        <v>208</v>
      </c>
      <c r="K158" s="261"/>
      <c r="L158" s="295">
        <v>30000</v>
      </c>
      <c r="M158" s="296" t="s">
        <v>22</v>
      </c>
      <c r="N158" s="263" t="s">
        <v>5</v>
      </c>
      <c r="O158" s="264">
        <v>3</v>
      </c>
      <c r="P158" s="296" t="s">
        <v>23</v>
      </c>
      <c r="Q158" s="263" t="s">
        <v>5</v>
      </c>
      <c r="R158" s="264">
        <v>2</v>
      </c>
      <c r="S158" s="296" t="s">
        <v>105</v>
      </c>
      <c r="T158" s="263" t="s">
        <v>5</v>
      </c>
      <c r="U158" s="264">
        <v>12</v>
      </c>
      <c r="V158" s="296" t="s">
        <v>1</v>
      </c>
      <c r="W158" s="263" t="s">
        <v>24</v>
      </c>
      <c r="X158" s="271">
        <f t="shared" si="11"/>
        <v>2160000</v>
      </c>
    </row>
    <row r="159" spans="1:28" ht="30" customHeight="1">
      <c r="A159" s="252"/>
      <c r="B159" s="253"/>
      <c r="C159" s="283"/>
      <c r="D159" s="256"/>
      <c r="E159" s="266"/>
      <c r="F159" s="267"/>
      <c r="G159" s="268"/>
      <c r="H159" s="260"/>
      <c r="I159" s="269" t="s">
        <v>8</v>
      </c>
      <c r="J159" s="261" t="s">
        <v>403</v>
      </c>
      <c r="K159" s="261"/>
      <c r="L159" s="295">
        <v>40000</v>
      </c>
      <c r="M159" s="296" t="s">
        <v>22</v>
      </c>
      <c r="N159" s="263" t="s">
        <v>5</v>
      </c>
      <c r="O159" s="264">
        <v>5</v>
      </c>
      <c r="P159" s="296" t="s">
        <v>23</v>
      </c>
      <c r="Q159" s="263" t="s">
        <v>5</v>
      </c>
      <c r="R159" s="264">
        <v>1</v>
      </c>
      <c r="S159" s="296" t="s">
        <v>105</v>
      </c>
      <c r="T159" s="263" t="s">
        <v>5</v>
      </c>
      <c r="U159" s="264">
        <v>12</v>
      </c>
      <c r="V159" s="296" t="s">
        <v>1</v>
      </c>
      <c r="W159" s="263" t="s">
        <v>24</v>
      </c>
      <c r="X159" s="271">
        <f t="shared" si="11"/>
        <v>2400000</v>
      </c>
    </row>
    <row r="160" spans="1:28" ht="30" customHeight="1">
      <c r="A160" s="252"/>
      <c r="B160" s="253"/>
      <c r="C160" s="283"/>
      <c r="D160" s="256"/>
      <c r="E160" s="266"/>
      <c r="F160" s="267"/>
      <c r="G160" s="268"/>
      <c r="H160" s="260"/>
      <c r="I160" s="269" t="s">
        <v>8</v>
      </c>
      <c r="J160" s="261" t="s">
        <v>210</v>
      </c>
      <c r="K160" s="261"/>
      <c r="L160" s="295">
        <v>55000</v>
      </c>
      <c r="M160" s="296" t="s">
        <v>22</v>
      </c>
      <c r="N160" s="263" t="s">
        <v>5</v>
      </c>
      <c r="O160" s="264">
        <v>5</v>
      </c>
      <c r="P160" s="296" t="s">
        <v>23</v>
      </c>
      <c r="Q160" s="263" t="s">
        <v>5</v>
      </c>
      <c r="R160" s="264">
        <v>8</v>
      </c>
      <c r="S160" s="296" t="s">
        <v>105</v>
      </c>
      <c r="T160" s="263" t="s">
        <v>5</v>
      </c>
      <c r="U160" s="264">
        <v>12</v>
      </c>
      <c r="V160" s="296" t="s">
        <v>1</v>
      </c>
      <c r="W160" s="263" t="s">
        <v>24</v>
      </c>
      <c r="X160" s="271">
        <f t="shared" si="11"/>
        <v>26400000</v>
      </c>
    </row>
    <row r="161" spans="1:69" ht="30" customHeight="1">
      <c r="A161" s="252"/>
      <c r="B161" s="253"/>
      <c r="C161" s="283"/>
      <c r="D161" s="256"/>
      <c r="E161" s="266"/>
      <c r="F161" s="267"/>
      <c r="G161" s="268"/>
      <c r="H161" s="260"/>
      <c r="I161" s="269" t="s">
        <v>8</v>
      </c>
      <c r="J161" s="261" t="s">
        <v>211</v>
      </c>
      <c r="K161" s="261"/>
      <c r="L161" s="295">
        <v>45000</v>
      </c>
      <c r="M161" s="296" t="s">
        <v>22</v>
      </c>
      <c r="N161" s="263" t="s">
        <v>5</v>
      </c>
      <c r="O161" s="264">
        <v>5</v>
      </c>
      <c r="P161" s="296" t="s">
        <v>23</v>
      </c>
      <c r="Q161" s="263" t="s">
        <v>5</v>
      </c>
      <c r="R161" s="264">
        <v>9</v>
      </c>
      <c r="S161" s="296" t="s">
        <v>105</v>
      </c>
      <c r="T161" s="263" t="s">
        <v>5</v>
      </c>
      <c r="U161" s="264">
        <v>12</v>
      </c>
      <c r="V161" s="296" t="s">
        <v>1</v>
      </c>
      <c r="W161" s="263" t="s">
        <v>24</v>
      </c>
      <c r="X161" s="271">
        <f t="shared" si="11"/>
        <v>24300000</v>
      </c>
    </row>
    <row r="162" spans="1:69" ht="30" customHeight="1">
      <c r="A162" s="252"/>
      <c r="B162" s="253"/>
      <c r="C162" s="354"/>
      <c r="D162" s="354"/>
      <c r="E162" s="347"/>
      <c r="F162" s="348"/>
      <c r="G162" s="306"/>
      <c r="H162" s="307"/>
      <c r="I162" s="316" t="s">
        <v>8</v>
      </c>
      <c r="J162" s="309" t="s">
        <v>404</v>
      </c>
      <c r="K162" s="309"/>
      <c r="L162" s="310">
        <v>30000</v>
      </c>
      <c r="M162" s="311" t="s">
        <v>22</v>
      </c>
      <c r="N162" s="312" t="s">
        <v>5</v>
      </c>
      <c r="O162" s="318">
        <v>5.5</v>
      </c>
      <c r="P162" s="311" t="s">
        <v>23</v>
      </c>
      <c r="Q162" s="312" t="s">
        <v>5</v>
      </c>
      <c r="R162" s="313">
        <v>8</v>
      </c>
      <c r="S162" s="311" t="s">
        <v>105</v>
      </c>
      <c r="T162" s="312" t="s">
        <v>5</v>
      </c>
      <c r="U162" s="313">
        <v>12</v>
      </c>
      <c r="V162" s="311" t="s">
        <v>1</v>
      </c>
      <c r="W162" s="312" t="s">
        <v>24</v>
      </c>
      <c r="X162" s="314">
        <f t="shared" si="11"/>
        <v>15840000</v>
      </c>
    </row>
    <row r="163" spans="1:69" ht="30" customHeight="1">
      <c r="A163" s="252"/>
      <c r="B163" s="253"/>
      <c r="C163" s="846" t="s">
        <v>212</v>
      </c>
      <c r="D163" s="849"/>
      <c r="E163" s="849"/>
      <c r="F163" s="355">
        <f t="shared" ref="F163:H164" si="12">F164</f>
        <v>89504.656000000003</v>
      </c>
      <c r="G163" s="355">
        <f t="shared" si="12"/>
        <v>54640</v>
      </c>
      <c r="H163" s="355">
        <f t="shared" si="12"/>
        <v>34864.656000000003</v>
      </c>
      <c r="I163" s="356"/>
      <c r="J163" s="309"/>
      <c r="K163" s="309"/>
      <c r="L163" s="310"/>
      <c r="M163" s="311"/>
      <c r="N163" s="312"/>
      <c r="O163" s="313"/>
      <c r="P163" s="311"/>
      <c r="Q163" s="312"/>
      <c r="R163" s="313"/>
      <c r="S163" s="311"/>
      <c r="T163" s="312"/>
      <c r="U163" s="313"/>
      <c r="V163" s="311"/>
      <c r="W163" s="312"/>
      <c r="X163" s="314"/>
      <c r="Y163" s="221">
        <f>X165</f>
        <v>89504656</v>
      </c>
    </row>
    <row r="164" spans="1:69" s="358" customFormat="1" ht="30" customHeight="1">
      <c r="A164" s="252"/>
      <c r="B164" s="253"/>
      <c r="C164" s="256"/>
      <c r="D164" s="849" t="s">
        <v>213</v>
      </c>
      <c r="E164" s="849"/>
      <c r="F164" s="355">
        <f t="shared" si="12"/>
        <v>89504.656000000003</v>
      </c>
      <c r="G164" s="355">
        <f t="shared" si="12"/>
        <v>54640</v>
      </c>
      <c r="H164" s="355">
        <f t="shared" si="12"/>
        <v>34864.656000000003</v>
      </c>
      <c r="I164" s="356"/>
      <c r="J164" s="309"/>
      <c r="K164" s="309"/>
      <c r="L164" s="310"/>
      <c r="M164" s="311"/>
      <c r="N164" s="312"/>
      <c r="O164" s="313"/>
      <c r="P164" s="311"/>
      <c r="Q164" s="312"/>
      <c r="R164" s="313"/>
      <c r="S164" s="311"/>
      <c r="T164" s="312"/>
      <c r="U164" s="313"/>
      <c r="V164" s="311"/>
      <c r="W164" s="312"/>
      <c r="X164" s="314"/>
      <c r="Y164" s="357"/>
    </row>
    <row r="165" spans="1:69" s="358" customFormat="1" ht="30" customHeight="1">
      <c r="A165" s="252"/>
      <c r="B165" s="253"/>
      <c r="C165" s="256"/>
      <c r="D165" s="256"/>
      <c r="E165" s="284" t="s">
        <v>214</v>
      </c>
      <c r="F165" s="258">
        <f>X165/1000</f>
        <v>89504.656000000003</v>
      </c>
      <c r="G165" s="259">
        <v>54640</v>
      </c>
      <c r="H165" s="286">
        <f>F165-G165</f>
        <v>34864.656000000003</v>
      </c>
      <c r="I165" s="862" t="s">
        <v>214</v>
      </c>
      <c r="J165" s="863"/>
      <c r="K165" s="319"/>
      <c r="L165" s="320"/>
      <c r="M165" s="321"/>
      <c r="N165" s="287"/>
      <c r="O165" s="303"/>
      <c r="P165" s="321"/>
      <c r="Q165" s="287"/>
      <c r="R165" s="303"/>
      <c r="S165" s="321"/>
      <c r="T165" s="287"/>
      <c r="U165" s="303"/>
      <c r="V165" s="321"/>
      <c r="W165" s="287"/>
      <c r="X165" s="265">
        <f>SUM(X166,X170)</f>
        <v>89504656</v>
      </c>
      <c r="Y165" s="357"/>
    </row>
    <row r="166" spans="1:69" s="358" customFormat="1" ht="30" customHeight="1">
      <c r="A166" s="252"/>
      <c r="B166" s="253"/>
      <c r="C166" s="256"/>
      <c r="D166" s="256"/>
      <c r="E166" s="266"/>
      <c r="F166" s="267"/>
      <c r="G166" s="268"/>
      <c r="H166" s="260"/>
      <c r="I166" s="852" t="s">
        <v>651</v>
      </c>
      <c r="J166" s="853"/>
      <c r="K166" s="315"/>
      <c r="L166" s="295"/>
      <c r="M166" s="296"/>
      <c r="N166" s="263"/>
      <c r="O166" s="264"/>
      <c r="P166" s="296"/>
      <c r="Q166" s="263"/>
      <c r="R166" s="264"/>
      <c r="S166" s="296"/>
      <c r="T166" s="263"/>
      <c r="U166" s="264"/>
      <c r="V166" s="296"/>
      <c r="W166" s="263"/>
      <c r="X166" s="271">
        <f>SUM(X167:X169)</f>
        <v>54640000</v>
      </c>
      <c r="Y166" s="357"/>
    </row>
    <row r="167" spans="1:69" s="358" customFormat="1" ht="30" customHeight="1">
      <c r="A167" s="252"/>
      <c r="B167" s="253"/>
      <c r="C167" s="256"/>
      <c r="D167" s="256"/>
      <c r="E167" s="266"/>
      <c r="F167" s="267"/>
      <c r="G167" s="268"/>
      <c r="H167" s="260"/>
      <c r="I167" s="269" t="s">
        <v>8</v>
      </c>
      <c r="J167" s="261" t="s">
        <v>215</v>
      </c>
      <c r="K167" s="261"/>
      <c r="L167" s="295">
        <v>28120000</v>
      </c>
      <c r="M167" s="296" t="s">
        <v>22</v>
      </c>
      <c r="N167" s="263" t="s">
        <v>5</v>
      </c>
      <c r="O167" s="264">
        <v>1</v>
      </c>
      <c r="P167" s="296" t="s">
        <v>251</v>
      </c>
      <c r="Q167" s="263"/>
      <c r="R167" s="264"/>
      <c r="S167" s="296"/>
      <c r="T167" s="263"/>
      <c r="U167" s="264"/>
      <c r="V167" s="296"/>
      <c r="W167" s="263" t="s">
        <v>24</v>
      </c>
      <c r="X167" s="271">
        <f>L167*O167</f>
        <v>28120000</v>
      </c>
      <c r="Y167" s="280"/>
      <c r="Z167" s="281"/>
      <c r="AA167" s="281"/>
      <c r="AB167" s="281"/>
      <c r="AC167" s="281"/>
      <c r="AD167" s="281"/>
      <c r="AE167" s="281"/>
      <c r="AF167" s="281"/>
      <c r="AG167" s="281"/>
      <c r="AH167" s="281"/>
      <c r="AI167" s="281"/>
      <c r="AJ167" s="281"/>
      <c r="AK167" s="281"/>
      <c r="AL167" s="281"/>
      <c r="AM167" s="281"/>
      <c r="AN167" s="281"/>
      <c r="AO167" s="281"/>
      <c r="AP167" s="281"/>
      <c r="AQ167" s="281"/>
      <c r="AR167" s="281"/>
      <c r="AS167" s="281"/>
      <c r="AT167" s="281"/>
      <c r="AU167" s="281"/>
      <c r="AV167" s="281"/>
      <c r="AW167" s="281"/>
      <c r="AX167" s="281"/>
      <c r="AY167" s="281"/>
      <c r="AZ167" s="281"/>
      <c r="BA167" s="281"/>
      <c r="BB167" s="281"/>
      <c r="BC167" s="281"/>
      <c r="BD167" s="281"/>
      <c r="BE167" s="281"/>
      <c r="BF167" s="281"/>
      <c r="BG167" s="281"/>
      <c r="BH167" s="281"/>
      <c r="BI167" s="281"/>
      <c r="BJ167" s="281"/>
      <c r="BK167" s="281"/>
      <c r="BL167" s="281"/>
      <c r="BM167" s="281"/>
      <c r="BN167" s="281"/>
      <c r="BO167" s="281"/>
      <c r="BP167" s="281"/>
      <c r="BQ167" s="281"/>
    </row>
    <row r="168" spans="1:69" s="358" customFormat="1" ht="30" customHeight="1">
      <c r="A168" s="252"/>
      <c r="B168" s="253"/>
      <c r="C168" s="273"/>
      <c r="D168" s="256"/>
      <c r="E168" s="266"/>
      <c r="F168" s="267"/>
      <c r="G168" s="268"/>
      <c r="H168" s="260"/>
      <c r="I168" s="269" t="s">
        <v>8</v>
      </c>
      <c r="J168" s="261" t="s">
        <v>405</v>
      </c>
      <c r="K168" s="261"/>
      <c r="L168" s="295">
        <v>8520000</v>
      </c>
      <c r="M168" s="296" t="s">
        <v>22</v>
      </c>
      <c r="N168" s="263" t="s">
        <v>5</v>
      </c>
      <c r="O168" s="264">
        <v>1</v>
      </c>
      <c r="P168" s="296" t="s">
        <v>251</v>
      </c>
      <c r="Q168" s="263"/>
      <c r="R168" s="264"/>
      <c r="S168" s="296"/>
      <c r="T168" s="263"/>
      <c r="U168" s="264"/>
      <c r="V168" s="296"/>
      <c r="W168" s="263" t="s">
        <v>24</v>
      </c>
      <c r="X168" s="271">
        <f>L168*O168</f>
        <v>8520000</v>
      </c>
      <c r="Y168" s="280"/>
      <c r="Z168" s="281"/>
      <c r="AA168" s="281"/>
      <c r="AB168" s="281"/>
      <c r="AC168" s="281"/>
      <c r="AD168" s="281"/>
      <c r="AE168" s="281"/>
      <c r="AF168" s="281"/>
      <c r="AG168" s="281"/>
      <c r="AH168" s="281"/>
      <c r="AI168" s="281"/>
      <c r="AJ168" s="281"/>
      <c r="AK168" s="281"/>
      <c r="AL168" s="281"/>
      <c r="AM168" s="281"/>
      <c r="AN168" s="281"/>
      <c r="AO168" s="281"/>
      <c r="AP168" s="281"/>
      <c r="AQ168" s="281"/>
      <c r="AR168" s="281"/>
      <c r="AS168" s="281"/>
      <c r="AT168" s="281"/>
      <c r="AU168" s="281"/>
      <c r="AV168" s="281"/>
      <c r="AW168" s="281"/>
      <c r="AX168" s="281"/>
      <c r="AY168" s="281"/>
      <c r="AZ168" s="281"/>
      <c r="BA168" s="281"/>
      <c r="BB168" s="281"/>
      <c r="BC168" s="281"/>
      <c r="BD168" s="281"/>
      <c r="BE168" s="281"/>
      <c r="BF168" s="281"/>
      <c r="BG168" s="281"/>
      <c r="BH168" s="281"/>
      <c r="BI168" s="281"/>
      <c r="BJ168" s="281"/>
      <c r="BK168" s="281"/>
      <c r="BL168" s="281"/>
      <c r="BM168" s="281"/>
      <c r="BN168" s="281"/>
      <c r="BO168" s="281"/>
      <c r="BP168" s="281"/>
      <c r="BQ168" s="281"/>
    </row>
    <row r="169" spans="1:69" s="358" customFormat="1" ht="30" customHeight="1">
      <c r="A169" s="252"/>
      <c r="B169" s="253"/>
      <c r="C169" s="273"/>
      <c r="D169" s="256"/>
      <c r="E169" s="266"/>
      <c r="F169" s="267"/>
      <c r="G169" s="268"/>
      <c r="H169" s="260"/>
      <c r="I169" s="269" t="s">
        <v>8</v>
      </c>
      <c r="J169" s="261" t="s">
        <v>406</v>
      </c>
      <c r="K169" s="261"/>
      <c r="L169" s="295">
        <v>1500000</v>
      </c>
      <c r="M169" s="296" t="s">
        <v>22</v>
      </c>
      <c r="N169" s="263" t="s">
        <v>5</v>
      </c>
      <c r="O169" s="264">
        <v>12</v>
      </c>
      <c r="P169" s="296" t="s">
        <v>250</v>
      </c>
      <c r="Q169" s="263"/>
      <c r="R169" s="264"/>
      <c r="S169" s="296"/>
      <c r="T169" s="263"/>
      <c r="U169" s="264"/>
      <c r="V169" s="296"/>
      <c r="W169" s="263" t="s">
        <v>24</v>
      </c>
      <c r="X169" s="271">
        <f>L169*O169</f>
        <v>18000000</v>
      </c>
      <c r="Y169" s="221"/>
      <c r="Z169" s="222"/>
      <c r="AA169" s="222"/>
      <c r="AB169" s="222"/>
      <c r="AC169" s="222"/>
      <c r="AD169" s="222"/>
      <c r="AE169" s="222"/>
      <c r="AF169" s="222"/>
      <c r="AG169" s="222"/>
      <c r="AH169" s="222"/>
      <c r="AI169" s="222"/>
      <c r="AJ169" s="222"/>
      <c r="AK169" s="222"/>
      <c r="AL169" s="222"/>
      <c r="AM169" s="222"/>
      <c r="AN169" s="222"/>
      <c r="AO169" s="222"/>
      <c r="AP169" s="222"/>
      <c r="AQ169" s="222"/>
      <c r="AR169" s="222"/>
      <c r="AS169" s="222"/>
      <c r="AT169" s="222"/>
      <c r="AU169" s="222"/>
      <c r="AV169" s="222"/>
      <c r="AW169" s="222"/>
      <c r="AX169" s="222"/>
      <c r="AY169" s="222"/>
      <c r="AZ169" s="222"/>
      <c r="BA169" s="222"/>
      <c r="BB169" s="222"/>
      <c r="BC169" s="222"/>
      <c r="BD169" s="222"/>
      <c r="BE169" s="222"/>
      <c r="BF169" s="222"/>
      <c r="BG169" s="222"/>
      <c r="BH169" s="222"/>
      <c r="BI169" s="222"/>
      <c r="BJ169" s="222"/>
      <c r="BK169" s="222"/>
      <c r="BL169" s="222"/>
      <c r="BM169" s="222"/>
      <c r="BN169" s="222"/>
      <c r="BO169" s="222"/>
      <c r="BP169" s="222"/>
      <c r="BQ169" s="222"/>
    </row>
    <row r="170" spans="1:69" s="358" customFormat="1" ht="30" customHeight="1">
      <c r="A170" s="252"/>
      <c r="B170" s="253"/>
      <c r="C170" s="273"/>
      <c r="D170" s="256"/>
      <c r="E170" s="266"/>
      <c r="F170" s="267"/>
      <c r="G170" s="359"/>
      <c r="H170" s="330"/>
      <c r="I170" s="852" t="s">
        <v>652</v>
      </c>
      <c r="J170" s="853"/>
      <c r="K170" s="261"/>
      <c r="L170" s="295"/>
      <c r="M170" s="296"/>
      <c r="N170" s="263"/>
      <c r="O170" s="264"/>
      <c r="P170" s="296"/>
      <c r="Q170" s="263"/>
      <c r="R170" s="264"/>
      <c r="S170" s="296"/>
      <c r="T170" s="263"/>
      <c r="U170" s="264"/>
      <c r="V170" s="296"/>
      <c r="W170" s="263"/>
      <c r="X170" s="271">
        <f>SUM(X171:X172)</f>
        <v>34864656</v>
      </c>
      <c r="Y170" s="221"/>
      <c r="Z170" s="222"/>
      <c r="AA170" s="222"/>
      <c r="AB170" s="222"/>
      <c r="AC170" s="222"/>
      <c r="AD170" s="222"/>
      <c r="AE170" s="222"/>
      <c r="AF170" s="222"/>
      <c r="AG170" s="222"/>
      <c r="AH170" s="222"/>
      <c r="AI170" s="222"/>
      <c r="AJ170" s="222"/>
      <c r="AK170" s="222"/>
      <c r="AL170" s="222"/>
      <c r="AM170" s="222"/>
      <c r="AN170" s="222"/>
      <c r="AO170" s="222"/>
      <c r="AP170" s="222"/>
      <c r="AQ170" s="222"/>
      <c r="AR170" s="222"/>
      <c r="AS170" s="222"/>
      <c r="AT170" s="222"/>
      <c r="AU170" s="222"/>
      <c r="AV170" s="222"/>
      <c r="AW170" s="222"/>
      <c r="AX170" s="222"/>
      <c r="AY170" s="222"/>
      <c r="AZ170" s="222"/>
      <c r="BA170" s="222"/>
      <c r="BB170" s="222"/>
      <c r="BC170" s="222"/>
      <c r="BD170" s="222"/>
      <c r="BE170" s="222"/>
      <c r="BF170" s="222"/>
      <c r="BG170" s="222"/>
      <c r="BH170" s="222"/>
      <c r="BI170" s="222"/>
      <c r="BJ170" s="222"/>
      <c r="BK170" s="222"/>
      <c r="BL170" s="222"/>
      <c r="BM170" s="222"/>
      <c r="BN170" s="222"/>
      <c r="BO170" s="222"/>
      <c r="BP170" s="222"/>
      <c r="BQ170" s="222"/>
    </row>
    <row r="171" spans="1:69" s="358" customFormat="1" ht="30" customHeight="1">
      <c r="A171" s="445"/>
      <c r="B171" s="403"/>
      <c r="C171" s="397"/>
      <c r="D171" s="354"/>
      <c r="E171" s="347"/>
      <c r="F171" s="348"/>
      <c r="G171" s="370"/>
      <c r="H171" s="371"/>
      <c r="I171" s="316" t="s">
        <v>8</v>
      </c>
      <c r="J171" s="309" t="s">
        <v>657</v>
      </c>
      <c r="K171" s="333" t="s">
        <v>653</v>
      </c>
      <c r="L171" s="310">
        <v>56239200</v>
      </c>
      <c r="M171" s="311" t="s">
        <v>263</v>
      </c>
      <c r="N171" s="312" t="s">
        <v>654</v>
      </c>
      <c r="O171" s="313" t="s">
        <v>655</v>
      </c>
      <c r="P171" s="855">
        <v>28120000</v>
      </c>
      <c r="Q171" s="855"/>
      <c r="R171" s="855"/>
      <c r="S171" s="855"/>
      <c r="T171" s="855"/>
      <c r="U171" s="313" t="s">
        <v>263</v>
      </c>
      <c r="V171" s="311"/>
      <c r="W171" s="312" t="s">
        <v>555</v>
      </c>
      <c r="X171" s="314">
        <f t="shared" ref="X171:X172" si="13">L171-P171</f>
        <v>28119200</v>
      </c>
      <c r="Y171" s="221"/>
      <c r="Z171" s="222"/>
      <c r="AA171" s="222"/>
      <c r="AB171" s="222"/>
      <c r="AC171" s="222"/>
      <c r="AD171" s="222"/>
      <c r="AE171" s="222"/>
      <c r="AF171" s="222"/>
      <c r="AG171" s="222"/>
      <c r="AH171" s="222"/>
      <c r="AI171" s="222"/>
      <c r="AJ171" s="222"/>
      <c r="AK171" s="222"/>
      <c r="AL171" s="222"/>
      <c r="AM171" s="222"/>
      <c r="AN171" s="222"/>
      <c r="AO171" s="222"/>
      <c r="AP171" s="222"/>
      <c r="AQ171" s="222"/>
      <c r="AR171" s="222"/>
      <c r="AS171" s="222"/>
      <c r="AT171" s="222"/>
      <c r="AU171" s="222"/>
      <c r="AV171" s="222"/>
      <c r="AW171" s="222"/>
      <c r="AX171" s="222"/>
      <c r="AY171" s="222"/>
      <c r="AZ171" s="222"/>
      <c r="BA171" s="222"/>
      <c r="BB171" s="222"/>
      <c r="BC171" s="222"/>
      <c r="BD171" s="222"/>
      <c r="BE171" s="222"/>
      <c r="BF171" s="222"/>
      <c r="BG171" s="222"/>
      <c r="BH171" s="222"/>
      <c r="BI171" s="222"/>
      <c r="BJ171" s="222"/>
      <c r="BK171" s="222"/>
      <c r="BL171" s="222"/>
      <c r="BM171" s="222"/>
      <c r="BN171" s="222"/>
      <c r="BO171" s="222"/>
      <c r="BP171" s="222"/>
      <c r="BQ171" s="222"/>
    </row>
    <row r="172" spans="1:69" s="358" customFormat="1" ht="30" customHeight="1">
      <c r="A172" s="252"/>
      <c r="B172" s="253"/>
      <c r="C172" s="273"/>
      <c r="D172" s="256"/>
      <c r="E172" s="266"/>
      <c r="F172" s="267"/>
      <c r="G172" s="359"/>
      <c r="H172" s="330"/>
      <c r="I172" s="269" t="s">
        <v>8</v>
      </c>
      <c r="J172" s="261" t="s">
        <v>658</v>
      </c>
      <c r="K172" s="333" t="s">
        <v>653</v>
      </c>
      <c r="L172" s="310">
        <v>15265456</v>
      </c>
      <c r="M172" s="296" t="s">
        <v>263</v>
      </c>
      <c r="N172" s="263" t="s">
        <v>654</v>
      </c>
      <c r="O172" s="264" t="s">
        <v>655</v>
      </c>
      <c r="P172" s="854">
        <v>8520000</v>
      </c>
      <c r="Q172" s="854"/>
      <c r="R172" s="854"/>
      <c r="S172" s="854"/>
      <c r="T172" s="854"/>
      <c r="U172" s="264" t="s">
        <v>263</v>
      </c>
      <c r="V172" s="296"/>
      <c r="W172" s="263" t="s">
        <v>555</v>
      </c>
      <c r="X172" s="271">
        <f t="shared" si="13"/>
        <v>6745456</v>
      </c>
      <c r="Y172" s="221"/>
      <c r="Z172" s="222"/>
      <c r="AA172" s="222"/>
      <c r="AB172" s="222"/>
      <c r="AC172" s="222"/>
      <c r="AD172" s="222"/>
      <c r="AE172" s="222"/>
      <c r="AF172" s="222"/>
      <c r="AG172" s="222"/>
      <c r="AH172" s="222"/>
      <c r="AI172" s="222"/>
      <c r="AJ172" s="222"/>
      <c r="AK172" s="222"/>
      <c r="AL172" s="222"/>
      <c r="AM172" s="222"/>
      <c r="AN172" s="222"/>
      <c r="AO172" s="222"/>
      <c r="AP172" s="222"/>
      <c r="AQ172" s="222"/>
      <c r="AR172" s="222"/>
      <c r="AS172" s="222"/>
      <c r="AT172" s="222"/>
      <c r="AU172" s="222"/>
      <c r="AV172" s="222"/>
      <c r="AW172" s="222"/>
      <c r="AX172" s="222"/>
      <c r="AY172" s="222"/>
      <c r="AZ172" s="222"/>
      <c r="BA172" s="222"/>
      <c r="BB172" s="222"/>
      <c r="BC172" s="222"/>
      <c r="BD172" s="222"/>
      <c r="BE172" s="222"/>
      <c r="BF172" s="222"/>
      <c r="BG172" s="222"/>
      <c r="BH172" s="222"/>
      <c r="BI172" s="222"/>
      <c r="BJ172" s="222"/>
      <c r="BK172" s="222"/>
      <c r="BL172" s="222"/>
      <c r="BM172" s="222"/>
      <c r="BN172" s="222"/>
      <c r="BO172" s="222"/>
      <c r="BP172" s="222"/>
      <c r="BQ172" s="222"/>
    </row>
    <row r="173" spans="1:69" s="358" customFormat="1" ht="30" customHeight="1">
      <c r="A173" s="252"/>
      <c r="B173" s="253"/>
      <c r="C173" s="839" t="s">
        <v>216</v>
      </c>
      <c r="D173" s="840"/>
      <c r="E173" s="841"/>
      <c r="F173" s="245">
        <f>F174</f>
        <v>50799.6</v>
      </c>
      <c r="G173" s="245">
        <f t="shared" ref="G173:H173" si="14">G174</f>
        <v>45244</v>
      </c>
      <c r="H173" s="245">
        <f t="shared" si="14"/>
        <v>5555.5999999999985</v>
      </c>
      <c r="I173" s="239"/>
      <c r="J173" s="246"/>
      <c r="K173" s="246"/>
      <c r="L173" s="250"/>
      <c r="M173" s="241"/>
      <c r="N173" s="241"/>
      <c r="O173" s="242"/>
      <c r="P173" s="241"/>
      <c r="Q173" s="241"/>
      <c r="R173" s="241"/>
      <c r="S173" s="241"/>
      <c r="T173" s="241"/>
      <c r="U173" s="241"/>
      <c r="V173" s="241"/>
      <c r="W173" s="241"/>
      <c r="X173" s="251"/>
      <c r="Y173" s="221">
        <f>X175+X177</f>
        <v>50799600</v>
      </c>
      <c r="Z173" s="222"/>
      <c r="AA173" s="222"/>
      <c r="AB173" s="222"/>
      <c r="AC173" s="222"/>
      <c r="AD173" s="222"/>
      <c r="AE173" s="222"/>
      <c r="AF173" s="222"/>
      <c r="AG173" s="222"/>
      <c r="AH173" s="222"/>
      <c r="AI173" s="222"/>
      <c r="AJ173" s="222"/>
      <c r="AK173" s="222"/>
      <c r="AL173" s="222"/>
      <c r="AM173" s="222"/>
      <c r="AN173" s="222"/>
      <c r="AO173" s="222"/>
      <c r="AP173" s="222"/>
      <c r="AQ173" s="222"/>
      <c r="AR173" s="222"/>
      <c r="AS173" s="222"/>
      <c r="AT173" s="222"/>
      <c r="AU173" s="222"/>
      <c r="AV173" s="222"/>
      <c r="AW173" s="222"/>
      <c r="AX173" s="222"/>
      <c r="AY173" s="222"/>
      <c r="AZ173" s="222"/>
      <c r="BA173" s="222"/>
      <c r="BB173" s="222"/>
      <c r="BC173" s="222"/>
      <c r="BD173" s="222"/>
      <c r="BE173" s="222"/>
      <c r="BF173" s="222"/>
      <c r="BG173" s="222"/>
      <c r="BH173" s="222"/>
      <c r="BI173" s="222"/>
      <c r="BJ173" s="222"/>
      <c r="BK173" s="222"/>
      <c r="BL173" s="222"/>
      <c r="BM173" s="222"/>
      <c r="BN173" s="222"/>
      <c r="BO173" s="222"/>
      <c r="BP173" s="222"/>
      <c r="BQ173" s="222"/>
    </row>
    <row r="174" spans="1:69" s="358" customFormat="1" ht="30" customHeight="1">
      <c r="A174" s="252"/>
      <c r="B174" s="253"/>
      <c r="C174" s="254"/>
      <c r="D174" s="845" t="s">
        <v>217</v>
      </c>
      <c r="E174" s="846"/>
      <c r="F174" s="360">
        <f>F175+F177</f>
        <v>50799.6</v>
      </c>
      <c r="G174" s="360">
        <f t="shared" ref="G174:H174" si="15">G175+G177</f>
        <v>45244</v>
      </c>
      <c r="H174" s="360">
        <f t="shared" si="15"/>
        <v>5555.5999999999985</v>
      </c>
      <c r="I174" s="356"/>
      <c r="J174" s="309"/>
      <c r="K174" s="309"/>
      <c r="L174" s="361"/>
      <c r="M174" s="312"/>
      <c r="N174" s="312"/>
      <c r="O174" s="313"/>
      <c r="P174" s="312"/>
      <c r="Q174" s="312"/>
      <c r="R174" s="312"/>
      <c r="S174" s="312"/>
      <c r="T174" s="312"/>
      <c r="U174" s="312"/>
      <c r="V174" s="312"/>
      <c r="W174" s="312"/>
      <c r="X174" s="314"/>
      <c r="Y174" s="280"/>
      <c r="Z174" s="281"/>
      <c r="AA174" s="281"/>
      <c r="AB174" s="281"/>
      <c r="AC174" s="281"/>
      <c r="AD174" s="281"/>
      <c r="AE174" s="281"/>
      <c r="AF174" s="281"/>
      <c r="AG174" s="281"/>
      <c r="AH174" s="281"/>
      <c r="AI174" s="281"/>
      <c r="AJ174" s="281"/>
      <c r="AK174" s="281"/>
      <c r="AL174" s="281"/>
      <c r="AM174" s="281"/>
      <c r="AN174" s="281"/>
      <c r="AO174" s="281"/>
      <c r="AP174" s="281"/>
      <c r="AQ174" s="281"/>
      <c r="AR174" s="281"/>
      <c r="AS174" s="281"/>
      <c r="AT174" s="281"/>
      <c r="AU174" s="281"/>
      <c r="AV174" s="281"/>
      <c r="AW174" s="281"/>
      <c r="AX174" s="281"/>
      <c r="AY174" s="281"/>
      <c r="AZ174" s="281"/>
      <c r="BA174" s="281"/>
      <c r="BB174" s="281"/>
      <c r="BC174" s="281"/>
      <c r="BD174" s="281"/>
      <c r="BE174" s="281"/>
      <c r="BF174" s="281"/>
      <c r="BG174" s="281"/>
      <c r="BH174" s="281"/>
      <c r="BI174" s="281"/>
      <c r="BJ174" s="281"/>
      <c r="BK174" s="281"/>
      <c r="BL174" s="281"/>
      <c r="BM174" s="281"/>
      <c r="BN174" s="281"/>
      <c r="BO174" s="281"/>
      <c r="BP174" s="281"/>
      <c r="BQ174" s="281"/>
    </row>
    <row r="175" spans="1:69" s="358" customFormat="1" ht="30" customHeight="1">
      <c r="A175" s="252"/>
      <c r="B175" s="253"/>
      <c r="C175" s="256"/>
      <c r="D175" s="256"/>
      <c r="E175" s="284" t="s">
        <v>218</v>
      </c>
      <c r="F175" s="258">
        <f>X175/1000</f>
        <v>11232</v>
      </c>
      <c r="G175" s="259">
        <v>11232</v>
      </c>
      <c r="H175" s="286">
        <f>F175-G175</f>
        <v>0</v>
      </c>
      <c r="I175" s="874" t="s">
        <v>218</v>
      </c>
      <c r="J175" s="875"/>
      <c r="K175" s="362"/>
      <c r="L175" s="302"/>
      <c r="M175" s="287"/>
      <c r="N175" s="287"/>
      <c r="O175" s="303"/>
      <c r="P175" s="287"/>
      <c r="Q175" s="287"/>
      <c r="R175" s="287"/>
      <c r="S175" s="287"/>
      <c r="T175" s="287"/>
      <c r="U175" s="287"/>
      <c r="V175" s="287"/>
      <c r="W175" s="287"/>
      <c r="X175" s="265">
        <f>X176</f>
        <v>11232000</v>
      </c>
      <c r="Y175" s="280"/>
      <c r="Z175" s="281"/>
      <c r="AA175" s="281"/>
      <c r="AB175" s="281"/>
      <c r="AC175" s="281"/>
      <c r="AD175" s="281"/>
      <c r="AE175" s="281"/>
      <c r="AF175" s="281"/>
      <c r="AG175" s="281"/>
      <c r="AH175" s="281"/>
      <c r="AI175" s="281"/>
      <c r="AJ175" s="281"/>
      <c r="AK175" s="281"/>
      <c r="AL175" s="281"/>
      <c r="AM175" s="281"/>
      <c r="AN175" s="281"/>
      <c r="AO175" s="281"/>
      <c r="AP175" s="281"/>
      <c r="AQ175" s="281"/>
      <c r="AR175" s="281"/>
      <c r="AS175" s="281"/>
      <c r="AT175" s="281"/>
      <c r="AU175" s="281"/>
      <c r="AV175" s="281"/>
      <c r="AW175" s="281"/>
      <c r="AX175" s="281"/>
      <c r="AY175" s="281"/>
      <c r="AZ175" s="281"/>
      <c r="BA175" s="281"/>
      <c r="BB175" s="281"/>
      <c r="BC175" s="281"/>
      <c r="BD175" s="281"/>
      <c r="BE175" s="281"/>
      <c r="BF175" s="281"/>
      <c r="BG175" s="281"/>
      <c r="BH175" s="281"/>
      <c r="BI175" s="281"/>
      <c r="BJ175" s="281"/>
      <c r="BK175" s="281"/>
      <c r="BL175" s="281"/>
      <c r="BM175" s="281"/>
      <c r="BN175" s="281"/>
      <c r="BO175" s="281"/>
      <c r="BP175" s="281"/>
      <c r="BQ175" s="281"/>
    </row>
    <row r="176" spans="1:69" s="358" customFormat="1" ht="30" customHeight="1">
      <c r="A176" s="252"/>
      <c r="B176" s="253"/>
      <c r="C176" s="256"/>
      <c r="D176" s="256"/>
      <c r="E176" s="304"/>
      <c r="F176" s="348"/>
      <c r="G176" s="306"/>
      <c r="H176" s="307"/>
      <c r="I176" s="316" t="s">
        <v>8</v>
      </c>
      <c r="J176" s="363" t="s">
        <v>219</v>
      </c>
      <c r="K176" s="363"/>
      <c r="L176" s="310">
        <v>936000</v>
      </c>
      <c r="M176" s="311" t="s">
        <v>22</v>
      </c>
      <c r="N176" s="312" t="s">
        <v>5</v>
      </c>
      <c r="O176" s="313">
        <v>12</v>
      </c>
      <c r="P176" s="311" t="s">
        <v>1</v>
      </c>
      <c r="Q176" s="312"/>
      <c r="R176" s="312"/>
      <c r="S176" s="312"/>
      <c r="T176" s="312"/>
      <c r="U176" s="312"/>
      <c r="V176" s="312"/>
      <c r="W176" s="312" t="s">
        <v>24</v>
      </c>
      <c r="X176" s="314">
        <f>L176*O176</f>
        <v>11232000</v>
      </c>
      <c r="Y176" s="280"/>
      <c r="Z176" s="281"/>
      <c r="AA176" s="281"/>
      <c r="AB176" s="281"/>
      <c r="AC176" s="281"/>
      <c r="AD176" s="281"/>
      <c r="AE176" s="281"/>
      <c r="AF176" s="281"/>
      <c r="AG176" s="281"/>
      <c r="AH176" s="281"/>
      <c r="AI176" s="281"/>
      <c r="AJ176" s="281"/>
      <c r="AK176" s="281"/>
      <c r="AL176" s="281"/>
      <c r="AM176" s="281"/>
      <c r="AN176" s="281"/>
      <c r="AO176" s="281"/>
      <c r="AP176" s="281"/>
      <c r="AQ176" s="281"/>
      <c r="AR176" s="281"/>
      <c r="AS176" s="281"/>
      <c r="AT176" s="281"/>
      <c r="AU176" s="281"/>
      <c r="AV176" s="281"/>
      <c r="AW176" s="281"/>
      <c r="AX176" s="281"/>
      <c r="AY176" s="281"/>
      <c r="AZ176" s="281"/>
      <c r="BA176" s="281"/>
      <c r="BB176" s="281"/>
      <c r="BC176" s="281"/>
      <c r="BD176" s="281"/>
      <c r="BE176" s="281"/>
      <c r="BF176" s="281"/>
      <c r="BG176" s="281"/>
      <c r="BH176" s="281"/>
      <c r="BI176" s="281"/>
      <c r="BJ176" s="281"/>
      <c r="BK176" s="281"/>
      <c r="BL176" s="281"/>
      <c r="BM176" s="281"/>
      <c r="BN176" s="281"/>
      <c r="BO176" s="281"/>
      <c r="BP176" s="281"/>
      <c r="BQ176" s="281"/>
    </row>
    <row r="177" spans="1:69" s="358" customFormat="1" ht="30" customHeight="1">
      <c r="A177" s="252"/>
      <c r="B177" s="253"/>
      <c r="C177" s="256"/>
      <c r="D177" s="256"/>
      <c r="E177" s="288" t="s">
        <v>407</v>
      </c>
      <c r="F177" s="289">
        <f>X177/1000</f>
        <v>39567.599999999999</v>
      </c>
      <c r="G177" s="268">
        <v>34012</v>
      </c>
      <c r="H177" s="260">
        <f>F177-G177</f>
        <v>5555.5999999999985</v>
      </c>
      <c r="I177" s="876" t="s">
        <v>220</v>
      </c>
      <c r="J177" s="877"/>
      <c r="K177" s="261"/>
      <c r="L177" s="262"/>
      <c r="M177" s="263"/>
      <c r="N177" s="263"/>
      <c r="O177" s="264"/>
      <c r="P177" s="263"/>
      <c r="Q177" s="263"/>
      <c r="R177" s="263"/>
      <c r="S177" s="263"/>
      <c r="T177" s="263"/>
      <c r="U177" s="263"/>
      <c r="V177" s="263"/>
      <c r="W177" s="263"/>
      <c r="X177" s="271">
        <f>SUM(X178,X186)</f>
        <v>39567600</v>
      </c>
      <c r="Y177" s="364"/>
      <c r="Z177" s="365"/>
      <c r="AA177" s="281"/>
      <c r="AB177" s="281"/>
      <c r="AC177" s="281"/>
      <c r="AD177" s="281"/>
      <c r="AE177" s="281"/>
      <c r="AF177" s="281"/>
      <c r="AG177" s="281"/>
      <c r="AH177" s="281"/>
      <c r="AI177" s="281"/>
      <c r="AJ177" s="281"/>
      <c r="AK177" s="281"/>
      <c r="AL177" s="281"/>
      <c r="AM177" s="281"/>
      <c r="AN177" s="281"/>
      <c r="AO177" s="281"/>
      <c r="AP177" s="281"/>
      <c r="AQ177" s="281"/>
      <c r="AR177" s="281"/>
      <c r="AS177" s="281"/>
      <c r="AT177" s="281"/>
      <c r="AU177" s="281"/>
      <c r="AV177" s="281"/>
      <c r="AW177" s="281"/>
      <c r="AX177" s="281"/>
      <c r="AY177" s="281"/>
      <c r="AZ177" s="281"/>
      <c r="BA177" s="281"/>
      <c r="BB177" s="281"/>
      <c r="BC177" s="281"/>
      <c r="BD177" s="281"/>
      <c r="BE177" s="281"/>
      <c r="BF177" s="281"/>
      <c r="BG177" s="281"/>
      <c r="BH177" s="281"/>
      <c r="BI177" s="281"/>
      <c r="BJ177" s="281"/>
      <c r="BK177" s="281"/>
      <c r="BL177" s="281"/>
      <c r="BM177" s="281"/>
      <c r="BN177" s="281"/>
      <c r="BO177" s="281"/>
      <c r="BP177" s="281"/>
      <c r="BQ177" s="281"/>
    </row>
    <row r="178" spans="1:69" s="358" customFormat="1" ht="30" customHeight="1">
      <c r="A178" s="252"/>
      <c r="B178" s="253"/>
      <c r="C178" s="273"/>
      <c r="D178" s="256"/>
      <c r="E178" s="266"/>
      <c r="F178" s="267"/>
      <c r="G178" s="268"/>
      <c r="H178" s="260"/>
      <c r="I178" s="852" t="s">
        <v>651</v>
      </c>
      <c r="J178" s="853"/>
      <c r="X178" s="495">
        <f>SUM(X179:X185)</f>
        <v>34012000</v>
      </c>
      <c r="Y178" s="278"/>
      <c r="Z178" s="366"/>
      <c r="AA178" s="222"/>
      <c r="AB178" s="222"/>
      <c r="AC178" s="222"/>
      <c r="AD178" s="222"/>
      <c r="AE178" s="222"/>
      <c r="AF178" s="222"/>
      <c r="AG178" s="222"/>
      <c r="AH178" s="222"/>
      <c r="AI178" s="222"/>
      <c r="AJ178" s="222"/>
      <c r="AK178" s="222"/>
      <c r="AL178" s="222"/>
      <c r="AM178" s="222"/>
      <c r="AN178" s="222"/>
      <c r="AO178" s="222"/>
      <c r="AP178" s="222"/>
      <c r="AQ178" s="222"/>
      <c r="AR178" s="222"/>
      <c r="AS178" s="222"/>
      <c r="AT178" s="222"/>
      <c r="AU178" s="222"/>
      <c r="AV178" s="222"/>
      <c r="AW178" s="222"/>
      <c r="AX178" s="222"/>
      <c r="AY178" s="222"/>
      <c r="AZ178" s="222"/>
      <c r="BA178" s="222"/>
      <c r="BB178" s="222"/>
      <c r="BC178" s="222"/>
      <c r="BD178" s="222"/>
      <c r="BE178" s="222"/>
      <c r="BF178" s="222"/>
      <c r="BG178" s="222"/>
      <c r="BH178" s="222"/>
      <c r="BI178" s="222"/>
      <c r="BJ178" s="222"/>
      <c r="BK178" s="222"/>
      <c r="BL178" s="222"/>
      <c r="BM178" s="222"/>
      <c r="BN178" s="222"/>
      <c r="BO178" s="222"/>
      <c r="BP178" s="222"/>
      <c r="BQ178" s="222"/>
    </row>
    <row r="179" spans="1:69" ht="30" customHeight="1">
      <c r="A179" s="252"/>
      <c r="B179" s="253"/>
      <c r="C179" s="273"/>
      <c r="D179" s="256"/>
      <c r="E179" s="266"/>
      <c r="F179" s="267"/>
      <c r="G179" s="268"/>
      <c r="H179" s="260"/>
      <c r="I179" s="269" t="s">
        <v>8</v>
      </c>
      <c r="J179" s="261" t="s">
        <v>408</v>
      </c>
      <c r="K179" s="261"/>
      <c r="L179" s="295">
        <v>3000</v>
      </c>
      <c r="M179" s="296" t="s">
        <v>22</v>
      </c>
      <c r="N179" s="263" t="s">
        <v>5</v>
      </c>
      <c r="O179" s="264">
        <v>780</v>
      </c>
      <c r="P179" s="296" t="s">
        <v>81</v>
      </c>
      <c r="Q179" s="263" t="s">
        <v>5</v>
      </c>
      <c r="R179" s="264">
        <v>12</v>
      </c>
      <c r="S179" s="296" t="s">
        <v>250</v>
      </c>
      <c r="T179" s="263"/>
      <c r="U179" s="263"/>
      <c r="V179" s="263"/>
      <c r="W179" s="263" t="s">
        <v>24</v>
      </c>
      <c r="X179" s="271">
        <f t="shared" ref="X179:X181" si="16">L179*O179*R179</f>
        <v>28080000</v>
      </c>
      <c r="Y179" s="278"/>
      <c r="Z179" s="366"/>
      <c r="AA179" s="281"/>
      <c r="AB179" s="281"/>
      <c r="AC179" s="281"/>
      <c r="AD179" s="281"/>
      <c r="AE179" s="281"/>
      <c r="AF179" s="281"/>
      <c r="AG179" s="281"/>
      <c r="AH179" s="281"/>
      <c r="AI179" s="281"/>
      <c r="AJ179" s="281"/>
      <c r="AK179" s="281"/>
      <c r="AL179" s="281"/>
      <c r="AM179" s="281"/>
      <c r="AN179" s="281"/>
      <c r="AO179" s="281"/>
      <c r="AP179" s="281"/>
      <c r="AQ179" s="281"/>
      <c r="AR179" s="281"/>
      <c r="AS179" s="281"/>
      <c r="AT179" s="281"/>
      <c r="AU179" s="281"/>
      <c r="AV179" s="281"/>
      <c r="AW179" s="281"/>
      <c r="AX179" s="281"/>
      <c r="AY179" s="281"/>
      <c r="AZ179" s="281"/>
      <c r="BA179" s="281"/>
      <c r="BB179" s="281"/>
      <c r="BC179" s="281"/>
      <c r="BD179" s="281"/>
      <c r="BE179" s="281"/>
      <c r="BF179" s="281"/>
      <c r="BG179" s="281"/>
      <c r="BH179" s="281"/>
      <c r="BI179" s="281"/>
      <c r="BJ179" s="281"/>
      <c r="BK179" s="281"/>
      <c r="BL179" s="281"/>
      <c r="BM179" s="281"/>
      <c r="BN179" s="281"/>
      <c r="BO179" s="281"/>
      <c r="BP179" s="281"/>
      <c r="BQ179" s="281"/>
    </row>
    <row r="180" spans="1:69" ht="30" customHeight="1">
      <c r="A180" s="252"/>
      <c r="B180" s="253"/>
      <c r="C180" s="273"/>
      <c r="D180" s="256"/>
      <c r="E180" s="266"/>
      <c r="F180" s="267"/>
      <c r="G180" s="268"/>
      <c r="H180" s="260"/>
      <c r="I180" s="269" t="s">
        <v>8</v>
      </c>
      <c r="J180" s="261" t="s">
        <v>221</v>
      </c>
      <c r="K180" s="261"/>
      <c r="L180" s="295">
        <v>1000</v>
      </c>
      <c r="M180" s="296" t="s">
        <v>22</v>
      </c>
      <c r="N180" s="263" t="s">
        <v>5</v>
      </c>
      <c r="O180" s="264">
        <v>140</v>
      </c>
      <c r="P180" s="296" t="s">
        <v>81</v>
      </c>
      <c r="Q180" s="263" t="s">
        <v>5</v>
      </c>
      <c r="R180" s="264">
        <v>12</v>
      </c>
      <c r="S180" s="296" t="s">
        <v>1</v>
      </c>
      <c r="T180" s="263"/>
      <c r="U180" s="263"/>
      <c r="V180" s="263"/>
      <c r="W180" s="263" t="s">
        <v>24</v>
      </c>
      <c r="X180" s="271">
        <f t="shared" si="16"/>
        <v>1680000</v>
      </c>
      <c r="Y180" s="278"/>
      <c r="Z180" s="366"/>
      <c r="AA180" s="281"/>
      <c r="AB180" s="281"/>
      <c r="AC180" s="281"/>
      <c r="AD180" s="281"/>
      <c r="AE180" s="281"/>
      <c r="AF180" s="281"/>
      <c r="AG180" s="281"/>
      <c r="AH180" s="281"/>
      <c r="AI180" s="281"/>
      <c r="AJ180" s="281"/>
      <c r="AK180" s="281"/>
      <c r="AL180" s="281"/>
      <c r="AM180" s="281"/>
      <c r="AN180" s="281"/>
      <c r="AO180" s="281"/>
      <c r="AP180" s="281"/>
      <c r="AQ180" s="281"/>
      <c r="AR180" s="281"/>
      <c r="AS180" s="281"/>
      <c r="AT180" s="281"/>
      <c r="AU180" s="281"/>
      <c r="AV180" s="281"/>
      <c r="AW180" s="281"/>
      <c r="AX180" s="281"/>
      <c r="AY180" s="281"/>
      <c r="AZ180" s="281"/>
      <c r="BA180" s="281"/>
      <c r="BB180" s="281"/>
      <c r="BC180" s="281"/>
      <c r="BD180" s="281"/>
      <c r="BE180" s="281"/>
      <c r="BF180" s="281"/>
      <c r="BG180" s="281"/>
      <c r="BH180" s="281"/>
      <c r="BI180" s="281"/>
      <c r="BJ180" s="281"/>
      <c r="BK180" s="281"/>
      <c r="BL180" s="281"/>
      <c r="BM180" s="281"/>
      <c r="BN180" s="281"/>
      <c r="BO180" s="281"/>
      <c r="BP180" s="281"/>
      <c r="BQ180" s="281"/>
    </row>
    <row r="181" spans="1:69" ht="30" customHeight="1">
      <c r="A181" s="252"/>
      <c r="B181" s="253"/>
      <c r="C181" s="273"/>
      <c r="D181" s="256"/>
      <c r="E181" s="266"/>
      <c r="F181" s="267"/>
      <c r="G181" s="268"/>
      <c r="H181" s="260"/>
      <c r="I181" s="269" t="s">
        <v>8</v>
      </c>
      <c r="J181" s="261" t="s">
        <v>222</v>
      </c>
      <c r="K181" s="261"/>
      <c r="L181" s="295">
        <v>1000</v>
      </c>
      <c r="M181" s="296" t="s">
        <v>22</v>
      </c>
      <c r="N181" s="263" t="s">
        <v>5</v>
      </c>
      <c r="O181" s="264">
        <v>25</v>
      </c>
      <c r="P181" s="296" t="s">
        <v>81</v>
      </c>
      <c r="Q181" s="263" t="s">
        <v>5</v>
      </c>
      <c r="R181" s="264">
        <v>12</v>
      </c>
      <c r="S181" s="296" t="s">
        <v>250</v>
      </c>
      <c r="T181" s="263"/>
      <c r="U181" s="263"/>
      <c r="V181" s="263"/>
      <c r="W181" s="263" t="s">
        <v>24</v>
      </c>
      <c r="X181" s="271">
        <f t="shared" si="16"/>
        <v>300000</v>
      </c>
      <c r="Y181" s="278"/>
      <c r="Z181" s="366"/>
      <c r="AA181" s="281"/>
      <c r="AB181" s="281"/>
      <c r="AC181" s="281"/>
      <c r="AD181" s="281"/>
      <c r="AE181" s="281"/>
      <c r="AF181" s="281"/>
      <c r="AG181" s="281"/>
      <c r="AH181" s="281"/>
      <c r="AI181" s="281"/>
      <c r="AJ181" s="281"/>
      <c r="AK181" s="281"/>
      <c r="AL181" s="281"/>
      <c r="AM181" s="281"/>
      <c r="AN181" s="281"/>
      <c r="AO181" s="281"/>
      <c r="AP181" s="281"/>
      <c r="AQ181" s="281"/>
      <c r="AR181" s="281"/>
      <c r="AS181" s="281"/>
      <c r="AT181" s="281"/>
      <c r="AU181" s="281"/>
      <c r="AV181" s="281"/>
      <c r="AW181" s="281"/>
      <c r="AX181" s="281"/>
      <c r="AY181" s="281"/>
      <c r="AZ181" s="281"/>
      <c r="BA181" s="281"/>
      <c r="BB181" s="281"/>
      <c r="BC181" s="281"/>
      <c r="BD181" s="281"/>
      <c r="BE181" s="281"/>
      <c r="BF181" s="281"/>
      <c r="BG181" s="281"/>
      <c r="BH181" s="281"/>
      <c r="BI181" s="281"/>
      <c r="BJ181" s="281"/>
      <c r="BK181" s="281"/>
      <c r="BL181" s="281"/>
      <c r="BM181" s="281"/>
      <c r="BN181" s="281"/>
      <c r="BO181" s="281"/>
      <c r="BP181" s="281"/>
      <c r="BQ181" s="281"/>
    </row>
    <row r="182" spans="1:69" ht="30" customHeight="1">
      <c r="A182" s="252"/>
      <c r="B182" s="367"/>
      <c r="C182" s="256"/>
      <c r="D182" s="256"/>
      <c r="E182" s="266"/>
      <c r="F182" s="267"/>
      <c r="G182" s="268"/>
      <c r="H182" s="260"/>
      <c r="I182" s="269" t="s">
        <v>8</v>
      </c>
      <c r="J182" s="261" t="s">
        <v>223</v>
      </c>
      <c r="K182" s="261"/>
      <c r="L182" s="295">
        <v>20000</v>
      </c>
      <c r="M182" s="296" t="s">
        <v>22</v>
      </c>
      <c r="N182" s="263" t="s">
        <v>5</v>
      </c>
      <c r="O182" s="264">
        <v>25</v>
      </c>
      <c r="P182" s="296" t="s">
        <v>81</v>
      </c>
      <c r="Q182" s="263"/>
      <c r="R182" s="264"/>
      <c r="S182" s="296"/>
      <c r="T182" s="263"/>
      <c r="U182" s="263"/>
      <c r="V182" s="263"/>
      <c r="W182" s="263" t="s">
        <v>24</v>
      </c>
      <c r="X182" s="271">
        <f>L182*O182</f>
        <v>500000</v>
      </c>
      <c r="Y182" s="278"/>
      <c r="Z182" s="366"/>
      <c r="AA182" s="281"/>
      <c r="AB182" s="281"/>
      <c r="AC182" s="281"/>
      <c r="AD182" s="281"/>
      <c r="AE182" s="281"/>
      <c r="AF182" s="281"/>
      <c r="AG182" s="281"/>
      <c r="AH182" s="281"/>
      <c r="AI182" s="281"/>
      <c r="AJ182" s="281"/>
      <c r="AK182" s="281"/>
      <c r="AL182" s="281"/>
      <c r="AM182" s="281"/>
      <c r="AN182" s="281"/>
      <c r="AO182" s="281"/>
      <c r="AP182" s="281"/>
      <c r="AQ182" s="281"/>
      <c r="AR182" s="281"/>
      <c r="AS182" s="281"/>
      <c r="AT182" s="281"/>
      <c r="AU182" s="281"/>
      <c r="AV182" s="281"/>
      <c r="AW182" s="281"/>
      <c r="AX182" s="281"/>
      <c r="AY182" s="281"/>
      <c r="AZ182" s="281"/>
      <c r="BA182" s="281"/>
      <c r="BB182" s="281"/>
      <c r="BC182" s="281"/>
      <c r="BD182" s="281"/>
      <c r="BE182" s="281"/>
      <c r="BF182" s="281"/>
      <c r="BG182" s="281"/>
      <c r="BH182" s="281"/>
      <c r="BI182" s="281"/>
      <c r="BJ182" s="281"/>
      <c r="BK182" s="281"/>
      <c r="BL182" s="281"/>
      <c r="BM182" s="281"/>
      <c r="BN182" s="281"/>
      <c r="BO182" s="281"/>
      <c r="BP182" s="281"/>
      <c r="BQ182" s="281"/>
    </row>
    <row r="183" spans="1:69" ht="30" customHeight="1">
      <c r="A183" s="252"/>
      <c r="B183" s="367"/>
      <c r="C183" s="256"/>
      <c r="D183" s="256"/>
      <c r="E183" s="266"/>
      <c r="F183" s="267"/>
      <c r="G183" s="268"/>
      <c r="H183" s="260"/>
      <c r="I183" s="269" t="s">
        <v>8</v>
      </c>
      <c r="J183" s="261" t="s">
        <v>409</v>
      </c>
      <c r="K183" s="261"/>
      <c r="L183" s="295">
        <v>400000</v>
      </c>
      <c r="M183" s="296" t="s">
        <v>22</v>
      </c>
      <c r="N183" s="263" t="s">
        <v>5</v>
      </c>
      <c r="O183" s="264">
        <v>2</v>
      </c>
      <c r="P183" s="296" t="s">
        <v>410</v>
      </c>
      <c r="Q183" s="263"/>
      <c r="R183" s="263"/>
      <c r="S183" s="296"/>
      <c r="T183" s="263"/>
      <c r="U183" s="263"/>
      <c r="V183" s="263"/>
      <c r="W183" s="263" t="s">
        <v>24</v>
      </c>
      <c r="X183" s="271">
        <f>L183*O183</f>
        <v>800000</v>
      </c>
      <c r="Y183" s="278"/>
      <c r="Z183" s="366"/>
      <c r="AA183" s="281"/>
      <c r="AB183" s="281"/>
      <c r="AC183" s="281"/>
      <c r="AD183" s="281"/>
      <c r="AE183" s="281"/>
      <c r="AF183" s="281"/>
      <c r="AG183" s="281"/>
      <c r="AH183" s="281"/>
      <c r="AI183" s="281"/>
      <c r="AJ183" s="281"/>
      <c r="AK183" s="281"/>
      <c r="AL183" s="281"/>
      <c r="AM183" s="281"/>
      <c r="AN183" s="281"/>
      <c r="AO183" s="281"/>
      <c r="AP183" s="281"/>
      <c r="AQ183" s="281"/>
      <c r="AR183" s="281"/>
      <c r="AS183" s="281"/>
      <c r="AT183" s="281"/>
      <c r="AU183" s="281"/>
      <c r="AV183" s="281"/>
      <c r="AW183" s="281"/>
      <c r="AX183" s="281"/>
      <c r="AY183" s="281"/>
      <c r="AZ183" s="281"/>
      <c r="BA183" s="281"/>
      <c r="BB183" s="281"/>
      <c r="BC183" s="281"/>
      <c r="BD183" s="281"/>
      <c r="BE183" s="281"/>
      <c r="BF183" s="281"/>
      <c r="BG183" s="281"/>
      <c r="BH183" s="281"/>
      <c r="BI183" s="281"/>
      <c r="BJ183" s="281"/>
      <c r="BK183" s="281"/>
      <c r="BL183" s="281"/>
      <c r="BM183" s="281"/>
      <c r="BN183" s="281"/>
      <c r="BO183" s="281"/>
      <c r="BP183" s="281"/>
      <c r="BQ183" s="281"/>
    </row>
    <row r="184" spans="1:69" ht="30" customHeight="1">
      <c r="A184" s="252"/>
      <c r="B184" s="367"/>
      <c r="C184" s="256"/>
      <c r="D184" s="256"/>
      <c r="E184" s="266"/>
      <c r="F184" s="267"/>
      <c r="G184" s="268"/>
      <c r="H184" s="260"/>
      <c r="I184" s="269" t="s">
        <v>8</v>
      </c>
      <c r="J184" s="368" t="s">
        <v>411</v>
      </c>
      <c r="K184" s="368"/>
      <c r="L184" s="295">
        <v>171000</v>
      </c>
      <c r="M184" s="296" t="s">
        <v>22</v>
      </c>
      <c r="N184" s="263" t="s">
        <v>5</v>
      </c>
      <c r="O184" s="264">
        <v>12</v>
      </c>
      <c r="P184" s="296" t="s">
        <v>410</v>
      </c>
      <c r="Q184" s="263"/>
      <c r="R184" s="263"/>
      <c r="S184" s="296"/>
      <c r="T184" s="263"/>
      <c r="U184" s="263"/>
      <c r="V184" s="263"/>
      <c r="W184" s="263" t="s">
        <v>24</v>
      </c>
      <c r="X184" s="271">
        <f t="shared" ref="X184:X185" si="17">L184*O184</f>
        <v>2052000</v>
      </c>
      <c r="Y184" s="278"/>
      <c r="Z184" s="366"/>
      <c r="AA184" s="281"/>
      <c r="AB184" s="281"/>
      <c r="AC184" s="281"/>
      <c r="AD184" s="281"/>
      <c r="AE184" s="281"/>
      <c r="AF184" s="281"/>
      <c r="AG184" s="281"/>
      <c r="AH184" s="281"/>
      <c r="AI184" s="281"/>
      <c r="AJ184" s="281"/>
      <c r="AK184" s="281"/>
      <c r="AL184" s="281"/>
      <c r="AM184" s="281"/>
      <c r="AN184" s="281"/>
      <c r="AO184" s="281"/>
      <c r="AP184" s="281"/>
      <c r="AQ184" s="281"/>
      <c r="AR184" s="281"/>
      <c r="AS184" s="281"/>
      <c r="AT184" s="281"/>
      <c r="AU184" s="281"/>
      <c r="AV184" s="281"/>
      <c r="AW184" s="281"/>
      <c r="AX184" s="281"/>
      <c r="AY184" s="281"/>
      <c r="AZ184" s="281"/>
      <c r="BA184" s="281"/>
      <c r="BB184" s="281"/>
      <c r="BC184" s="281"/>
      <c r="BD184" s="281"/>
      <c r="BE184" s="281"/>
      <c r="BF184" s="281"/>
      <c r="BG184" s="281"/>
      <c r="BH184" s="281"/>
      <c r="BI184" s="281"/>
      <c r="BJ184" s="281"/>
      <c r="BK184" s="281"/>
      <c r="BL184" s="281"/>
      <c r="BM184" s="281"/>
      <c r="BN184" s="281"/>
      <c r="BO184" s="281"/>
      <c r="BP184" s="281"/>
      <c r="BQ184" s="281"/>
    </row>
    <row r="185" spans="1:69" ht="30" customHeight="1">
      <c r="A185" s="252"/>
      <c r="B185" s="253"/>
      <c r="C185" s="433"/>
      <c r="D185" s="256"/>
      <c r="E185" s="266"/>
      <c r="F185" s="267"/>
      <c r="G185" s="359"/>
      <c r="H185" s="330"/>
      <c r="I185" s="269" t="s">
        <v>8</v>
      </c>
      <c r="J185" s="368" t="s">
        <v>497</v>
      </c>
      <c r="K185" s="368"/>
      <c r="L185" s="295">
        <v>300000</v>
      </c>
      <c r="M185" s="296" t="s">
        <v>22</v>
      </c>
      <c r="N185" s="263" t="s">
        <v>5</v>
      </c>
      <c r="O185" s="264">
        <v>2</v>
      </c>
      <c r="P185" s="296" t="s">
        <v>410</v>
      </c>
      <c r="Q185" s="263"/>
      <c r="R185" s="263"/>
      <c r="S185" s="296"/>
      <c r="T185" s="263"/>
      <c r="U185" s="263"/>
      <c r="V185" s="263"/>
      <c r="W185" s="263" t="s">
        <v>24</v>
      </c>
      <c r="X185" s="271">
        <f t="shared" si="17"/>
        <v>600000</v>
      </c>
      <c r="Y185" s="278"/>
      <c r="Z185" s="366"/>
      <c r="AA185" s="281"/>
      <c r="AB185" s="281"/>
      <c r="AC185" s="281"/>
      <c r="AD185" s="281"/>
      <c r="AE185" s="281"/>
      <c r="AF185" s="281"/>
      <c r="AG185" s="281"/>
      <c r="AH185" s="281"/>
      <c r="AI185" s="281"/>
      <c r="AJ185" s="281"/>
      <c r="AK185" s="281"/>
      <c r="AL185" s="281"/>
      <c r="AM185" s="281"/>
      <c r="AN185" s="281"/>
      <c r="AO185" s="281"/>
      <c r="AP185" s="281"/>
      <c r="AQ185" s="281"/>
      <c r="AR185" s="281"/>
      <c r="AS185" s="281"/>
      <c r="AT185" s="281"/>
      <c r="AU185" s="281"/>
      <c r="AV185" s="281"/>
      <c r="AW185" s="281"/>
      <c r="AX185" s="281"/>
      <c r="AY185" s="281"/>
      <c r="AZ185" s="281"/>
      <c r="BA185" s="281"/>
      <c r="BB185" s="281"/>
      <c r="BC185" s="281"/>
      <c r="BD185" s="281"/>
      <c r="BE185" s="281"/>
      <c r="BF185" s="281"/>
      <c r="BG185" s="281"/>
      <c r="BH185" s="281"/>
      <c r="BI185" s="281"/>
      <c r="BJ185" s="281"/>
      <c r="BK185" s="281"/>
      <c r="BL185" s="281"/>
      <c r="BM185" s="281"/>
      <c r="BN185" s="281"/>
      <c r="BO185" s="281"/>
      <c r="BP185" s="281"/>
      <c r="BQ185" s="281"/>
    </row>
    <row r="186" spans="1:69" ht="30" customHeight="1">
      <c r="A186" s="252"/>
      <c r="B186" s="253"/>
      <c r="C186" s="433"/>
      <c r="D186" s="256"/>
      <c r="E186" s="266"/>
      <c r="F186" s="267"/>
      <c r="G186" s="359"/>
      <c r="H186" s="330"/>
      <c r="I186" s="852" t="s">
        <v>652</v>
      </c>
      <c r="J186" s="853"/>
      <c r="K186" s="368"/>
      <c r="L186" s="295"/>
      <c r="M186" s="296"/>
      <c r="N186" s="263"/>
      <c r="O186" s="264"/>
      <c r="P186" s="296"/>
      <c r="Q186" s="263"/>
      <c r="R186" s="263"/>
      <c r="S186" s="296"/>
      <c r="T186" s="263"/>
      <c r="U186" s="263"/>
      <c r="V186" s="263"/>
      <c r="W186" s="263"/>
      <c r="X186" s="271">
        <f>SUM(X187)</f>
        <v>5555600</v>
      </c>
      <c r="Y186" s="278"/>
      <c r="Z186" s="366"/>
      <c r="AA186" s="281"/>
      <c r="AB186" s="281"/>
      <c r="AC186" s="281"/>
      <c r="AD186" s="281"/>
      <c r="AE186" s="281"/>
      <c r="AF186" s="281"/>
      <c r="AG186" s="281"/>
      <c r="AH186" s="281"/>
      <c r="AI186" s="281"/>
      <c r="AJ186" s="281"/>
      <c r="AK186" s="281"/>
      <c r="AL186" s="281"/>
      <c r="AM186" s="281"/>
      <c r="AN186" s="281"/>
      <c r="AO186" s="281"/>
      <c r="AP186" s="281"/>
      <c r="AQ186" s="281"/>
      <c r="AR186" s="281"/>
      <c r="AS186" s="281"/>
      <c r="AT186" s="281"/>
      <c r="AU186" s="281"/>
      <c r="AV186" s="281"/>
      <c r="AW186" s="281"/>
      <c r="AX186" s="281"/>
      <c r="AY186" s="281"/>
      <c r="AZ186" s="281"/>
      <c r="BA186" s="281"/>
      <c r="BB186" s="281"/>
      <c r="BC186" s="281"/>
      <c r="BD186" s="281"/>
      <c r="BE186" s="281"/>
      <c r="BF186" s="281"/>
      <c r="BG186" s="281"/>
      <c r="BH186" s="281"/>
      <c r="BI186" s="281"/>
      <c r="BJ186" s="281"/>
      <c r="BK186" s="281"/>
      <c r="BL186" s="281"/>
      <c r="BM186" s="281"/>
      <c r="BN186" s="281"/>
      <c r="BO186" s="281"/>
      <c r="BP186" s="281"/>
      <c r="BQ186" s="281"/>
    </row>
    <row r="187" spans="1:69" ht="30" customHeight="1">
      <c r="A187" s="252"/>
      <c r="B187" s="253"/>
      <c r="C187" s="369"/>
      <c r="D187" s="354"/>
      <c r="E187" s="347"/>
      <c r="F187" s="348"/>
      <c r="G187" s="370"/>
      <c r="H187" s="371"/>
      <c r="I187" s="316" t="s">
        <v>8</v>
      </c>
      <c r="J187" s="309" t="s">
        <v>717</v>
      </c>
      <c r="K187" s="333" t="s">
        <v>653</v>
      </c>
      <c r="L187" s="310">
        <v>5555600</v>
      </c>
      <c r="M187" s="311" t="s">
        <v>263</v>
      </c>
      <c r="N187" s="312" t="s">
        <v>654</v>
      </c>
      <c r="O187" s="313" t="s">
        <v>655</v>
      </c>
      <c r="P187" s="855">
        <v>0</v>
      </c>
      <c r="Q187" s="855"/>
      <c r="R187" s="855"/>
      <c r="S187" s="855"/>
      <c r="T187" s="855"/>
      <c r="U187" s="313" t="s">
        <v>263</v>
      </c>
      <c r="V187" s="311"/>
      <c r="W187" s="312" t="s">
        <v>555</v>
      </c>
      <c r="X187" s="314">
        <f t="shared" ref="X187" si="18">L187-P187</f>
        <v>5555600</v>
      </c>
      <c r="Y187" s="278"/>
      <c r="Z187" s="366"/>
      <c r="AA187" s="281"/>
      <c r="AB187" s="281"/>
      <c r="AC187" s="281"/>
      <c r="AD187" s="281"/>
      <c r="AE187" s="281"/>
      <c r="AF187" s="281"/>
      <c r="AG187" s="281"/>
      <c r="AH187" s="281"/>
      <c r="AI187" s="281"/>
      <c r="AJ187" s="281"/>
      <c r="AK187" s="281"/>
      <c r="AL187" s="281"/>
      <c r="AM187" s="281"/>
      <c r="AN187" s="281"/>
      <c r="AO187" s="281"/>
      <c r="AP187" s="281"/>
      <c r="AQ187" s="281"/>
      <c r="AR187" s="281"/>
      <c r="AS187" s="281"/>
      <c r="AT187" s="281"/>
      <c r="AU187" s="281"/>
      <c r="AV187" s="281"/>
      <c r="AW187" s="281"/>
      <c r="AX187" s="281"/>
      <c r="AY187" s="281"/>
      <c r="AZ187" s="281"/>
      <c r="BA187" s="281"/>
      <c r="BB187" s="281"/>
      <c r="BC187" s="281"/>
      <c r="BD187" s="281"/>
      <c r="BE187" s="281"/>
      <c r="BF187" s="281"/>
      <c r="BG187" s="281"/>
      <c r="BH187" s="281"/>
      <c r="BI187" s="281"/>
      <c r="BJ187" s="281"/>
      <c r="BK187" s="281"/>
      <c r="BL187" s="281"/>
      <c r="BM187" s="281"/>
      <c r="BN187" s="281"/>
      <c r="BO187" s="281"/>
      <c r="BP187" s="281"/>
      <c r="BQ187" s="281"/>
    </row>
    <row r="188" spans="1:69" s="358" customFormat="1" ht="30" customHeight="1">
      <c r="A188" s="252"/>
      <c r="B188" s="253"/>
      <c r="C188" s="845" t="s">
        <v>412</v>
      </c>
      <c r="D188" s="870"/>
      <c r="E188" s="846"/>
      <c r="F188" s="360">
        <f>F189</f>
        <v>67541.570000000007</v>
      </c>
      <c r="G188" s="360">
        <f t="shared" ref="G188:H188" si="19">G189</f>
        <v>42039</v>
      </c>
      <c r="H188" s="360">
        <f t="shared" si="19"/>
        <v>25502.570000000007</v>
      </c>
      <c r="I188" s="316"/>
      <c r="J188" s="317"/>
      <c r="K188" s="317"/>
      <c r="L188" s="873"/>
      <c r="M188" s="873"/>
      <c r="N188" s="873"/>
      <c r="O188" s="873"/>
      <c r="P188" s="873"/>
      <c r="Q188" s="873"/>
      <c r="R188" s="873"/>
      <c r="S188" s="873"/>
      <c r="T188" s="873"/>
      <c r="U188" s="873"/>
      <c r="V188" s="873"/>
      <c r="W188" s="372"/>
      <c r="X188" s="314"/>
      <c r="Y188" s="221">
        <f>X189</f>
        <v>67541570</v>
      </c>
      <c r="Z188" s="222"/>
      <c r="AA188" s="222"/>
      <c r="AB188" s="222"/>
      <c r="AC188" s="222"/>
      <c r="AD188" s="222"/>
      <c r="AE188" s="222"/>
      <c r="AF188" s="222"/>
      <c r="AG188" s="222"/>
      <c r="AH188" s="222"/>
      <c r="AI188" s="222"/>
      <c r="AJ188" s="222"/>
      <c r="AK188" s="222"/>
      <c r="AL188" s="222"/>
      <c r="AM188" s="222"/>
      <c r="AN188" s="222"/>
      <c r="AO188" s="222"/>
      <c r="AP188" s="222"/>
      <c r="AQ188" s="222"/>
      <c r="AR188" s="222"/>
      <c r="AS188" s="222"/>
      <c r="AT188" s="222"/>
      <c r="AU188" s="222"/>
      <c r="AV188" s="222"/>
      <c r="AW188" s="222"/>
      <c r="AX188" s="222"/>
      <c r="AY188" s="222"/>
      <c r="AZ188" s="222"/>
      <c r="BA188" s="222"/>
      <c r="BB188" s="222"/>
      <c r="BC188" s="222"/>
      <c r="BD188" s="222"/>
      <c r="BE188" s="222"/>
      <c r="BF188" s="222"/>
      <c r="BG188" s="222"/>
      <c r="BH188" s="222"/>
      <c r="BI188" s="222"/>
      <c r="BJ188" s="222"/>
      <c r="BK188" s="222"/>
      <c r="BL188" s="222"/>
      <c r="BM188" s="222"/>
      <c r="BN188" s="222"/>
      <c r="BO188" s="222"/>
      <c r="BP188" s="222"/>
      <c r="BQ188" s="222"/>
    </row>
    <row r="189" spans="1:69" ht="30" customHeight="1">
      <c r="A189" s="252"/>
      <c r="B189" s="253"/>
      <c r="C189" s="254"/>
      <c r="D189" s="254"/>
      <c r="E189" s="284" t="s">
        <v>413</v>
      </c>
      <c r="F189" s="285">
        <f>X189/1000</f>
        <v>67541.570000000007</v>
      </c>
      <c r="G189" s="259">
        <v>42039</v>
      </c>
      <c r="H189" s="286">
        <f>F189-G189</f>
        <v>25502.570000000007</v>
      </c>
      <c r="I189" s="862" t="s">
        <v>414</v>
      </c>
      <c r="J189" s="863"/>
      <c r="K189" s="319"/>
      <c r="L189" s="302"/>
      <c r="M189" s="287"/>
      <c r="N189" s="287"/>
      <c r="O189" s="303"/>
      <c r="P189" s="287"/>
      <c r="Q189" s="287"/>
      <c r="R189" s="287"/>
      <c r="S189" s="287"/>
      <c r="T189" s="287"/>
      <c r="U189" s="287"/>
      <c r="V189" s="287"/>
      <c r="W189" s="287"/>
      <c r="X189" s="265">
        <f>SUM(X191,X193)</f>
        <v>67541570</v>
      </c>
      <c r="Y189" s="280"/>
      <c r="Z189" s="281"/>
      <c r="AA189" s="281"/>
      <c r="AB189" s="281"/>
      <c r="AC189" s="281"/>
      <c r="AD189" s="281"/>
      <c r="AE189" s="281"/>
      <c r="AF189" s="281"/>
      <c r="AG189" s="281"/>
      <c r="AH189" s="281"/>
      <c r="AI189" s="281"/>
      <c r="AJ189" s="281"/>
      <c r="AK189" s="281"/>
      <c r="AL189" s="281"/>
      <c r="AM189" s="281"/>
      <c r="AN189" s="281"/>
      <c r="AO189" s="281"/>
      <c r="AP189" s="281"/>
      <c r="AQ189" s="281"/>
      <c r="AR189" s="281"/>
      <c r="AS189" s="281"/>
      <c r="AT189" s="281"/>
      <c r="AU189" s="281"/>
      <c r="AV189" s="281"/>
      <c r="AW189" s="281"/>
      <c r="AX189" s="281"/>
      <c r="AY189" s="281"/>
      <c r="AZ189" s="281"/>
      <c r="BA189" s="281"/>
      <c r="BB189" s="281"/>
      <c r="BC189" s="281"/>
      <c r="BD189" s="281"/>
      <c r="BE189" s="281"/>
      <c r="BF189" s="281"/>
      <c r="BG189" s="281"/>
      <c r="BH189" s="281"/>
      <c r="BI189" s="281"/>
      <c r="BJ189" s="281"/>
      <c r="BK189" s="281"/>
      <c r="BL189" s="281"/>
      <c r="BM189" s="281"/>
      <c r="BN189" s="281"/>
      <c r="BO189" s="281"/>
      <c r="BP189" s="281"/>
      <c r="BQ189" s="281"/>
    </row>
    <row r="190" spans="1:69" ht="30" customHeight="1">
      <c r="A190" s="252"/>
      <c r="B190" s="367"/>
      <c r="C190" s="256"/>
      <c r="D190" s="256"/>
      <c r="E190" s="266"/>
      <c r="F190" s="267"/>
      <c r="G190" s="268"/>
      <c r="H190" s="260"/>
      <c r="I190" s="852" t="s">
        <v>651</v>
      </c>
      <c r="J190" s="853"/>
      <c r="K190" s="315"/>
      <c r="L190" s="262"/>
      <c r="M190" s="263"/>
      <c r="N190" s="263"/>
      <c r="O190" s="264"/>
      <c r="P190" s="263"/>
      <c r="Q190" s="263"/>
      <c r="R190" s="263"/>
      <c r="S190" s="263"/>
      <c r="T190" s="263"/>
      <c r="U190" s="263"/>
      <c r="V190" s="263"/>
      <c r="W190" s="263"/>
      <c r="X190" s="271"/>
      <c r="Y190" s="280"/>
      <c r="Z190" s="281"/>
      <c r="AA190" s="281"/>
      <c r="AB190" s="281"/>
      <c r="AC190" s="281"/>
      <c r="AD190" s="281"/>
      <c r="AE190" s="281"/>
      <c r="AF190" s="281"/>
      <c r="AG190" s="281"/>
      <c r="AH190" s="281"/>
      <c r="AI190" s="281"/>
      <c r="AJ190" s="281"/>
      <c r="AK190" s="281"/>
      <c r="AL190" s="281"/>
      <c r="AM190" s="281"/>
      <c r="AN190" s="281"/>
      <c r="AO190" s="281"/>
      <c r="AP190" s="281"/>
      <c r="AQ190" s="281"/>
      <c r="AR190" s="281"/>
      <c r="AS190" s="281"/>
      <c r="AT190" s="281"/>
      <c r="AU190" s="281"/>
      <c r="AV190" s="281"/>
      <c r="AW190" s="281"/>
      <c r="AX190" s="281"/>
      <c r="AY190" s="281"/>
      <c r="AZ190" s="281"/>
      <c r="BA190" s="281"/>
      <c r="BB190" s="281"/>
      <c r="BC190" s="281"/>
      <c r="BD190" s="281"/>
      <c r="BE190" s="281"/>
      <c r="BF190" s="281"/>
      <c r="BG190" s="281"/>
      <c r="BH190" s="281"/>
      <c r="BI190" s="281"/>
      <c r="BJ190" s="281"/>
      <c r="BK190" s="281"/>
      <c r="BL190" s="281"/>
      <c r="BM190" s="281"/>
      <c r="BN190" s="281"/>
      <c r="BO190" s="281"/>
      <c r="BP190" s="281"/>
      <c r="BQ190" s="281"/>
    </row>
    <row r="191" spans="1:69" s="358" customFormat="1" ht="30" customHeight="1">
      <c r="A191" s="252"/>
      <c r="B191" s="367"/>
      <c r="C191" s="256"/>
      <c r="D191" s="256"/>
      <c r="E191" s="283"/>
      <c r="F191" s="373"/>
      <c r="G191" s="260"/>
      <c r="H191" s="260"/>
      <c r="I191" s="269" t="s">
        <v>8</v>
      </c>
      <c r="J191" s="315" t="s">
        <v>415</v>
      </c>
      <c r="K191" s="315"/>
      <c r="L191" s="867"/>
      <c r="M191" s="867"/>
      <c r="N191" s="867"/>
      <c r="O191" s="867"/>
      <c r="P191" s="867"/>
      <c r="Q191" s="867"/>
      <c r="R191" s="867"/>
      <c r="S191" s="867"/>
      <c r="T191" s="867"/>
      <c r="U191" s="867"/>
      <c r="V191" s="867"/>
      <c r="W191" s="374" t="s">
        <v>24</v>
      </c>
      <c r="X191" s="271">
        <v>42039360</v>
      </c>
      <c r="Y191" s="221"/>
      <c r="Z191" s="222"/>
      <c r="AA191" s="222"/>
      <c r="AB191" s="222"/>
      <c r="AC191" s="222"/>
      <c r="AD191" s="222"/>
      <c r="AE191" s="222"/>
      <c r="AF191" s="222"/>
      <c r="AG191" s="222"/>
      <c r="AH191" s="222"/>
      <c r="AI191" s="222"/>
      <c r="AJ191" s="222"/>
      <c r="AK191" s="222"/>
      <c r="AL191" s="222"/>
      <c r="AM191" s="222"/>
      <c r="AN191" s="222"/>
      <c r="AO191" s="222"/>
      <c r="AP191" s="222"/>
      <c r="AQ191" s="222"/>
      <c r="AR191" s="222"/>
      <c r="AS191" s="222"/>
      <c r="AT191" s="222"/>
      <c r="AU191" s="222"/>
      <c r="AV191" s="222"/>
      <c r="AW191" s="222"/>
      <c r="AX191" s="222"/>
      <c r="AY191" s="222"/>
      <c r="AZ191" s="222"/>
      <c r="BA191" s="222"/>
      <c r="BB191" s="222"/>
      <c r="BC191" s="222"/>
      <c r="BD191" s="222"/>
      <c r="BE191" s="222"/>
      <c r="BF191" s="222"/>
      <c r="BG191" s="222"/>
      <c r="BH191" s="222"/>
      <c r="BI191" s="222"/>
      <c r="BJ191" s="222"/>
      <c r="BK191" s="222"/>
      <c r="BL191" s="222"/>
      <c r="BM191" s="222"/>
      <c r="BN191" s="222"/>
      <c r="BO191" s="222"/>
      <c r="BP191" s="222"/>
      <c r="BQ191" s="222"/>
    </row>
    <row r="192" spans="1:69" s="358" customFormat="1" ht="30" customHeight="1">
      <c r="A192" s="445"/>
      <c r="B192" s="375"/>
      <c r="C192" s="354"/>
      <c r="D192" s="354"/>
      <c r="E192" s="376"/>
      <c r="F192" s="360"/>
      <c r="G192" s="307"/>
      <c r="H192" s="307"/>
      <c r="I192" s="868" t="s">
        <v>652</v>
      </c>
      <c r="J192" s="869"/>
      <c r="K192" s="317"/>
      <c r="L192" s="763"/>
      <c r="M192" s="763"/>
      <c r="N192" s="763"/>
      <c r="O192" s="763"/>
      <c r="P192" s="763"/>
      <c r="Q192" s="763"/>
      <c r="R192" s="763"/>
      <c r="S192" s="763"/>
      <c r="T192" s="763"/>
      <c r="U192" s="763"/>
      <c r="V192" s="763"/>
      <c r="W192" s="372"/>
      <c r="X192" s="314"/>
      <c r="Y192" s="221"/>
      <c r="Z192" s="222"/>
      <c r="AA192" s="222"/>
      <c r="AB192" s="222"/>
      <c r="AC192" s="222"/>
      <c r="AD192" s="222"/>
      <c r="AE192" s="222"/>
      <c r="AF192" s="222"/>
      <c r="AG192" s="222"/>
      <c r="AH192" s="222"/>
      <c r="AI192" s="222"/>
      <c r="AJ192" s="222"/>
      <c r="AK192" s="222"/>
      <c r="AL192" s="222"/>
      <c r="AM192" s="222"/>
      <c r="AN192" s="222"/>
      <c r="AO192" s="222"/>
      <c r="AP192" s="222"/>
      <c r="AQ192" s="222"/>
      <c r="AR192" s="222"/>
      <c r="AS192" s="222"/>
      <c r="AT192" s="222"/>
      <c r="AU192" s="222"/>
      <c r="AV192" s="222"/>
      <c r="AW192" s="222"/>
      <c r="AX192" s="222"/>
      <c r="AY192" s="222"/>
      <c r="AZ192" s="222"/>
      <c r="BA192" s="222"/>
      <c r="BB192" s="222"/>
      <c r="BC192" s="222"/>
      <c r="BD192" s="222"/>
      <c r="BE192" s="222"/>
      <c r="BF192" s="222"/>
      <c r="BG192" s="222"/>
      <c r="BH192" s="222"/>
      <c r="BI192" s="222"/>
      <c r="BJ192" s="222"/>
      <c r="BK192" s="222"/>
      <c r="BL192" s="222"/>
      <c r="BM192" s="222"/>
      <c r="BN192" s="222"/>
      <c r="BO192" s="222"/>
      <c r="BP192" s="222"/>
      <c r="BQ192" s="222"/>
    </row>
    <row r="193" spans="1:69" s="358" customFormat="1" ht="30" customHeight="1">
      <c r="A193" s="252"/>
      <c r="B193" s="375"/>
      <c r="C193" s="354"/>
      <c r="D193" s="354"/>
      <c r="E193" s="376"/>
      <c r="F193" s="360"/>
      <c r="G193" s="307"/>
      <c r="H193" s="307"/>
      <c r="I193" s="316" t="s">
        <v>8</v>
      </c>
      <c r="J193" s="317" t="s">
        <v>415</v>
      </c>
      <c r="K193" s="333" t="s">
        <v>653</v>
      </c>
      <c r="L193" s="310">
        <v>67541570</v>
      </c>
      <c r="M193" s="311" t="s">
        <v>263</v>
      </c>
      <c r="N193" s="312" t="s">
        <v>654</v>
      </c>
      <c r="O193" s="313" t="s">
        <v>655</v>
      </c>
      <c r="P193" s="855">
        <v>42039360</v>
      </c>
      <c r="Q193" s="855"/>
      <c r="R193" s="855"/>
      <c r="S193" s="855"/>
      <c r="T193" s="855"/>
      <c r="U193" s="313" t="s">
        <v>263</v>
      </c>
      <c r="V193" s="311"/>
      <c r="W193" s="312" t="s">
        <v>555</v>
      </c>
      <c r="X193" s="314">
        <f t="shared" ref="X193" si="20">L193-P193</f>
        <v>25502210</v>
      </c>
      <c r="Y193" s="221"/>
      <c r="Z193" s="222"/>
      <c r="AA193" s="222"/>
      <c r="AB193" s="222"/>
      <c r="AC193" s="222"/>
      <c r="AD193" s="222"/>
      <c r="AE193" s="222"/>
      <c r="AF193" s="222"/>
      <c r="AG193" s="222"/>
      <c r="AH193" s="222"/>
      <c r="AI193" s="222"/>
      <c r="AJ193" s="222"/>
      <c r="AK193" s="222"/>
      <c r="AL193" s="222"/>
      <c r="AM193" s="222"/>
      <c r="AN193" s="222"/>
      <c r="AO193" s="222"/>
      <c r="AP193" s="222"/>
      <c r="AQ193" s="222"/>
      <c r="AR193" s="222"/>
      <c r="AS193" s="222"/>
      <c r="AT193" s="222"/>
      <c r="AU193" s="222"/>
      <c r="AV193" s="222"/>
      <c r="AW193" s="222"/>
      <c r="AX193" s="222"/>
      <c r="AY193" s="222"/>
      <c r="AZ193" s="222"/>
      <c r="BA193" s="222"/>
      <c r="BB193" s="222"/>
      <c r="BC193" s="222"/>
      <c r="BD193" s="222"/>
      <c r="BE193" s="222"/>
      <c r="BF193" s="222"/>
      <c r="BG193" s="222"/>
      <c r="BH193" s="222"/>
      <c r="BI193" s="222"/>
      <c r="BJ193" s="222"/>
      <c r="BK193" s="222"/>
      <c r="BL193" s="222"/>
      <c r="BM193" s="222"/>
      <c r="BN193" s="222"/>
      <c r="BO193" s="222"/>
      <c r="BP193" s="222"/>
      <c r="BQ193" s="222"/>
    </row>
    <row r="194" spans="1:69" ht="30" customHeight="1">
      <c r="A194" s="252"/>
      <c r="B194" s="845" t="s">
        <v>224</v>
      </c>
      <c r="C194" s="870"/>
      <c r="D194" s="870"/>
      <c r="E194" s="846"/>
      <c r="F194" s="355">
        <f>F195+F206+F211+F217</f>
        <v>1106490.0460000001</v>
      </c>
      <c r="G194" s="355">
        <f>G195+G206+G211+G217</f>
        <v>1036862</v>
      </c>
      <c r="H194" s="355">
        <f>H195+H206+H211+H217</f>
        <v>69628.046000000002</v>
      </c>
      <c r="I194" s="356"/>
      <c r="J194" s="309"/>
      <c r="K194" s="309"/>
      <c r="L194" s="361"/>
      <c r="M194" s="312"/>
      <c r="N194" s="312"/>
      <c r="O194" s="313"/>
      <c r="P194" s="312"/>
      <c r="Q194" s="312"/>
      <c r="R194" s="312"/>
      <c r="S194" s="312"/>
      <c r="T194" s="312"/>
      <c r="U194" s="312"/>
      <c r="V194" s="312"/>
      <c r="W194" s="312"/>
      <c r="X194" s="314"/>
      <c r="Y194" s="280">
        <f>X197+X208+X213+X215+X219+X237</f>
        <v>1106490046</v>
      </c>
      <c r="Z194" s="281"/>
      <c r="AA194" s="281"/>
      <c r="AB194" s="281"/>
      <c r="AC194" s="281"/>
      <c r="AD194" s="281"/>
      <c r="AE194" s="281"/>
      <c r="AF194" s="281"/>
      <c r="AG194" s="281"/>
      <c r="AH194" s="281"/>
      <c r="AI194" s="281"/>
      <c r="AJ194" s="281"/>
      <c r="AK194" s="281"/>
      <c r="AL194" s="281"/>
      <c r="AM194" s="281"/>
      <c r="AN194" s="281"/>
      <c r="AO194" s="281"/>
      <c r="AP194" s="281"/>
      <c r="AQ194" s="281"/>
      <c r="AR194" s="281"/>
      <c r="AS194" s="281"/>
      <c r="AT194" s="281"/>
      <c r="AU194" s="281"/>
      <c r="AV194" s="281"/>
      <c r="AW194" s="281"/>
      <c r="AX194" s="281"/>
      <c r="AY194" s="281"/>
      <c r="AZ194" s="281"/>
      <c r="BA194" s="281"/>
      <c r="BB194" s="281"/>
      <c r="BC194" s="281"/>
      <c r="BD194" s="281"/>
      <c r="BE194" s="281"/>
      <c r="BF194" s="281"/>
      <c r="BG194" s="281"/>
      <c r="BH194" s="281"/>
      <c r="BI194" s="281"/>
      <c r="BJ194" s="281"/>
      <c r="BK194" s="281"/>
      <c r="BL194" s="281"/>
      <c r="BM194" s="281"/>
      <c r="BN194" s="281"/>
      <c r="BO194" s="281"/>
      <c r="BP194" s="281"/>
      <c r="BQ194" s="281"/>
    </row>
    <row r="195" spans="1:69" ht="30" customHeight="1">
      <c r="A195" s="252"/>
      <c r="B195" s="253"/>
      <c r="C195" s="871" t="s">
        <v>225</v>
      </c>
      <c r="D195" s="871"/>
      <c r="E195" s="871"/>
      <c r="F195" s="260">
        <f>F196</f>
        <v>62233.046000000002</v>
      </c>
      <c r="G195" s="260">
        <f t="shared" ref="G195:H196" si="21">G196</f>
        <v>0</v>
      </c>
      <c r="H195" s="260">
        <f t="shared" si="21"/>
        <v>62233.046000000002</v>
      </c>
      <c r="I195" s="377"/>
      <c r="J195" s="261"/>
      <c r="K195" s="261"/>
      <c r="L195" s="262"/>
      <c r="M195" s="263"/>
      <c r="N195" s="263"/>
      <c r="O195" s="264"/>
      <c r="P195" s="263"/>
      <c r="Q195" s="263"/>
      <c r="R195" s="263"/>
      <c r="S195" s="263"/>
      <c r="T195" s="263"/>
      <c r="U195" s="263"/>
      <c r="V195" s="263"/>
      <c r="W195" s="263"/>
      <c r="X195" s="271"/>
    </row>
    <row r="196" spans="1:69" ht="30" customHeight="1">
      <c r="A196" s="252"/>
      <c r="B196" s="253"/>
      <c r="C196" s="378"/>
      <c r="D196" s="872" t="s">
        <v>226</v>
      </c>
      <c r="E196" s="872"/>
      <c r="F196" s="286">
        <f>F197</f>
        <v>62233.046000000002</v>
      </c>
      <c r="G196" s="286">
        <f t="shared" si="21"/>
        <v>0</v>
      </c>
      <c r="H196" s="286">
        <f t="shared" si="21"/>
        <v>62233.046000000002</v>
      </c>
      <c r="I196" s="379"/>
      <c r="J196" s="301"/>
      <c r="K196" s="301"/>
      <c r="L196" s="302"/>
      <c r="M196" s="287"/>
      <c r="N196" s="287"/>
      <c r="O196" s="303"/>
      <c r="P196" s="287"/>
      <c r="Q196" s="287"/>
      <c r="R196" s="287"/>
      <c r="S196" s="287"/>
      <c r="T196" s="287"/>
      <c r="U196" s="287"/>
      <c r="V196" s="287"/>
      <c r="W196" s="287"/>
      <c r="X196" s="265"/>
      <c r="Y196" s="280"/>
      <c r="Z196" s="281"/>
      <c r="AA196" s="281"/>
      <c r="AB196" s="281"/>
    </row>
    <row r="197" spans="1:69" ht="30" customHeight="1">
      <c r="A197" s="252"/>
      <c r="B197" s="253"/>
      <c r="C197" s="380"/>
      <c r="D197" s="378"/>
      <c r="E197" s="381" t="s">
        <v>416</v>
      </c>
      <c r="F197" s="382">
        <f>X197/1000</f>
        <v>62233.046000000002</v>
      </c>
      <c r="G197" s="259">
        <v>0</v>
      </c>
      <c r="H197" s="286">
        <f>F197-G197</f>
        <v>62233.046000000002</v>
      </c>
      <c r="I197" s="862" t="s">
        <v>320</v>
      </c>
      <c r="J197" s="863"/>
      <c r="K197" s="319"/>
      <c r="L197" s="302"/>
      <c r="M197" s="287"/>
      <c r="N197" s="287"/>
      <c r="O197" s="303"/>
      <c r="P197" s="287"/>
      <c r="Q197" s="287"/>
      <c r="R197" s="287"/>
      <c r="S197" s="287"/>
      <c r="T197" s="287"/>
      <c r="U197" s="287"/>
      <c r="V197" s="287"/>
      <c r="W197" s="287"/>
      <c r="X197" s="265">
        <f>SUM(X200,X198)</f>
        <v>62233046</v>
      </c>
      <c r="Y197" s="280"/>
      <c r="Z197" s="281"/>
      <c r="AA197" s="281"/>
      <c r="AB197" s="281"/>
    </row>
    <row r="198" spans="1:69" ht="30" customHeight="1">
      <c r="A198" s="252"/>
      <c r="B198" s="253"/>
      <c r="C198" s="380"/>
      <c r="D198" s="380"/>
      <c r="E198" s="383"/>
      <c r="F198" s="384"/>
      <c r="G198" s="268"/>
      <c r="H198" s="260"/>
      <c r="I198" s="836" t="s">
        <v>651</v>
      </c>
      <c r="J198" s="837"/>
      <c r="K198" s="315"/>
      <c r="L198" s="262"/>
      <c r="M198" s="263"/>
      <c r="N198" s="263"/>
      <c r="O198" s="264"/>
      <c r="P198" s="263"/>
      <c r="Q198" s="263"/>
      <c r="R198" s="263"/>
      <c r="S198" s="263"/>
      <c r="T198" s="263"/>
      <c r="U198" s="263"/>
      <c r="V198" s="263"/>
      <c r="W198" s="263"/>
      <c r="X198" s="271">
        <v>0</v>
      </c>
      <c r="Y198" s="280"/>
      <c r="Z198" s="281"/>
      <c r="AA198" s="281"/>
      <c r="AB198" s="281"/>
    </row>
    <row r="199" spans="1:69" ht="30" customHeight="1">
      <c r="A199" s="252"/>
      <c r="B199" s="253"/>
      <c r="C199" s="380"/>
      <c r="D199" s="380"/>
      <c r="E199" s="383"/>
      <c r="F199" s="384"/>
      <c r="G199" s="268"/>
      <c r="H199" s="260"/>
      <c r="I199" s="269" t="s">
        <v>8</v>
      </c>
      <c r="J199" s="261" t="s">
        <v>227</v>
      </c>
      <c r="K199" s="261"/>
      <c r="L199" s="262"/>
      <c r="M199" s="262"/>
      <c r="N199" s="262"/>
      <c r="O199" s="295"/>
      <c r="P199" s="262"/>
      <c r="Q199" s="262"/>
      <c r="R199" s="262"/>
      <c r="S199" s="262"/>
      <c r="T199" s="262"/>
      <c r="U199" s="262"/>
      <c r="V199" s="262"/>
      <c r="W199" s="263" t="s">
        <v>24</v>
      </c>
      <c r="X199" s="271">
        <v>0</v>
      </c>
      <c r="Y199" s="280"/>
      <c r="Z199" s="281"/>
      <c r="AA199" s="281"/>
      <c r="AB199" s="281"/>
    </row>
    <row r="200" spans="1:69" ht="30" customHeight="1">
      <c r="A200" s="252"/>
      <c r="B200" s="253"/>
      <c r="C200" s="380"/>
      <c r="D200" s="380"/>
      <c r="E200" s="383"/>
      <c r="F200" s="384"/>
      <c r="G200" s="268"/>
      <c r="H200" s="260"/>
      <c r="I200" s="836" t="s">
        <v>652</v>
      </c>
      <c r="J200" s="837"/>
      <c r="K200" s="261"/>
      <c r="L200" s="262"/>
      <c r="M200" s="262"/>
      <c r="N200" s="262"/>
      <c r="O200" s="295"/>
      <c r="P200" s="262"/>
      <c r="Q200" s="262"/>
      <c r="R200" s="262"/>
      <c r="S200" s="262"/>
      <c r="T200" s="262"/>
      <c r="U200" s="262"/>
      <c r="V200" s="262"/>
      <c r="W200" s="263"/>
      <c r="X200" s="271">
        <f>SUM(X201:X204)</f>
        <v>62233046</v>
      </c>
      <c r="Y200" s="280"/>
      <c r="Z200" s="281"/>
      <c r="AA200" s="281"/>
      <c r="AB200" s="281"/>
    </row>
    <row r="201" spans="1:69" ht="30" customHeight="1">
      <c r="A201" s="252"/>
      <c r="B201" s="253"/>
      <c r="C201" s="380"/>
      <c r="D201" s="380"/>
      <c r="E201" s="383"/>
      <c r="F201" s="384"/>
      <c r="G201" s="268"/>
      <c r="H201" s="260"/>
      <c r="I201" s="269" t="s">
        <v>8</v>
      </c>
      <c r="J201" s="261" t="s">
        <v>659</v>
      </c>
      <c r="K201" s="261" t="s">
        <v>653</v>
      </c>
      <c r="L201" s="385">
        <v>289766</v>
      </c>
      <c r="M201" s="296" t="s">
        <v>263</v>
      </c>
      <c r="N201" s="386" t="s">
        <v>654</v>
      </c>
      <c r="O201" s="386" t="s">
        <v>655</v>
      </c>
      <c r="P201" s="866">
        <v>0</v>
      </c>
      <c r="Q201" s="866"/>
      <c r="R201" s="866"/>
      <c r="S201" s="866"/>
      <c r="T201" s="296" t="s">
        <v>263</v>
      </c>
      <c r="U201" s="387"/>
      <c r="V201" s="387"/>
      <c r="W201" s="374" t="s">
        <v>24</v>
      </c>
      <c r="X201" s="271">
        <f>L201-P201</f>
        <v>289766</v>
      </c>
      <c r="Y201" s="280"/>
      <c r="Z201" s="281"/>
      <c r="AA201" s="281"/>
      <c r="AB201" s="281"/>
    </row>
    <row r="202" spans="1:69" ht="30" customHeight="1">
      <c r="A202" s="252"/>
      <c r="B202" s="253"/>
      <c r="C202" s="380"/>
      <c r="D202" s="380"/>
      <c r="E202" s="383"/>
      <c r="F202" s="384"/>
      <c r="G202" s="268"/>
      <c r="H202" s="260"/>
      <c r="I202" s="269" t="s">
        <v>8</v>
      </c>
      <c r="J202" s="261" t="s">
        <v>426</v>
      </c>
      <c r="K202" s="261" t="s">
        <v>653</v>
      </c>
      <c r="L202" s="385">
        <v>16520000</v>
      </c>
      <c r="M202" s="296" t="s">
        <v>263</v>
      </c>
      <c r="N202" s="386" t="s">
        <v>654</v>
      </c>
      <c r="O202" s="386" t="s">
        <v>655</v>
      </c>
      <c r="P202" s="866">
        <v>0</v>
      </c>
      <c r="Q202" s="866"/>
      <c r="R202" s="866"/>
      <c r="S202" s="866"/>
      <c r="T202" s="296" t="s">
        <v>263</v>
      </c>
      <c r="U202" s="387"/>
      <c r="V202" s="387"/>
      <c r="W202" s="374" t="s">
        <v>24</v>
      </c>
      <c r="X202" s="271">
        <f>L202-P202</f>
        <v>16520000</v>
      </c>
      <c r="Y202" s="280" t="s">
        <v>746</v>
      </c>
      <c r="Z202" s="281"/>
      <c r="AA202" s="281"/>
      <c r="AB202" s="281"/>
    </row>
    <row r="203" spans="1:69" ht="30" customHeight="1">
      <c r="A203" s="252"/>
      <c r="B203" s="253"/>
      <c r="C203" s="380"/>
      <c r="D203" s="380"/>
      <c r="E203" s="383"/>
      <c r="F203" s="384"/>
      <c r="G203" s="268"/>
      <c r="H203" s="260"/>
      <c r="I203" s="269" t="s">
        <v>8</v>
      </c>
      <c r="J203" s="261" t="s">
        <v>660</v>
      </c>
      <c r="K203" s="261" t="s">
        <v>653</v>
      </c>
      <c r="L203" s="385">
        <v>1309000</v>
      </c>
      <c r="M203" s="296" t="s">
        <v>263</v>
      </c>
      <c r="N203" s="386" t="s">
        <v>654</v>
      </c>
      <c r="O203" s="386" t="s">
        <v>655</v>
      </c>
      <c r="P203" s="866">
        <v>0</v>
      </c>
      <c r="Q203" s="866"/>
      <c r="R203" s="866"/>
      <c r="S203" s="866"/>
      <c r="T203" s="296" t="s">
        <v>263</v>
      </c>
      <c r="U203" s="387"/>
      <c r="V203" s="387"/>
      <c r="W203" s="374" t="s">
        <v>24</v>
      </c>
      <c r="X203" s="271">
        <f>L203-P203</f>
        <v>1309000</v>
      </c>
      <c r="Y203" s="280" t="s">
        <v>745</v>
      </c>
      <c r="Z203" s="281"/>
      <c r="AA203" s="281"/>
      <c r="AB203" s="281"/>
    </row>
    <row r="204" spans="1:69" ht="30" customHeight="1">
      <c r="A204" s="252"/>
      <c r="B204" s="253"/>
      <c r="C204" s="380"/>
      <c r="D204" s="380"/>
      <c r="E204" s="388"/>
      <c r="F204" s="389"/>
      <c r="G204" s="306"/>
      <c r="H204" s="307"/>
      <c r="I204" s="316" t="s">
        <v>8</v>
      </c>
      <c r="J204" s="309" t="s">
        <v>661</v>
      </c>
      <c r="K204" s="309" t="s">
        <v>653</v>
      </c>
      <c r="L204" s="390">
        <v>44114280</v>
      </c>
      <c r="M204" s="311" t="s">
        <v>263</v>
      </c>
      <c r="N204" s="391" t="s">
        <v>654</v>
      </c>
      <c r="O204" s="391" t="s">
        <v>655</v>
      </c>
      <c r="P204" s="864">
        <v>0</v>
      </c>
      <c r="Q204" s="864"/>
      <c r="R204" s="864"/>
      <c r="S204" s="864"/>
      <c r="T204" s="311" t="s">
        <v>263</v>
      </c>
      <c r="U204" s="392"/>
      <c r="V204" s="392"/>
      <c r="W204" s="372" t="s">
        <v>24</v>
      </c>
      <c r="X204" s="314">
        <f>L204-P204</f>
        <v>44114280</v>
      </c>
      <c r="Y204" s="280"/>
      <c r="Z204" s="281"/>
      <c r="AA204" s="281"/>
      <c r="AB204" s="281"/>
    </row>
    <row r="205" spans="1:69" ht="30" customHeight="1">
      <c r="A205" s="252"/>
      <c r="B205" s="253"/>
      <c r="C205" s="380"/>
      <c r="D205" s="380"/>
      <c r="E205" s="383" t="s">
        <v>407</v>
      </c>
      <c r="F205" s="393">
        <f>X205/1000</f>
        <v>0</v>
      </c>
      <c r="G205" s="268">
        <v>0</v>
      </c>
      <c r="H205" s="260">
        <f>F205-G205</f>
        <v>0</v>
      </c>
      <c r="I205" s="833" t="s">
        <v>417</v>
      </c>
      <c r="J205" s="834"/>
      <c r="K205" s="315"/>
      <c r="L205" s="262"/>
      <c r="M205" s="262"/>
      <c r="N205" s="262"/>
      <c r="O205" s="295"/>
      <c r="P205" s="262"/>
      <c r="Q205" s="262"/>
      <c r="R205" s="262"/>
      <c r="S205" s="262"/>
      <c r="T205" s="262"/>
      <c r="U205" s="262"/>
      <c r="V205" s="262"/>
      <c r="W205" s="263"/>
      <c r="X205" s="271">
        <v>0</v>
      </c>
      <c r="Y205" s="280"/>
      <c r="Z205" s="281"/>
      <c r="AA205" s="281"/>
      <c r="AB205" s="281"/>
    </row>
    <row r="206" spans="1:69" ht="30" customHeight="1">
      <c r="A206" s="252"/>
      <c r="B206" s="253"/>
      <c r="C206" s="839" t="s">
        <v>228</v>
      </c>
      <c r="D206" s="840"/>
      <c r="E206" s="841"/>
      <c r="F206" s="245">
        <f t="shared" ref="F206:H207" si="22">F207</f>
        <v>540</v>
      </c>
      <c r="G206" s="245">
        <f t="shared" si="22"/>
        <v>540</v>
      </c>
      <c r="H206" s="245">
        <f t="shared" si="22"/>
        <v>0</v>
      </c>
      <c r="I206" s="239"/>
      <c r="J206" s="246"/>
      <c r="K206" s="246"/>
      <c r="L206" s="250"/>
      <c r="M206" s="241"/>
      <c r="N206" s="241"/>
      <c r="O206" s="242"/>
      <c r="P206" s="241"/>
      <c r="Q206" s="241"/>
      <c r="R206" s="241"/>
      <c r="S206" s="241"/>
      <c r="T206" s="241"/>
      <c r="U206" s="241"/>
      <c r="V206" s="241"/>
      <c r="W206" s="241"/>
      <c r="X206" s="251"/>
    </row>
    <row r="207" spans="1:69" ht="30" customHeight="1">
      <c r="A207" s="252"/>
      <c r="B207" s="253"/>
      <c r="C207" s="256"/>
      <c r="D207" s="865" t="s">
        <v>229</v>
      </c>
      <c r="E207" s="860"/>
      <c r="F207" s="373">
        <f t="shared" si="22"/>
        <v>540</v>
      </c>
      <c r="G207" s="373">
        <f t="shared" si="22"/>
        <v>540</v>
      </c>
      <c r="H207" s="373">
        <f t="shared" si="22"/>
        <v>0</v>
      </c>
      <c r="I207" s="394"/>
      <c r="J207" s="261"/>
      <c r="K207" s="261"/>
      <c r="L207" s="262"/>
      <c r="M207" s="263"/>
      <c r="N207" s="263"/>
      <c r="O207" s="264"/>
      <c r="P207" s="263"/>
      <c r="Q207" s="263"/>
      <c r="R207" s="263"/>
      <c r="S207" s="263"/>
      <c r="T207" s="263"/>
      <c r="U207" s="263"/>
      <c r="V207" s="263"/>
      <c r="W207" s="263"/>
      <c r="X207" s="271"/>
      <c r="BE207" s="222" t="s">
        <v>498</v>
      </c>
    </row>
    <row r="208" spans="1:69" ht="30" customHeight="1">
      <c r="A208" s="252"/>
      <c r="B208" s="253"/>
      <c r="C208" s="256"/>
      <c r="D208" s="254"/>
      <c r="E208" s="257" t="s">
        <v>230</v>
      </c>
      <c r="F208" s="258">
        <f>X208/1000</f>
        <v>540</v>
      </c>
      <c r="G208" s="259">
        <v>540</v>
      </c>
      <c r="H208" s="286">
        <f>F208-G208</f>
        <v>0</v>
      </c>
      <c r="I208" s="862" t="s">
        <v>230</v>
      </c>
      <c r="J208" s="863"/>
      <c r="K208" s="319"/>
      <c r="L208" s="320"/>
      <c r="M208" s="321"/>
      <c r="N208" s="287"/>
      <c r="O208" s="303"/>
      <c r="P208" s="321"/>
      <c r="Q208" s="287"/>
      <c r="R208" s="303"/>
      <c r="S208" s="321"/>
      <c r="T208" s="287"/>
      <c r="U208" s="287"/>
      <c r="V208" s="287"/>
      <c r="W208" s="287"/>
      <c r="X208" s="265">
        <f>X209+X210</f>
        <v>540000</v>
      </c>
      <c r="Y208" s="280"/>
      <c r="Z208" s="281"/>
      <c r="AA208" s="281"/>
      <c r="AB208" s="281"/>
    </row>
    <row r="209" spans="1:69" ht="30" customHeight="1">
      <c r="A209" s="252"/>
      <c r="B209" s="253"/>
      <c r="C209" s="256"/>
      <c r="D209" s="256"/>
      <c r="E209" s="266"/>
      <c r="F209" s="267"/>
      <c r="G209" s="268"/>
      <c r="H209" s="260"/>
      <c r="I209" s="269" t="s">
        <v>8</v>
      </c>
      <c r="J209" s="261" t="s">
        <v>231</v>
      </c>
      <c r="K209" s="261"/>
      <c r="L209" s="395">
        <v>300000</v>
      </c>
      <c r="M209" s="396" t="s">
        <v>22</v>
      </c>
      <c r="N209" s="262" t="s">
        <v>5</v>
      </c>
      <c r="O209" s="395">
        <v>1</v>
      </c>
      <c r="P209" s="328" t="s">
        <v>42</v>
      </c>
      <c r="Q209" s="263"/>
      <c r="R209" s="264"/>
      <c r="S209" s="296"/>
      <c r="T209" s="263"/>
      <c r="U209" s="263"/>
      <c r="V209" s="263"/>
      <c r="W209" s="263" t="s">
        <v>24</v>
      </c>
      <c r="X209" s="271">
        <f>L209*O209</f>
        <v>300000</v>
      </c>
      <c r="Y209" s="280"/>
      <c r="Z209" s="281"/>
      <c r="AA209" s="281"/>
      <c r="AB209" s="281"/>
    </row>
    <row r="210" spans="1:69" ht="30" customHeight="1">
      <c r="A210" s="252"/>
      <c r="B210" s="253"/>
      <c r="C210" s="397"/>
      <c r="D210" s="354"/>
      <c r="E210" s="347"/>
      <c r="F210" s="348"/>
      <c r="G210" s="306"/>
      <c r="H210" s="307"/>
      <c r="I210" s="316" t="s">
        <v>8</v>
      </c>
      <c r="J210" s="309" t="s">
        <v>232</v>
      </c>
      <c r="K210" s="309"/>
      <c r="L210" s="398">
        <v>60000</v>
      </c>
      <c r="M210" s="399" t="s">
        <v>22</v>
      </c>
      <c r="N210" s="361" t="s">
        <v>5</v>
      </c>
      <c r="O210" s="398">
        <v>4</v>
      </c>
      <c r="P210" s="400" t="s">
        <v>42</v>
      </c>
      <c r="Q210" s="361"/>
      <c r="R210" s="398"/>
      <c r="S210" s="400"/>
      <c r="T210" s="312"/>
      <c r="U210" s="312"/>
      <c r="V210" s="312"/>
      <c r="W210" s="312" t="s">
        <v>24</v>
      </c>
      <c r="X210" s="314">
        <f>L210*O210</f>
        <v>240000</v>
      </c>
      <c r="Y210" s="280"/>
      <c r="Z210" s="281"/>
      <c r="AA210" s="281"/>
      <c r="AB210" s="281"/>
    </row>
    <row r="211" spans="1:69" ht="30" customHeight="1">
      <c r="A211" s="252"/>
      <c r="B211" s="253"/>
      <c r="C211" s="846" t="s">
        <v>233</v>
      </c>
      <c r="D211" s="849"/>
      <c r="E211" s="849"/>
      <c r="F211" s="355">
        <f>F212</f>
        <v>725080</v>
      </c>
      <c r="G211" s="355">
        <f t="shared" ref="G211:H211" si="23">G212</f>
        <v>725080</v>
      </c>
      <c r="H211" s="355">
        <f t="shared" si="23"/>
        <v>0</v>
      </c>
      <c r="I211" s="356"/>
      <c r="J211" s="317"/>
      <c r="K211" s="317"/>
      <c r="L211" s="310"/>
      <c r="M211" s="311"/>
      <c r="N211" s="312"/>
      <c r="O211" s="313"/>
      <c r="P211" s="311"/>
      <c r="Q211" s="312"/>
      <c r="R211" s="313"/>
      <c r="S211" s="311"/>
      <c r="T211" s="312"/>
      <c r="U211" s="312"/>
      <c r="V211" s="312"/>
      <c r="W211" s="312"/>
      <c r="X211" s="314"/>
      <c r="Y211" s="280"/>
      <c r="Z211" s="281"/>
      <c r="AA211" s="281"/>
      <c r="AB211" s="281"/>
    </row>
    <row r="212" spans="1:69" ht="30" customHeight="1">
      <c r="A212" s="252"/>
      <c r="B212" s="253"/>
      <c r="C212" s="256"/>
      <c r="D212" s="849" t="s">
        <v>234</v>
      </c>
      <c r="E212" s="849"/>
      <c r="F212" s="355">
        <f>F213+F215</f>
        <v>725080</v>
      </c>
      <c r="G212" s="355">
        <f>G213+G215</f>
        <v>725080</v>
      </c>
      <c r="H212" s="355">
        <f>H213+H215</f>
        <v>0</v>
      </c>
      <c r="I212" s="356"/>
      <c r="J212" s="317"/>
      <c r="K212" s="317"/>
      <c r="L212" s="310"/>
      <c r="M212" s="311"/>
      <c r="N212" s="312"/>
      <c r="O212" s="313"/>
      <c r="P212" s="311"/>
      <c r="Q212" s="312"/>
      <c r="R212" s="313"/>
      <c r="S212" s="311"/>
      <c r="T212" s="312"/>
      <c r="U212" s="312"/>
      <c r="V212" s="312"/>
      <c r="W212" s="312"/>
      <c r="X212" s="314"/>
      <c r="Y212" s="280"/>
      <c r="Z212" s="281"/>
      <c r="AA212" s="281"/>
      <c r="AB212" s="281"/>
    </row>
    <row r="213" spans="1:69" ht="30" customHeight="1">
      <c r="A213" s="445"/>
      <c r="B213" s="403"/>
      <c r="C213" s="354"/>
      <c r="D213" s="354"/>
      <c r="E213" s="765" t="s">
        <v>235</v>
      </c>
      <c r="F213" s="766">
        <f>X213/1000</f>
        <v>700000</v>
      </c>
      <c r="G213" s="767">
        <v>700000</v>
      </c>
      <c r="H213" s="443">
        <f>F213-G213</f>
        <v>0</v>
      </c>
      <c r="I213" s="856" t="s">
        <v>235</v>
      </c>
      <c r="J213" s="857"/>
      <c r="K213" s="246"/>
      <c r="L213" s="407"/>
      <c r="M213" s="408"/>
      <c r="N213" s="250"/>
      <c r="O213" s="242"/>
      <c r="P213" s="768"/>
      <c r="Q213" s="241"/>
      <c r="R213" s="242"/>
      <c r="S213" s="768"/>
      <c r="T213" s="241"/>
      <c r="U213" s="250"/>
      <c r="V213" s="250"/>
      <c r="W213" s="241"/>
      <c r="X213" s="251">
        <f>SUM(X214:X214)</f>
        <v>700000000</v>
      </c>
    </row>
    <row r="214" spans="1:69" ht="30" customHeight="1">
      <c r="A214" s="252"/>
      <c r="B214" s="253"/>
      <c r="C214" s="256"/>
      <c r="D214" s="256"/>
      <c r="E214" s="304"/>
      <c r="F214" s="348"/>
      <c r="G214" s="306"/>
      <c r="H214" s="307"/>
      <c r="I214" s="316" t="s">
        <v>8</v>
      </c>
      <c r="J214" s="309" t="s">
        <v>0</v>
      </c>
      <c r="K214" s="309"/>
      <c r="L214" s="310"/>
      <c r="M214" s="400"/>
      <c r="N214" s="361"/>
      <c r="O214" s="313"/>
      <c r="P214" s="311"/>
      <c r="Q214" s="312"/>
      <c r="R214" s="313"/>
      <c r="S214" s="311"/>
      <c r="T214" s="312"/>
      <c r="U214" s="361"/>
      <c r="V214" s="361"/>
      <c r="W214" s="312" t="s">
        <v>24</v>
      </c>
      <c r="X214" s="314">
        <v>700000000</v>
      </c>
    </row>
    <row r="215" spans="1:69" ht="30" customHeight="1">
      <c r="A215" s="252"/>
      <c r="B215" s="253"/>
      <c r="C215" s="256"/>
      <c r="D215" s="256"/>
      <c r="E215" s="266" t="s">
        <v>336</v>
      </c>
      <c r="F215" s="267">
        <f>X215/1000</f>
        <v>25080</v>
      </c>
      <c r="G215" s="268">
        <v>25080</v>
      </c>
      <c r="H215" s="260">
        <f>F215-G215</f>
        <v>0</v>
      </c>
      <c r="I215" s="858" t="s">
        <v>236</v>
      </c>
      <c r="J215" s="859"/>
      <c r="K215" s="401"/>
      <c r="L215" s="402"/>
      <c r="M215" s="328"/>
      <c r="N215" s="262"/>
      <c r="O215" s="264"/>
      <c r="P215" s="296"/>
      <c r="Q215" s="263"/>
      <c r="R215" s="264"/>
      <c r="S215" s="296"/>
      <c r="T215" s="263"/>
      <c r="U215" s="262"/>
      <c r="V215" s="262"/>
      <c r="W215" s="263"/>
      <c r="X215" s="271">
        <f>SUM(X216:X216)</f>
        <v>25080000</v>
      </c>
    </row>
    <row r="216" spans="1:69" ht="30" customHeight="1">
      <c r="A216" s="252"/>
      <c r="B216" s="253"/>
      <c r="C216" s="403"/>
      <c r="D216" s="354"/>
      <c r="E216" s="347"/>
      <c r="F216" s="348"/>
      <c r="G216" s="306"/>
      <c r="H216" s="307"/>
      <c r="I216" s="316" t="s">
        <v>8</v>
      </c>
      <c r="J216" s="404" t="s">
        <v>237</v>
      </c>
      <c r="K216" s="404"/>
      <c r="L216" s="310">
        <v>2090000</v>
      </c>
      <c r="M216" s="400" t="s">
        <v>22</v>
      </c>
      <c r="N216" s="361" t="s">
        <v>5</v>
      </c>
      <c r="O216" s="313">
        <v>12</v>
      </c>
      <c r="P216" s="400" t="s">
        <v>1</v>
      </c>
      <c r="Q216" s="361"/>
      <c r="R216" s="310"/>
      <c r="S216" s="400"/>
      <c r="T216" s="361"/>
      <c r="U216" s="361"/>
      <c r="V216" s="361"/>
      <c r="W216" s="361" t="s">
        <v>24</v>
      </c>
      <c r="X216" s="314">
        <f>L216*O216</f>
        <v>25080000</v>
      </c>
    </row>
    <row r="217" spans="1:69" ht="30" customHeight="1">
      <c r="A217" s="252"/>
      <c r="B217" s="291"/>
      <c r="C217" s="860" t="s">
        <v>238</v>
      </c>
      <c r="D217" s="861"/>
      <c r="E217" s="861"/>
      <c r="F217" s="260">
        <f>F219+F237</f>
        <v>318637</v>
      </c>
      <c r="G217" s="260">
        <f>G219+G237</f>
        <v>311242</v>
      </c>
      <c r="H217" s="260">
        <f>H219+H237</f>
        <v>7395</v>
      </c>
      <c r="I217" s="394"/>
      <c r="J217" s="401"/>
      <c r="K217" s="401"/>
      <c r="L217" s="295"/>
      <c r="M217" s="328"/>
      <c r="N217" s="262"/>
      <c r="O217" s="295"/>
      <c r="P217" s="328"/>
      <c r="Q217" s="262"/>
      <c r="R217" s="295"/>
      <c r="S217" s="328"/>
      <c r="T217" s="262"/>
      <c r="U217" s="262"/>
      <c r="V217" s="262"/>
      <c r="W217" s="262"/>
      <c r="X217" s="271"/>
      <c r="Y217" s="221">
        <f>X219+X237</f>
        <v>318637000</v>
      </c>
    </row>
    <row r="218" spans="1:69" ht="30" customHeight="1">
      <c r="A218" s="252"/>
      <c r="B218" s="291"/>
      <c r="C218" s="254"/>
      <c r="D218" s="839" t="s">
        <v>499</v>
      </c>
      <c r="E218" s="841"/>
      <c r="F218" s="405">
        <f>F219+F237</f>
        <v>318637</v>
      </c>
      <c r="G218" s="405">
        <f>G219+G237</f>
        <v>311242</v>
      </c>
      <c r="H218" s="405">
        <f>H219+H237</f>
        <v>7395</v>
      </c>
      <c r="I218" s="239"/>
      <c r="J218" s="406"/>
      <c r="K218" s="406"/>
      <c r="L218" s="407"/>
      <c r="M218" s="408"/>
      <c r="N218" s="250"/>
      <c r="O218" s="407"/>
      <c r="P218" s="408"/>
      <c r="Q218" s="250"/>
      <c r="R218" s="407"/>
      <c r="S218" s="408"/>
      <c r="T218" s="250"/>
      <c r="U218" s="250"/>
      <c r="V218" s="250"/>
      <c r="W218" s="250"/>
      <c r="X218" s="251"/>
    </row>
    <row r="219" spans="1:69" ht="30" customHeight="1">
      <c r="A219" s="252"/>
      <c r="B219" s="291"/>
      <c r="C219" s="256"/>
      <c r="D219" s="378"/>
      <c r="E219" s="409" t="s">
        <v>10</v>
      </c>
      <c r="F219" s="382">
        <f>X219/1000</f>
        <v>26155</v>
      </c>
      <c r="G219" s="259">
        <v>29260</v>
      </c>
      <c r="H219" s="286">
        <f>F219-G219</f>
        <v>-3105</v>
      </c>
      <c r="I219" s="862" t="s">
        <v>10</v>
      </c>
      <c r="J219" s="863"/>
      <c r="K219" s="319"/>
      <c r="L219" s="320"/>
      <c r="M219" s="325"/>
      <c r="N219" s="302"/>
      <c r="O219" s="320"/>
      <c r="P219" s="325"/>
      <c r="Q219" s="302"/>
      <c r="R219" s="320"/>
      <c r="S219" s="325"/>
      <c r="T219" s="302"/>
      <c r="U219" s="302"/>
      <c r="V219" s="302"/>
      <c r="W219" s="302"/>
      <c r="X219" s="265">
        <f>SUM(X220,X232)</f>
        <v>26155000</v>
      </c>
    </row>
    <row r="220" spans="1:69" ht="30" customHeight="1">
      <c r="A220" s="252"/>
      <c r="B220" s="291"/>
      <c r="C220" s="256"/>
      <c r="D220" s="380"/>
      <c r="E220" s="410"/>
      <c r="F220" s="384"/>
      <c r="G220" s="268"/>
      <c r="H220" s="260"/>
      <c r="I220" s="836" t="s">
        <v>651</v>
      </c>
      <c r="J220" s="837"/>
      <c r="K220" s="315"/>
      <c r="L220" s="295"/>
      <c r="M220" s="328"/>
      <c r="N220" s="262"/>
      <c r="O220" s="295"/>
      <c r="P220" s="328"/>
      <c r="Q220" s="262"/>
      <c r="R220" s="295"/>
      <c r="S220" s="328"/>
      <c r="T220" s="262"/>
      <c r="U220" s="262"/>
      <c r="V220" s="262"/>
      <c r="W220" s="262"/>
      <c r="X220" s="271">
        <f>SUM(X221:X231)</f>
        <v>29260000</v>
      </c>
    </row>
    <row r="221" spans="1:69" s="417" customFormat="1" ht="30" customHeight="1">
      <c r="A221" s="252"/>
      <c r="B221" s="291"/>
      <c r="C221" s="256"/>
      <c r="D221" s="380"/>
      <c r="E221" s="410"/>
      <c r="F221" s="384"/>
      <c r="G221" s="268"/>
      <c r="H221" s="260"/>
      <c r="I221" s="269" t="s">
        <v>8</v>
      </c>
      <c r="J221" s="411" t="s">
        <v>662</v>
      </c>
      <c r="K221" s="411"/>
      <c r="L221" s="412">
        <v>70000</v>
      </c>
      <c r="M221" s="413" t="s">
        <v>22</v>
      </c>
      <c r="N221" s="414" t="s">
        <v>5</v>
      </c>
      <c r="O221" s="412">
        <v>10</v>
      </c>
      <c r="P221" s="415" t="s">
        <v>23</v>
      </c>
      <c r="Q221" s="414"/>
      <c r="R221" s="412"/>
      <c r="S221" s="415"/>
      <c r="T221" s="415"/>
      <c r="U221" s="415"/>
      <c r="V221" s="415"/>
      <c r="W221" s="414" t="s">
        <v>24</v>
      </c>
      <c r="X221" s="416">
        <v>700000</v>
      </c>
      <c r="Y221" s="221"/>
      <c r="Z221" s="222"/>
      <c r="AA221" s="222"/>
      <c r="AB221" s="222"/>
      <c r="AC221" s="222"/>
      <c r="AD221" s="222"/>
      <c r="AE221" s="222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222"/>
      <c r="AP221" s="222"/>
      <c r="AQ221" s="222"/>
      <c r="AR221" s="222"/>
      <c r="AS221" s="222"/>
      <c r="AT221" s="222"/>
      <c r="AU221" s="222"/>
      <c r="AV221" s="222"/>
      <c r="AW221" s="222"/>
      <c r="AX221" s="222"/>
      <c r="AY221" s="222"/>
      <c r="AZ221" s="222"/>
      <c r="BA221" s="222"/>
      <c r="BB221" s="222"/>
      <c r="BC221" s="222"/>
      <c r="BD221" s="222"/>
      <c r="BE221" s="222"/>
      <c r="BF221" s="222"/>
      <c r="BG221" s="222"/>
      <c r="BH221" s="222"/>
      <c r="BI221" s="222"/>
      <c r="BJ221" s="222"/>
      <c r="BK221" s="222"/>
      <c r="BL221" s="222"/>
      <c r="BM221" s="222"/>
      <c r="BN221" s="222"/>
      <c r="BO221" s="222"/>
      <c r="BP221" s="222"/>
      <c r="BQ221" s="222"/>
    </row>
    <row r="222" spans="1:69" s="417" customFormat="1" ht="30" customHeight="1">
      <c r="A222" s="252"/>
      <c r="B222" s="291"/>
      <c r="C222" s="256"/>
      <c r="D222" s="380"/>
      <c r="E222" s="410"/>
      <c r="F222" s="384"/>
      <c r="G222" s="268"/>
      <c r="H222" s="260"/>
      <c r="I222" s="269" t="s">
        <v>8</v>
      </c>
      <c r="J222" s="418" t="s">
        <v>663</v>
      </c>
      <c r="K222" s="418"/>
      <c r="L222" s="412">
        <v>10000</v>
      </c>
      <c r="M222" s="413" t="s">
        <v>22</v>
      </c>
      <c r="N222" s="414" t="s">
        <v>5</v>
      </c>
      <c r="O222" s="412">
        <v>200</v>
      </c>
      <c r="P222" s="415" t="s">
        <v>23</v>
      </c>
      <c r="Q222" s="414"/>
      <c r="R222" s="412"/>
      <c r="S222" s="415"/>
      <c r="T222" s="415"/>
      <c r="U222" s="415"/>
      <c r="V222" s="415"/>
      <c r="W222" s="414" t="s">
        <v>24</v>
      </c>
      <c r="X222" s="416">
        <v>2000000</v>
      </c>
      <c r="Y222" s="221"/>
      <c r="Z222" s="222"/>
      <c r="AA222" s="222"/>
      <c r="AB222" s="222"/>
      <c r="AC222" s="222"/>
      <c r="AD222" s="222"/>
      <c r="AE222" s="222"/>
      <c r="AF222" s="222"/>
      <c r="AG222" s="222"/>
      <c r="AH222" s="222"/>
      <c r="AI222" s="222"/>
      <c r="AJ222" s="222"/>
      <c r="AK222" s="222"/>
      <c r="AL222" s="222"/>
      <c r="AM222" s="222"/>
      <c r="AN222" s="222"/>
      <c r="AO222" s="222"/>
      <c r="AP222" s="222"/>
      <c r="AQ222" s="222"/>
      <c r="AR222" s="222"/>
      <c r="AS222" s="222"/>
      <c r="AT222" s="222"/>
      <c r="AU222" s="222"/>
      <c r="AV222" s="222"/>
      <c r="AW222" s="222"/>
      <c r="AX222" s="222"/>
      <c r="AY222" s="222"/>
      <c r="AZ222" s="222"/>
      <c r="BA222" s="222"/>
      <c r="BB222" s="222"/>
      <c r="BC222" s="222"/>
      <c r="BD222" s="222"/>
      <c r="BE222" s="222"/>
      <c r="BF222" s="222"/>
      <c r="BG222" s="222"/>
      <c r="BH222" s="222"/>
      <c r="BI222" s="222"/>
      <c r="BJ222" s="222"/>
      <c r="BK222" s="222"/>
      <c r="BL222" s="222"/>
      <c r="BM222" s="222"/>
      <c r="BN222" s="222"/>
      <c r="BO222" s="222"/>
      <c r="BP222" s="222"/>
      <c r="BQ222" s="222"/>
    </row>
    <row r="223" spans="1:69" s="417" customFormat="1" ht="30" customHeight="1">
      <c r="A223" s="252"/>
      <c r="B223" s="291"/>
      <c r="C223" s="256"/>
      <c r="D223" s="380"/>
      <c r="E223" s="410"/>
      <c r="F223" s="384"/>
      <c r="G223" s="268"/>
      <c r="H223" s="260"/>
      <c r="I223" s="269" t="s">
        <v>8</v>
      </c>
      <c r="J223" s="418" t="s">
        <v>664</v>
      </c>
      <c r="K223" s="418"/>
      <c r="L223" s="412">
        <v>83333</v>
      </c>
      <c r="M223" s="413" t="s">
        <v>22</v>
      </c>
      <c r="N223" s="414" t="s">
        <v>5</v>
      </c>
      <c r="O223" s="412">
        <v>12</v>
      </c>
      <c r="P223" s="415" t="s">
        <v>1</v>
      </c>
      <c r="Q223" s="414"/>
      <c r="R223" s="412"/>
      <c r="S223" s="415"/>
      <c r="T223" s="415"/>
      <c r="U223" s="415"/>
      <c r="V223" s="415"/>
      <c r="W223" s="414" t="s">
        <v>24</v>
      </c>
      <c r="X223" s="416">
        <v>1000000</v>
      </c>
      <c r="Y223" s="221"/>
      <c r="Z223" s="222"/>
      <c r="AA223" s="222"/>
      <c r="AB223" s="222"/>
      <c r="AC223" s="222"/>
      <c r="AD223" s="222"/>
      <c r="AE223" s="222"/>
      <c r="AF223" s="222"/>
      <c r="AG223" s="222"/>
      <c r="AH223" s="222"/>
      <c r="AI223" s="222"/>
      <c r="AJ223" s="222"/>
      <c r="AK223" s="222"/>
      <c r="AL223" s="222"/>
      <c r="AM223" s="222"/>
      <c r="AN223" s="222"/>
      <c r="AO223" s="222"/>
      <c r="AP223" s="222"/>
      <c r="AQ223" s="222"/>
      <c r="AR223" s="222"/>
      <c r="AS223" s="222"/>
      <c r="AT223" s="222"/>
      <c r="AU223" s="222"/>
      <c r="AV223" s="222"/>
      <c r="AW223" s="222"/>
      <c r="AX223" s="222"/>
      <c r="AY223" s="222"/>
      <c r="AZ223" s="222"/>
      <c r="BA223" s="222"/>
      <c r="BB223" s="222"/>
      <c r="BC223" s="222"/>
      <c r="BD223" s="222"/>
      <c r="BE223" s="222"/>
      <c r="BF223" s="222"/>
      <c r="BG223" s="222"/>
      <c r="BH223" s="222"/>
      <c r="BI223" s="222"/>
      <c r="BJ223" s="222"/>
      <c r="BK223" s="222"/>
      <c r="BL223" s="222"/>
      <c r="BM223" s="222"/>
      <c r="BN223" s="222"/>
      <c r="BO223" s="222"/>
      <c r="BP223" s="222"/>
      <c r="BQ223" s="222"/>
    </row>
    <row r="224" spans="1:69" s="417" customFormat="1" ht="30" customHeight="1">
      <c r="A224" s="252"/>
      <c r="B224" s="291"/>
      <c r="C224" s="256"/>
      <c r="D224" s="380"/>
      <c r="E224" s="410"/>
      <c r="F224" s="384"/>
      <c r="G224" s="268"/>
      <c r="H224" s="260"/>
      <c r="I224" s="269" t="s">
        <v>8</v>
      </c>
      <c r="J224" s="418" t="s">
        <v>665</v>
      </c>
      <c r="K224" s="418"/>
      <c r="L224" s="412">
        <v>3000</v>
      </c>
      <c r="M224" s="413" t="s">
        <v>22</v>
      </c>
      <c r="N224" s="414" t="s">
        <v>5</v>
      </c>
      <c r="O224" s="412">
        <v>100</v>
      </c>
      <c r="P224" s="415" t="s">
        <v>23</v>
      </c>
      <c r="Q224" s="414" t="s">
        <v>5</v>
      </c>
      <c r="R224" s="412">
        <v>40</v>
      </c>
      <c r="S224" s="415" t="s">
        <v>42</v>
      </c>
      <c r="T224" s="415"/>
      <c r="U224" s="415"/>
      <c r="V224" s="415"/>
      <c r="W224" s="414" t="s">
        <v>24</v>
      </c>
      <c r="X224" s="416">
        <f>L224*O224*R224</f>
        <v>12000000</v>
      </c>
      <c r="Y224" s="221"/>
      <c r="Z224" s="222"/>
      <c r="AA224" s="222"/>
      <c r="AB224" s="222"/>
      <c r="AC224" s="222"/>
      <c r="AD224" s="222"/>
      <c r="AE224" s="222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222"/>
      <c r="AP224" s="222"/>
      <c r="AQ224" s="222"/>
      <c r="AR224" s="222"/>
      <c r="AS224" s="222"/>
      <c r="AT224" s="222"/>
      <c r="AU224" s="222"/>
      <c r="AV224" s="222"/>
      <c r="AW224" s="222"/>
      <c r="AX224" s="222"/>
      <c r="AY224" s="222"/>
      <c r="AZ224" s="222"/>
      <c r="BA224" s="222"/>
      <c r="BB224" s="222"/>
      <c r="BC224" s="222"/>
      <c r="BD224" s="222"/>
      <c r="BE224" s="222"/>
      <c r="BF224" s="222"/>
      <c r="BG224" s="222"/>
      <c r="BH224" s="222"/>
      <c r="BI224" s="222"/>
      <c r="BJ224" s="222"/>
      <c r="BK224" s="222"/>
      <c r="BL224" s="222"/>
      <c r="BM224" s="222"/>
      <c r="BN224" s="222"/>
      <c r="BO224" s="222"/>
      <c r="BP224" s="222"/>
      <c r="BQ224" s="222"/>
    </row>
    <row r="225" spans="1:69" s="417" customFormat="1" ht="30" customHeight="1">
      <c r="A225" s="252"/>
      <c r="B225" s="291"/>
      <c r="C225" s="256"/>
      <c r="D225" s="380"/>
      <c r="E225" s="410"/>
      <c r="F225" s="384"/>
      <c r="G225" s="268"/>
      <c r="H225" s="260"/>
      <c r="I225" s="269" t="s">
        <v>8</v>
      </c>
      <c r="J225" s="418" t="s">
        <v>666</v>
      </c>
      <c r="K225" s="418"/>
      <c r="L225" s="412">
        <v>15000</v>
      </c>
      <c r="M225" s="413" t="s">
        <v>22</v>
      </c>
      <c r="N225" s="414" t="s">
        <v>5</v>
      </c>
      <c r="O225" s="412">
        <v>40</v>
      </c>
      <c r="P225" s="415" t="s">
        <v>23</v>
      </c>
      <c r="Q225" s="414" t="s">
        <v>5</v>
      </c>
      <c r="R225" s="412">
        <v>6</v>
      </c>
      <c r="S225" s="415" t="s">
        <v>42</v>
      </c>
      <c r="T225" s="415"/>
      <c r="U225" s="415"/>
      <c r="V225" s="415"/>
      <c r="W225" s="414" t="s">
        <v>24</v>
      </c>
      <c r="X225" s="416">
        <f>L225*O225*R225</f>
        <v>3600000</v>
      </c>
      <c r="Y225" s="221"/>
      <c r="Z225" s="222"/>
      <c r="AA225" s="222"/>
      <c r="AB225" s="222"/>
      <c r="AC225" s="222"/>
      <c r="AD225" s="222"/>
      <c r="AE225" s="222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222"/>
      <c r="AP225" s="222"/>
      <c r="AQ225" s="222"/>
      <c r="AR225" s="222"/>
      <c r="AS225" s="222"/>
      <c r="AT225" s="222"/>
      <c r="AU225" s="222"/>
      <c r="AV225" s="222"/>
      <c r="AW225" s="222"/>
      <c r="AX225" s="222"/>
      <c r="AY225" s="222"/>
      <c r="AZ225" s="222"/>
      <c r="BA225" s="222"/>
      <c r="BB225" s="222"/>
      <c r="BC225" s="222"/>
      <c r="BD225" s="222"/>
      <c r="BE225" s="222"/>
      <c r="BF225" s="222"/>
      <c r="BG225" s="222"/>
      <c r="BH225" s="222"/>
      <c r="BI225" s="222"/>
      <c r="BJ225" s="222"/>
      <c r="BK225" s="222"/>
      <c r="BL225" s="222"/>
      <c r="BM225" s="222"/>
      <c r="BN225" s="222"/>
      <c r="BO225" s="222"/>
      <c r="BP225" s="222"/>
      <c r="BQ225" s="222"/>
    </row>
    <row r="226" spans="1:69" s="417" customFormat="1" ht="30" customHeight="1">
      <c r="A226" s="252"/>
      <c r="B226" s="291"/>
      <c r="C226" s="256"/>
      <c r="D226" s="380"/>
      <c r="E226" s="410"/>
      <c r="F226" s="384"/>
      <c r="G226" s="268"/>
      <c r="H226" s="260"/>
      <c r="I226" s="269" t="s">
        <v>8</v>
      </c>
      <c r="J226" s="418" t="s">
        <v>667</v>
      </c>
      <c r="K226" s="418"/>
      <c r="L226" s="412">
        <v>15000</v>
      </c>
      <c r="M226" s="413" t="s">
        <v>22</v>
      </c>
      <c r="N226" s="414" t="s">
        <v>5</v>
      </c>
      <c r="O226" s="412">
        <v>40</v>
      </c>
      <c r="P226" s="415" t="s">
        <v>23</v>
      </c>
      <c r="Q226" s="414" t="s">
        <v>5</v>
      </c>
      <c r="R226" s="412">
        <v>2</v>
      </c>
      <c r="S226" s="415" t="s">
        <v>42</v>
      </c>
      <c r="T226" s="415"/>
      <c r="U226" s="415"/>
      <c r="V226" s="415"/>
      <c r="W226" s="414" t="s">
        <v>24</v>
      </c>
      <c r="X226" s="416">
        <f t="shared" ref="X226:X230" si="24">L226*O226*R226</f>
        <v>1200000</v>
      </c>
      <c r="Y226" s="221"/>
      <c r="Z226" s="222"/>
      <c r="AA226" s="222"/>
      <c r="AB226" s="222"/>
      <c r="AC226" s="222"/>
      <c r="AD226" s="222"/>
      <c r="AE226" s="222"/>
      <c r="AF226" s="222"/>
      <c r="AG226" s="222"/>
      <c r="AH226" s="222"/>
      <c r="AI226" s="222"/>
      <c r="AJ226" s="222"/>
      <c r="AK226" s="222"/>
      <c r="AL226" s="222"/>
      <c r="AM226" s="222"/>
      <c r="AN226" s="222"/>
      <c r="AO226" s="222"/>
      <c r="AP226" s="222"/>
      <c r="AQ226" s="222"/>
      <c r="AR226" s="222"/>
      <c r="AS226" s="222"/>
      <c r="AT226" s="222"/>
      <c r="AU226" s="222"/>
      <c r="AV226" s="222"/>
      <c r="AW226" s="222"/>
      <c r="AX226" s="222"/>
      <c r="AY226" s="222"/>
      <c r="AZ226" s="222"/>
      <c r="BA226" s="222"/>
      <c r="BB226" s="222"/>
      <c r="BC226" s="222"/>
      <c r="BD226" s="222"/>
      <c r="BE226" s="222"/>
      <c r="BF226" s="222"/>
      <c r="BG226" s="222"/>
      <c r="BH226" s="222"/>
      <c r="BI226" s="222"/>
      <c r="BJ226" s="222"/>
      <c r="BK226" s="222"/>
      <c r="BL226" s="222"/>
      <c r="BM226" s="222"/>
      <c r="BN226" s="222"/>
      <c r="BO226" s="222"/>
      <c r="BP226" s="222"/>
      <c r="BQ226" s="222"/>
    </row>
    <row r="227" spans="1:69" s="417" customFormat="1" ht="30" customHeight="1">
      <c r="A227" s="252"/>
      <c r="B227" s="291"/>
      <c r="C227" s="256"/>
      <c r="D227" s="380"/>
      <c r="E227" s="410"/>
      <c r="F227" s="384"/>
      <c r="G227" s="268"/>
      <c r="H227" s="260"/>
      <c r="I227" s="269" t="s">
        <v>8</v>
      </c>
      <c r="J227" s="418" t="s">
        <v>668</v>
      </c>
      <c r="K227" s="418"/>
      <c r="L227" s="412">
        <v>10000</v>
      </c>
      <c r="M227" s="413" t="s">
        <v>22</v>
      </c>
      <c r="N227" s="414" t="s">
        <v>5</v>
      </c>
      <c r="O227" s="412">
        <v>30</v>
      </c>
      <c r="P227" s="415" t="s">
        <v>23</v>
      </c>
      <c r="Q227" s="414" t="s">
        <v>5</v>
      </c>
      <c r="R227" s="412">
        <v>2</v>
      </c>
      <c r="S227" s="415" t="s">
        <v>42</v>
      </c>
      <c r="T227" s="415"/>
      <c r="U227" s="415"/>
      <c r="V227" s="415"/>
      <c r="W227" s="414" t="s">
        <v>24</v>
      </c>
      <c r="X227" s="416">
        <f t="shared" si="24"/>
        <v>600000</v>
      </c>
      <c r="Y227" s="221"/>
      <c r="Z227" s="222"/>
      <c r="AA227" s="222"/>
      <c r="AB227" s="222"/>
      <c r="AC227" s="222"/>
      <c r="AD227" s="222"/>
      <c r="AE227" s="222"/>
      <c r="AF227" s="222"/>
      <c r="AG227" s="222"/>
      <c r="AH227" s="222"/>
      <c r="AI227" s="222"/>
      <c r="AJ227" s="222"/>
      <c r="AK227" s="222"/>
      <c r="AL227" s="222"/>
      <c r="AM227" s="222"/>
      <c r="AN227" s="222"/>
      <c r="AO227" s="222"/>
      <c r="AP227" s="222"/>
      <c r="AQ227" s="222"/>
      <c r="AR227" s="222"/>
      <c r="AS227" s="222"/>
      <c r="AT227" s="222"/>
      <c r="AU227" s="222"/>
      <c r="AV227" s="222"/>
      <c r="AW227" s="222"/>
      <c r="AX227" s="222"/>
      <c r="AY227" s="222"/>
      <c r="AZ227" s="222"/>
      <c r="BA227" s="222"/>
      <c r="BB227" s="222"/>
      <c r="BC227" s="222"/>
      <c r="BD227" s="222"/>
      <c r="BE227" s="222"/>
      <c r="BF227" s="222"/>
      <c r="BG227" s="222"/>
      <c r="BH227" s="222"/>
      <c r="BI227" s="222"/>
      <c r="BJ227" s="222"/>
      <c r="BK227" s="222"/>
      <c r="BL227" s="222"/>
      <c r="BM227" s="222"/>
      <c r="BN227" s="222"/>
      <c r="BO227" s="222"/>
      <c r="BP227" s="222"/>
      <c r="BQ227" s="222"/>
    </row>
    <row r="228" spans="1:69" s="417" customFormat="1" ht="30" customHeight="1">
      <c r="A228" s="252"/>
      <c r="B228" s="291"/>
      <c r="C228" s="256"/>
      <c r="D228" s="380"/>
      <c r="E228" s="410"/>
      <c r="F228" s="384"/>
      <c r="G228" s="268"/>
      <c r="H228" s="260"/>
      <c r="I228" s="269" t="s">
        <v>8</v>
      </c>
      <c r="J228" s="418" t="s">
        <v>669</v>
      </c>
      <c r="K228" s="418"/>
      <c r="L228" s="412">
        <v>10000</v>
      </c>
      <c r="M228" s="413" t="s">
        <v>22</v>
      </c>
      <c r="N228" s="414" t="s">
        <v>5</v>
      </c>
      <c r="O228" s="412">
        <v>12</v>
      </c>
      <c r="P228" s="415" t="s">
        <v>23</v>
      </c>
      <c r="Q228" s="414" t="s">
        <v>5</v>
      </c>
      <c r="R228" s="412">
        <v>6</v>
      </c>
      <c r="S228" s="415" t="s">
        <v>1</v>
      </c>
      <c r="T228" s="415"/>
      <c r="U228" s="415"/>
      <c r="V228" s="415"/>
      <c r="W228" s="414" t="s">
        <v>24</v>
      </c>
      <c r="X228" s="416">
        <f t="shared" si="24"/>
        <v>720000</v>
      </c>
      <c r="Y228" s="221"/>
      <c r="Z228" s="222"/>
      <c r="AA228" s="222"/>
      <c r="AB228" s="222"/>
      <c r="AC228" s="222"/>
      <c r="AD228" s="222"/>
      <c r="AE228" s="222"/>
      <c r="AF228" s="222"/>
      <c r="AG228" s="222"/>
      <c r="AH228" s="222"/>
      <c r="AI228" s="222"/>
      <c r="AJ228" s="222"/>
      <c r="AK228" s="222"/>
      <c r="AL228" s="222"/>
      <c r="AM228" s="222"/>
      <c r="AN228" s="222"/>
      <c r="AO228" s="222"/>
      <c r="AP228" s="222"/>
      <c r="AQ228" s="222"/>
      <c r="AR228" s="222"/>
      <c r="AS228" s="222"/>
      <c r="AT228" s="222"/>
      <c r="AU228" s="222"/>
      <c r="AV228" s="222"/>
      <c r="AW228" s="222"/>
      <c r="AX228" s="222"/>
      <c r="AY228" s="222"/>
      <c r="AZ228" s="222"/>
      <c r="BA228" s="222"/>
      <c r="BB228" s="222"/>
      <c r="BC228" s="222"/>
      <c r="BD228" s="222"/>
      <c r="BE228" s="222"/>
      <c r="BF228" s="222"/>
      <c r="BG228" s="222"/>
      <c r="BH228" s="222"/>
      <c r="BI228" s="222"/>
      <c r="BJ228" s="222"/>
      <c r="BK228" s="222"/>
      <c r="BL228" s="222"/>
      <c r="BM228" s="222"/>
      <c r="BN228" s="222"/>
      <c r="BO228" s="222"/>
      <c r="BP228" s="222"/>
      <c r="BQ228" s="222"/>
    </row>
    <row r="229" spans="1:69" s="417" customFormat="1" ht="30" customHeight="1">
      <c r="A229" s="252"/>
      <c r="B229" s="291"/>
      <c r="C229" s="256"/>
      <c r="D229" s="380"/>
      <c r="E229" s="410"/>
      <c r="F229" s="384"/>
      <c r="G229" s="268"/>
      <c r="H229" s="260"/>
      <c r="I229" s="269" t="s">
        <v>8</v>
      </c>
      <c r="J229" s="418" t="s">
        <v>670</v>
      </c>
      <c r="K229" s="418"/>
      <c r="L229" s="412">
        <v>45000</v>
      </c>
      <c r="M229" s="413" t="s">
        <v>22</v>
      </c>
      <c r="N229" s="414" t="s">
        <v>5</v>
      </c>
      <c r="O229" s="412">
        <v>60</v>
      </c>
      <c r="P229" s="415" t="s">
        <v>23</v>
      </c>
      <c r="Q229" s="414" t="s">
        <v>5</v>
      </c>
      <c r="R229" s="412">
        <v>2</v>
      </c>
      <c r="S229" s="415" t="s">
        <v>42</v>
      </c>
      <c r="T229" s="415"/>
      <c r="U229" s="415"/>
      <c r="V229" s="415"/>
      <c r="W229" s="414" t="s">
        <v>24</v>
      </c>
      <c r="X229" s="416">
        <f t="shared" si="24"/>
        <v>5400000</v>
      </c>
      <c r="Y229" s="221"/>
      <c r="Z229" s="222"/>
      <c r="AA229" s="222"/>
      <c r="AB229" s="222"/>
      <c r="AC229" s="222"/>
      <c r="AD229" s="222"/>
      <c r="AE229" s="222"/>
      <c r="AF229" s="222"/>
      <c r="AG229" s="222"/>
      <c r="AH229" s="222"/>
      <c r="AI229" s="222"/>
      <c r="AJ229" s="222"/>
      <c r="AK229" s="222"/>
      <c r="AL229" s="222"/>
      <c r="AM229" s="222"/>
      <c r="AN229" s="222"/>
      <c r="AO229" s="222"/>
      <c r="AP229" s="222"/>
      <c r="AQ229" s="222"/>
      <c r="AR229" s="222"/>
      <c r="AS229" s="222"/>
      <c r="AT229" s="222"/>
      <c r="AU229" s="222"/>
      <c r="AV229" s="222"/>
      <c r="AW229" s="222"/>
      <c r="AX229" s="222"/>
      <c r="AY229" s="222"/>
      <c r="AZ229" s="222"/>
      <c r="BA229" s="222"/>
      <c r="BB229" s="222"/>
      <c r="BC229" s="222"/>
      <c r="BD229" s="222"/>
      <c r="BE229" s="222"/>
      <c r="BF229" s="222"/>
      <c r="BG229" s="222"/>
      <c r="BH229" s="222"/>
      <c r="BI229" s="222"/>
      <c r="BJ229" s="222"/>
      <c r="BK229" s="222"/>
      <c r="BL229" s="222"/>
      <c r="BM229" s="222"/>
      <c r="BN229" s="222"/>
      <c r="BO229" s="222"/>
      <c r="BP229" s="222"/>
      <c r="BQ229" s="222"/>
    </row>
    <row r="230" spans="1:69" s="417" customFormat="1" ht="30" customHeight="1">
      <c r="A230" s="252"/>
      <c r="B230" s="291"/>
      <c r="C230" s="256"/>
      <c r="D230" s="380"/>
      <c r="E230" s="410"/>
      <c r="F230" s="384"/>
      <c r="G230" s="268"/>
      <c r="H230" s="260"/>
      <c r="I230" s="269" t="s">
        <v>8</v>
      </c>
      <c r="J230" s="418" t="s">
        <v>671</v>
      </c>
      <c r="K230" s="418"/>
      <c r="L230" s="412">
        <v>70000</v>
      </c>
      <c r="M230" s="413" t="s">
        <v>22</v>
      </c>
      <c r="N230" s="414" t="s">
        <v>5</v>
      </c>
      <c r="O230" s="412">
        <v>6</v>
      </c>
      <c r="P230" s="415" t="s">
        <v>23</v>
      </c>
      <c r="Q230" s="414" t="s">
        <v>5</v>
      </c>
      <c r="R230" s="412">
        <v>2</v>
      </c>
      <c r="S230" s="415" t="s">
        <v>42</v>
      </c>
      <c r="T230" s="415"/>
      <c r="U230" s="415"/>
      <c r="V230" s="415"/>
      <c r="W230" s="414" t="s">
        <v>24</v>
      </c>
      <c r="X230" s="416">
        <f t="shared" si="24"/>
        <v>840000</v>
      </c>
      <c r="Y230" s="221"/>
      <c r="Z230" s="222"/>
      <c r="AA230" s="222"/>
      <c r="AB230" s="222"/>
      <c r="AC230" s="222"/>
      <c r="AD230" s="222"/>
      <c r="AE230" s="222"/>
      <c r="AF230" s="222"/>
      <c r="AG230" s="222"/>
      <c r="AH230" s="222"/>
      <c r="AI230" s="222"/>
      <c r="AJ230" s="222"/>
      <c r="AK230" s="222"/>
      <c r="AL230" s="222"/>
      <c r="AM230" s="222"/>
      <c r="AN230" s="222"/>
      <c r="AO230" s="222"/>
      <c r="AP230" s="222"/>
      <c r="AQ230" s="222"/>
      <c r="AR230" s="222"/>
      <c r="AS230" s="222"/>
      <c r="AT230" s="222"/>
      <c r="AU230" s="222"/>
      <c r="AV230" s="222"/>
      <c r="AW230" s="222"/>
      <c r="AX230" s="222"/>
      <c r="AY230" s="222"/>
      <c r="AZ230" s="222"/>
      <c r="BA230" s="222"/>
      <c r="BB230" s="222"/>
      <c r="BC230" s="222"/>
      <c r="BD230" s="222"/>
      <c r="BE230" s="222"/>
      <c r="BF230" s="222"/>
      <c r="BG230" s="222"/>
      <c r="BH230" s="222"/>
      <c r="BI230" s="222"/>
      <c r="BJ230" s="222"/>
      <c r="BK230" s="222"/>
      <c r="BL230" s="222"/>
      <c r="BM230" s="222"/>
      <c r="BN230" s="222"/>
      <c r="BO230" s="222"/>
      <c r="BP230" s="222"/>
      <c r="BQ230" s="222"/>
    </row>
    <row r="231" spans="1:69" s="417" customFormat="1" ht="30" customHeight="1">
      <c r="A231" s="252"/>
      <c r="B231" s="291"/>
      <c r="C231" s="256"/>
      <c r="D231" s="380"/>
      <c r="E231" s="410"/>
      <c r="F231" s="384"/>
      <c r="G231" s="268"/>
      <c r="H231" s="260"/>
      <c r="I231" s="269" t="s">
        <v>8</v>
      </c>
      <c r="J231" s="418" t="s">
        <v>672</v>
      </c>
      <c r="K231" s="418"/>
      <c r="L231" s="412">
        <v>10000</v>
      </c>
      <c r="M231" s="413" t="s">
        <v>22</v>
      </c>
      <c r="N231" s="414" t="s">
        <v>5</v>
      </c>
      <c r="O231" s="412">
        <v>40</v>
      </c>
      <c r="P231" s="415" t="s">
        <v>23</v>
      </c>
      <c r="Q231" s="414" t="s">
        <v>5</v>
      </c>
      <c r="R231" s="412">
        <v>3</v>
      </c>
      <c r="S231" s="415" t="s">
        <v>42</v>
      </c>
      <c r="T231" s="415"/>
      <c r="U231" s="415"/>
      <c r="V231" s="415"/>
      <c r="W231" s="414" t="s">
        <v>24</v>
      </c>
      <c r="X231" s="416">
        <v>1200000</v>
      </c>
      <c r="Y231" s="221"/>
      <c r="Z231" s="222"/>
      <c r="AA231" s="222"/>
      <c r="AB231" s="222"/>
      <c r="AC231" s="222"/>
      <c r="AD231" s="222"/>
      <c r="AE231" s="222"/>
      <c r="AF231" s="222"/>
      <c r="AG231" s="222"/>
      <c r="AH231" s="222"/>
      <c r="AI231" s="222"/>
      <c r="AJ231" s="222"/>
      <c r="AK231" s="222"/>
      <c r="AL231" s="222"/>
      <c r="AM231" s="222"/>
      <c r="AN231" s="222"/>
      <c r="AO231" s="222"/>
      <c r="AP231" s="222"/>
      <c r="AQ231" s="222"/>
      <c r="AR231" s="222"/>
      <c r="AS231" s="222"/>
      <c r="AT231" s="222"/>
      <c r="AU231" s="222"/>
      <c r="AV231" s="222"/>
      <c r="AW231" s="222"/>
      <c r="AX231" s="222"/>
      <c r="AY231" s="222"/>
      <c r="AZ231" s="222"/>
      <c r="BA231" s="222"/>
      <c r="BB231" s="222"/>
      <c r="BC231" s="222"/>
      <c r="BD231" s="222"/>
      <c r="BE231" s="222"/>
      <c r="BF231" s="222"/>
      <c r="BG231" s="222"/>
      <c r="BH231" s="222"/>
      <c r="BI231" s="222"/>
      <c r="BJ231" s="222"/>
      <c r="BK231" s="222"/>
      <c r="BL231" s="222"/>
      <c r="BM231" s="222"/>
      <c r="BN231" s="222"/>
      <c r="BO231" s="222"/>
      <c r="BP231" s="222"/>
      <c r="BQ231" s="222"/>
    </row>
    <row r="232" spans="1:69" s="417" customFormat="1" ht="30" customHeight="1">
      <c r="A232" s="252"/>
      <c r="B232" s="291"/>
      <c r="C232" s="256"/>
      <c r="D232" s="380"/>
      <c r="E232" s="410"/>
      <c r="F232" s="384"/>
      <c r="G232" s="268"/>
      <c r="H232" s="260"/>
      <c r="I232" s="852" t="s">
        <v>652</v>
      </c>
      <c r="J232" s="853"/>
      <c r="K232" s="261"/>
      <c r="L232" s="295"/>
      <c r="M232" s="296"/>
      <c r="N232" s="263"/>
      <c r="O232" s="264"/>
      <c r="P232" s="296"/>
      <c r="Q232" s="263"/>
      <c r="R232" s="264"/>
      <c r="S232" s="296"/>
      <c r="T232" s="263"/>
      <c r="U232" s="264"/>
      <c r="V232" s="296"/>
      <c r="W232" s="263"/>
      <c r="X232" s="271">
        <f>SUM(X233:X236)</f>
        <v>-3105000</v>
      </c>
      <c r="Y232" s="221"/>
      <c r="Z232" s="222"/>
      <c r="AA232" s="222"/>
      <c r="AB232" s="222"/>
      <c r="AC232" s="222"/>
      <c r="AD232" s="222"/>
      <c r="AE232" s="222"/>
      <c r="AF232" s="222"/>
      <c r="AG232" s="222"/>
      <c r="AH232" s="222"/>
      <c r="AI232" s="222"/>
      <c r="AJ232" s="222"/>
      <c r="AK232" s="222"/>
      <c r="AL232" s="222"/>
      <c r="AM232" s="222"/>
      <c r="AN232" s="222"/>
      <c r="AO232" s="222"/>
      <c r="AP232" s="222"/>
      <c r="AQ232" s="222"/>
      <c r="AR232" s="222"/>
      <c r="AS232" s="222"/>
      <c r="AT232" s="222"/>
      <c r="AU232" s="222"/>
      <c r="AV232" s="222"/>
      <c r="AW232" s="222"/>
      <c r="AX232" s="222"/>
      <c r="AY232" s="222"/>
      <c r="AZ232" s="222"/>
      <c r="BA232" s="222"/>
      <c r="BB232" s="222"/>
      <c r="BC232" s="222"/>
      <c r="BD232" s="222"/>
      <c r="BE232" s="222"/>
      <c r="BF232" s="222"/>
      <c r="BG232" s="222"/>
      <c r="BH232" s="222"/>
      <c r="BI232" s="222"/>
      <c r="BJ232" s="222"/>
      <c r="BK232" s="222"/>
      <c r="BL232" s="222"/>
      <c r="BM232" s="222"/>
      <c r="BN232" s="222"/>
      <c r="BO232" s="222"/>
      <c r="BP232" s="222"/>
      <c r="BQ232" s="222"/>
    </row>
    <row r="233" spans="1:69" s="417" customFormat="1" ht="30" customHeight="1">
      <c r="A233" s="252"/>
      <c r="B233" s="291"/>
      <c r="C233" s="256"/>
      <c r="D233" s="380"/>
      <c r="E233" s="410"/>
      <c r="F233" s="384"/>
      <c r="G233" s="268"/>
      <c r="H233" s="260"/>
      <c r="I233" s="126" t="s">
        <v>8</v>
      </c>
      <c r="J233" s="261" t="s">
        <v>720</v>
      </c>
      <c r="K233" s="329" t="s">
        <v>653</v>
      </c>
      <c r="L233" s="295">
        <v>2400000</v>
      </c>
      <c r="M233" s="296" t="s">
        <v>263</v>
      </c>
      <c r="N233" s="263" t="s">
        <v>654</v>
      </c>
      <c r="O233" s="264" t="s">
        <v>655</v>
      </c>
      <c r="P233" s="854">
        <v>3600000</v>
      </c>
      <c r="Q233" s="854"/>
      <c r="R233" s="854"/>
      <c r="S233" s="854"/>
      <c r="T233" s="854"/>
      <c r="U233" s="264" t="s">
        <v>263</v>
      </c>
      <c r="V233" s="296"/>
      <c r="W233" s="263" t="s">
        <v>555</v>
      </c>
      <c r="X233" s="271">
        <f>L233-P233</f>
        <v>-1200000</v>
      </c>
      <c r="Y233" s="221"/>
      <c r="Z233" s="222"/>
      <c r="AA233" s="222"/>
      <c r="AB233" s="222"/>
      <c r="AC233" s="222"/>
      <c r="AD233" s="222"/>
      <c r="AE233" s="222"/>
      <c r="AF233" s="222"/>
      <c r="AG233" s="222"/>
      <c r="AH233" s="222"/>
      <c r="AI233" s="222"/>
      <c r="AJ233" s="222"/>
      <c r="AK233" s="222"/>
      <c r="AL233" s="222"/>
      <c r="AM233" s="222"/>
      <c r="AN233" s="222"/>
      <c r="AO233" s="222"/>
      <c r="AP233" s="222"/>
      <c r="AQ233" s="222"/>
      <c r="AR233" s="222"/>
      <c r="AS233" s="222"/>
      <c r="AT233" s="222"/>
      <c r="AU233" s="222"/>
      <c r="AV233" s="222"/>
      <c r="AW233" s="222"/>
      <c r="AX233" s="222"/>
      <c r="AY233" s="222"/>
      <c r="AZ233" s="222"/>
      <c r="BA233" s="222"/>
      <c r="BB233" s="222"/>
      <c r="BC233" s="222"/>
      <c r="BD233" s="222"/>
      <c r="BE233" s="222"/>
      <c r="BF233" s="222"/>
      <c r="BG233" s="222"/>
      <c r="BH233" s="222"/>
      <c r="BI233" s="222"/>
      <c r="BJ233" s="222"/>
      <c r="BK233" s="222"/>
      <c r="BL233" s="222"/>
      <c r="BM233" s="222"/>
      <c r="BN233" s="222"/>
      <c r="BO233" s="222"/>
      <c r="BP233" s="222"/>
      <c r="BQ233" s="222"/>
    </row>
    <row r="234" spans="1:69" s="417" customFormat="1" ht="30" customHeight="1">
      <c r="A234" s="445"/>
      <c r="B234" s="769"/>
      <c r="C234" s="354"/>
      <c r="D234" s="770"/>
      <c r="E234" s="771"/>
      <c r="F234" s="389"/>
      <c r="G234" s="306"/>
      <c r="H234" s="307"/>
      <c r="I234" s="308" t="s">
        <v>8</v>
      </c>
      <c r="J234" s="772" t="s">
        <v>668</v>
      </c>
      <c r="K234" s="333" t="s">
        <v>653</v>
      </c>
      <c r="L234" s="310">
        <v>300000</v>
      </c>
      <c r="M234" s="311" t="s">
        <v>263</v>
      </c>
      <c r="N234" s="312" t="s">
        <v>654</v>
      </c>
      <c r="O234" s="313" t="s">
        <v>655</v>
      </c>
      <c r="P234" s="855">
        <v>600000</v>
      </c>
      <c r="Q234" s="855"/>
      <c r="R234" s="855"/>
      <c r="S234" s="855"/>
      <c r="T234" s="855"/>
      <c r="U234" s="313" t="s">
        <v>263</v>
      </c>
      <c r="V234" s="311"/>
      <c r="W234" s="312" t="s">
        <v>555</v>
      </c>
      <c r="X234" s="314">
        <f>L234-P234</f>
        <v>-300000</v>
      </c>
      <c r="Y234" s="221"/>
      <c r="Z234" s="222"/>
      <c r="AA234" s="222"/>
      <c r="AB234" s="222"/>
      <c r="AC234" s="222"/>
      <c r="AD234" s="222"/>
      <c r="AE234" s="222"/>
      <c r="AF234" s="222"/>
      <c r="AG234" s="222"/>
      <c r="AH234" s="222"/>
      <c r="AI234" s="222"/>
      <c r="AJ234" s="222"/>
      <c r="AK234" s="222"/>
      <c r="AL234" s="222"/>
      <c r="AM234" s="222"/>
      <c r="AN234" s="222"/>
      <c r="AO234" s="222"/>
      <c r="AP234" s="222"/>
      <c r="AQ234" s="222"/>
      <c r="AR234" s="222"/>
      <c r="AS234" s="222"/>
      <c r="AT234" s="222"/>
      <c r="AU234" s="222"/>
      <c r="AV234" s="222"/>
      <c r="AW234" s="222"/>
      <c r="AX234" s="222"/>
      <c r="AY234" s="222"/>
      <c r="AZ234" s="222"/>
      <c r="BA234" s="222"/>
      <c r="BB234" s="222"/>
      <c r="BC234" s="222"/>
      <c r="BD234" s="222"/>
      <c r="BE234" s="222"/>
      <c r="BF234" s="222"/>
      <c r="BG234" s="222"/>
      <c r="BH234" s="222"/>
      <c r="BI234" s="222"/>
      <c r="BJ234" s="222"/>
      <c r="BK234" s="222"/>
      <c r="BL234" s="222"/>
      <c r="BM234" s="222"/>
      <c r="BN234" s="222"/>
      <c r="BO234" s="222"/>
      <c r="BP234" s="222"/>
      <c r="BQ234" s="222"/>
    </row>
    <row r="235" spans="1:69" s="417" customFormat="1" ht="30" customHeight="1">
      <c r="A235" s="252"/>
      <c r="B235" s="291"/>
      <c r="C235" s="256"/>
      <c r="D235" s="380"/>
      <c r="E235" s="410"/>
      <c r="F235" s="384"/>
      <c r="G235" s="268"/>
      <c r="H235" s="260"/>
      <c r="I235" s="126" t="s">
        <v>8</v>
      </c>
      <c r="J235" s="418" t="s">
        <v>670</v>
      </c>
      <c r="K235" s="329" t="s">
        <v>653</v>
      </c>
      <c r="L235" s="295">
        <v>4005000</v>
      </c>
      <c r="M235" s="296" t="s">
        <v>263</v>
      </c>
      <c r="N235" s="263" t="s">
        <v>654</v>
      </c>
      <c r="O235" s="264" t="s">
        <v>655</v>
      </c>
      <c r="P235" s="854">
        <v>5400000</v>
      </c>
      <c r="Q235" s="854"/>
      <c r="R235" s="854"/>
      <c r="S235" s="854"/>
      <c r="T235" s="854"/>
      <c r="U235" s="264" t="s">
        <v>263</v>
      </c>
      <c r="V235" s="296"/>
      <c r="W235" s="263" t="s">
        <v>555</v>
      </c>
      <c r="X235" s="271">
        <f t="shared" ref="X235:X236" si="25">L235-P235</f>
        <v>-1395000</v>
      </c>
      <c r="Y235" s="221"/>
      <c r="Z235" s="222"/>
      <c r="AA235" s="222"/>
      <c r="AB235" s="222"/>
      <c r="AC235" s="222"/>
      <c r="AD235" s="222"/>
      <c r="AE235" s="222"/>
      <c r="AF235" s="222"/>
      <c r="AG235" s="222"/>
      <c r="AH235" s="222"/>
      <c r="AI235" s="222"/>
      <c r="AJ235" s="222"/>
      <c r="AK235" s="222"/>
      <c r="AL235" s="222"/>
      <c r="AM235" s="222"/>
      <c r="AN235" s="222"/>
      <c r="AO235" s="222"/>
      <c r="AP235" s="222"/>
      <c r="AQ235" s="222"/>
      <c r="AR235" s="222"/>
      <c r="AS235" s="222"/>
      <c r="AT235" s="222"/>
      <c r="AU235" s="222"/>
      <c r="AV235" s="222"/>
      <c r="AW235" s="222"/>
      <c r="AX235" s="222"/>
      <c r="AY235" s="222"/>
      <c r="AZ235" s="222"/>
      <c r="BA235" s="222"/>
      <c r="BB235" s="222"/>
      <c r="BC235" s="222"/>
      <c r="BD235" s="222"/>
      <c r="BE235" s="222"/>
      <c r="BF235" s="222"/>
      <c r="BG235" s="222"/>
      <c r="BH235" s="222"/>
      <c r="BI235" s="222"/>
      <c r="BJ235" s="222"/>
      <c r="BK235" s="222"/>
      <c r="BL235" s="222"/>
      <c r="BM235" s="222"/>
      <c r="BN235" s="222"/>
      <c r="BO235" s="222"/>
      <c r="BP235" s="222"/>
      <c r="BQ235" s="222"/>
    </row>
    <row r="236" spans="1:69" s="417" customFormat="1" ht="30" customHeight="1">
      <c r="A236" s="252"/>
      <c r="B236" s="291"/>
      <c r="C236" s="256"/>
      <c r="D236" s="380"/>
      <c r="E236" s="410"/>
      <c r="F236" s="384"/>
      <c r="G236" s="268"/>
      <c r="H236" s="260"/>
      <c r="I236" s="126" t="s">
        <v>8</v>
      </c>
      <c r="J236" s="418" t="s">
        <v>671</v>
      </c>
      <c r="K236" s="329" t="s">
        <v>653</v>
      </c>
      <c r="L236" s="295">
        <v>630000</v>
      </c>
      <c r="M236" s="296" t="s">
        <v>263</v>
      </c>
      <c r="N236" s="263" t="s">
        <v>654</v>
      </c>
      <c r="O236" s="264" t="s">
        <v>655</v>
      </c>
      <c r="P236" s="854">
        <v>840000</v>
      </c>
      <c r="Q236" s="854"/>
      <c r="R236" s="854"/>
      <c r="S236" s="854"/>
      <c r="T236" s="854"/>
      <c r="U236" s="264" t="s">
        <v>263</v>
      </c>
      <c r="V236" s="296"/>
      <c r="W236" s="263" t="s">
        <v>555</v>
      </c>
      <c r="X236" s="271">
        <f t="shared" si="25"/>
        <v>-210000</v>
      </c>
      <c r="Y236" s="221"/>
      <c r="Z236" s="222"/>
      <c r="AA236" s="222"/>
      <c r="AB236" s="222"/>
      <c r="AC236" s="222"/>
      <c r="AD236" s="222"/>
      <c r="AE236" s="222"/>
      <c r="AF236" s="222"/>
      <c r="AG236" s="222"/>
      <c r="AH236" s="222"/>
      <c r="AI236" s="222"/>
      <c r="AJ236" s="222"/>
      <c r="AK236" s="222"/>
      <c r="AL236" s="222"/>
      <c r="AM236" s="222"/>
      <c r="AN236" s="222"/>
      <c r="AO236" s="222"/>
      <c r="AP236" s="222"/>
      <c r="AQ236" s="222"/>
      <c r="AR236" s="222"/>
      <c r="AS236" s="222"/>
      <c r="AT236" s="222"/>
      <c r="AU236" s="222"/>
      <c r="AV236" s="222"/>
      <c r="AW236" s="222"/>
      <c r="AX236" s="222"/>
      <c r="AY236" s="222"/>
      <c r="AZ236" s="222"/>
      <c r="BA236" s="222"/>
      <c r="BB236" s="222"/>
      <c r="BC236" s="222"/>
      <c r="BD236" s="222"/>
      <c r="BE236" s="222"/>
      <c r="BF236" s="222"/>
      <c r="BG236" s="222"/>
      <c r="BH236" s="222"/>
      <c r="BI236" s="222"/>
      <c r="BJ236" s="222"/>
      <c r="BK236" s="222"/>
      <c r="BL236" s="222"/>
      <c r="BM236" s="222"/>
      <c r="BN236" s="222"/>
      <c r="BO236" s="222"/>
      <c r="BP236" s="222"/>
      <c r="BQ236" s="222"/>
    </row>
    <row r="237" spans="1:69" s="417" customFormat="1" ht="30" customHeight="1">
      <c r="A237" s="419"/>
      <c r="B237" s="292"/>
      <c r="C237" s="256"/>
      <c r="D237" s="380"/>
      <c r="E237" s="381" t="s">
        <v>9</v>
      </c>
      <c r="F237" s="420">
        <f>X237/1000</f>
        <v>292482</v>
      </c>
      <c r="G237" s="259">
        <v>281982</v>
      </c>
      <c r="H237" s="286">
        <f>F237-G237</f>
        <v>10500</v>
      </c>
      <c r="I237" s="850" t="s">
        <v>9</v>
      </c>
      <c r="J237" s="851"/>
      <c r="K237" s="301"/>
      <c r="L237" s="302"/>
      <c r="M237" s="287"/>
      <c r="N237" s="287"/>
      <c r="O237" s="303"/>
      <c r="P237" s="287"/>
      <c r="Q237" s="287"/>
      <c r="R237" s="287"/>
      <c r="S237" s="287"/>
      <c r="T237" s="287"/>
      <c r="U237" s="287"/>
      <c r="V237" s="287"/>
      <c r="W237" s="287"/>
      <c r="X237" s="265">
        <f>SUM(X238,X249)</f>
        <v>292482000</v>
      </c>
      <c r="Y237" s="221"/>
      <c r="Z237" s="222"/>
      <c r="AA237" s="222"/>
      <c r="AB237" s="222"/>
      <c r="AC237" s="222"/>
      <c r="AD237" s="222"/>
      <c r="AE237" s="222"/>
      <c r="AF237" s="222"/>
      <c r="AG237" s="222"/>
      <c r="AH237" s="222"/>
      <c r="AI237" s="222"/>
      <c r="AJ237" s="222"/>
      <c r="AK237" s="222"/>
      <c r="AL237" s="222"/>
      <c r="AM237" s="222"/>
      <c r="AN237" s="222"/>
      <c r="AO237" s="222"/>
      <c r="AP237" s="222"/>
      <c r="AQ237" s="222"/>
      <c r="AR237" s="222"/>
      <c r="AS237" s="222"/>
      <c r="AT237" s="222"/>
      <c r="AU237" s="222"/>
      <c r="AV237" s="222"/>
      <c r="AW237" s="222"/>
      <c r="AX237" s="222"/>
      <c r="AY237" s="222"/>
      <c r="AZ237" s="222"/>
      <c r="BA237" s="222"/>
      <c r="BB237" s="222"/>
      <c r="BC237" s="222"/>
      <c r="BD237" s="222"/>
      <c r="BE237" s="222"/>
      <c r="BF237" s="222"/>
      <c r="BG237" s="222"/>
      <c r="BH237" s="222"/>
      <c r="BI237" s="222"/>
      <c r="BJ237" s="222"/>
      <c r="BK237" s="222"/>
      <c r="BL237" s="222"/>
      <c r="BM237" s="222"/>
      <c r="BN237" s="222"/>
      <c r="BO237" s="222"/>
      <c r="BP237" s="222"/>
      <c r="BQ237" s="222"/>
    </row>
    <row r="238" spans="1:69" s="417" customFormat="1" ht="30" customHeight="1">
      <c r="A238" s="419"/>
      <c r="B238" s="292"/>
      <c r="C238" s="256"/>
      <c r="D238" s="380"/>
      <c r="E238" s="383"/>
      <c r="F238" s="393"/>
      <c r="G238" s="268"/>
      <c r="H238" s="260"/>
      <c r="I238" s="836" t="s">
        <v>651</v>
      </c>
      <c r="J238" s="837"/>
      <c r="K238" s="261"/>
      <c r="L238" s="262"/>
      <c r="M238" s="263"/>
      <c r="N238" s="263"/>
      <c r="O238" s="264"/>
      <c r="P238" s="263"/>
      <c r="Q238" s="263"/>
      <c r="R238" s="263"/>
      <c r="S238" s="263"/>
      <c r="T238" s="263"/>
      <c r="U238" s="263"/>
      <c r="V238" s="263"/>
      <c r="W238" s="263"/>
      <c r="X238" s="271">
        <f>SUM(X239:X248)</f>
        <v>281982000</v>
      </c>
      <c r="Y238" s="221"/>
      <c r="Z238" s="222"/>
      <c r="AA238" s="222"/>
      <c r="AB238" s="222"/>
      <c r="AC238" s="222"/>
      <c r="AD238" s="222"/>
      <c r="AE238" s="222"/>
      <c r="AF238" s="222"/>
      <c r="AG238" s="222"/>
      <c r="AH238" s="222"/>
      <c r="AI238" s="222"/>
      <c r="AJ238" s="222"/>
      <c r="AK238" s="222"/>
      <c r="AL238" s="222"/>
      <c r="AM238" s="222"/>
      <c r="AN238" s="222"/>
      <c r="AO238" s="222"/>
      <c r="AP238" s="222"/>
      <c r="AQ238" s="222"/>
      <c r="AR238" s="222"/>
      <c r="AS238" s="222"/>
      <c r="AT238" s="222"/>
      <c r="AU238" s="222"/>
      <c r="AV238" s="222"/>
      <c r="AW238" s="222"/>
      <c r="AX238" s="222"/>
      <c r="AY238" s="222"/>
      <c r="AZ238" s="222"/>
      <c r="BA238" s="222"/>
      <c r="BB238" s="222"/>
      <c r="BC238" s="222"/>
      <c r="BD238" s="222"/>
      <c r="BE238" s="222"/>
      <c r="BF238" s="222"/>
      <c r="BG238" s="222"/>
      <c r="BH238" s="222"/>
      <c r="BI238" s="222"/>
      <c r="BJ238" s="222"/>
      <c r="BK238" s="222"/>
      <c r="BL238" s="222"/>
      <c r="BM238" s="222"/>
      <c r="BN238" s="222"/>
      <c r="BO238" s="222"/>
      <c r="BP238" s="222"/>
      <c r="BQ238" s="222"/>
    </row>
    <row r="239" spans="1:69" s="417" customFormat="1" ht="30" customHeight="1">
      <c r="A239" s="419"/>
      <c r="B239" s="292"/>
      <c r="C239" s="256"/>
      <c r="D239" s="380"/>
      <c r="E239" s="383"/>
      <c r="F239" s="393"/>
      <c r="G239" s="268"/>
      <c r="H239" s="260"/>
      <c r="I239" s="269" t="s">
        <v>8</v>
      </c>
      <c r="J239" s="421" t="s">
        <v>252</v>
      </c>
      <c r="K239" s="421"/>
      <c r="L239" s="395">
        <v>24000000</v>
      </c>
      <c r="M239" s="296" t="s">
        <v>22</v>
      </c>
      <c r="N239" s="263" t="s">
        <v>5</v>
      </c>
      <c r="O239" s="395">
        <v>1</v>
      </c>
      <c r="P239" s="328" t="s">
        <v>42</v>
      </c>
      <c r="Q239" s="328"/>
      <c r="R239" s="328"/>
      <c r="S239" s="328"/>
      <c r="T239" s="328"/>
      <c r="U239" s="328"/>
      <c r="V239" s="328"/>
      <c r="W239" s="262" t="s">
        <v>24</v>
      </c>
      <c r="X239" s="271">
        <v>24000000</v>
      </c>
      <c r="Y239" s="221"/>
      <c r="Z239" s="222"/>
      <c r="AA239" s="222"/>
      <c r="AB239" s="222"/>
      <c r="AC239" s="222"/>
      <c r="AD239" s="222"/>
      <c r="AE239" s="222"/>
      <c r="AF239" s="222"/>
      <c r="AG239" s="222"/>
      <c r="AH239" s="222"/>
      <c r="AI239" s="222"/>
      <c r="AJ239" s="222"/>
      <c r="AK239" s="222"/>
      <c r="AL239" s="222"/>
      <c r="AM239" s="222"/>
      <c r="AN239" s="222"/>
      <c r="AO239" s="222"/>
      <c r="AP239" s="222"/>
      <c r="AQ239" s="222"/>
      <c r="AR239" s="222"/>
      <c r="AS239" s="222"/>
      <c r="AT239" s="222"/>
      <c r="AU239" s="222"/>
      <c r="AV239" s="222"/>
      <c r="AW239" s="222"/>
      <c r="AX239" s="222"/>
      <c r="AY239" s="222"/>
      <c r="AZ239" s="222"/>
      <c r="BA239" s="222"/>
      <c r="BB239" s="222"/>
      <c r="BC239" s="222"/>
      <c r="BD239" s="222"/>
      <c r="BE239" s="222"/>
      <c r="BF239" s="222"/>
      <c r="BG239" s="222"/>
      <c r="BH239" s="222"/>
      <c r="BI239" s="222"/>
      <c r="BJ239" s="222"/>
      <c r="BK239" s="222"/>
      <c r="BL239" s="222"/>
      <c r="BM239" s="222"/>
      <c r="BN239" s="222"/>
      <c r="BO239" s="222"/>
      <c r="BP239" s="222"/>
      <c r="BQ239" s="222"/>
    </row>
    <row r="240" spans="1:69" s="417" customFormat="1" ht="30" customHeight="1">
      <c r="A240" s="419"/>
      <c r="B240" s="292"/>
      <c r="C240" s="256"/>
      <c r="D240" s="380"/>
      <c r="E240" s="383"/>
      <c r="F240" s="393"/>
      <c r="G240" s="268"/>
      <c r="H240" s="260"/>
      <c r="I240" s="269" t="s">
        <v>8</v>
      </c>
      <c r="J240" s="422" t="s">
        <v>418</v>
      </c>
      <c r="K240" s="422"/>
      <c r="L240" s="395">
        <v>17500000</v>
      </c>
      <c r="M240" s="296" t="s">
        <v>22</v>
      </c>
      <c r="N240" s="263" t="s">
        <v>5</v>
      </c>
      <c r="O240" s="395">
        <v>1</v>
      </c>
      <c r="P240" s="328" t="s">
        <v>42</v>
      </c>
      <c r="Q240" s="328"/>
      <c r="R240" s="328"/>
      <c r="S240" s="328"/>
      <c r="T240" s="328"/>
      <c r="U240" s="328"/>
      <c r="V240" s="328"/>
      <c r="W240" s="262" t="s">
        <v>24</v>
      </c>
      <c r="X240" s="271">
        <f t="shared" ref="X240:X245" si="26">L240*O240</f>
        <v>17500000</v>
      </c>
      <c r="Y240" s="221"/>
      <c r="Z240" s="222"/>
      <c r="AA240" s="222"/>
      <c r="AB240" s="222"/>
      <c r="AC240" s="222"/>
      <c r="AD240" s="222"/>
      <c r="AE240" s="222"/>
      <c r="AF240" s="222"/>
      <c r="AG240" s="222"/>
      <c r="AH240" s="222"/>
      <c r="AI240" s="222"/>
      <c r="AJ240" s="222"/>
      <c r="AK240" s="222"/>
      <c r="AL240" s="222"/>
      <c r="AM240" s="222"/>
      <c r="AN240" s="222"/>
      <c r="AO240" s="222"/>
      <c r="AP240" s="222"/>
      <c r="AQ240" s="222"/>
      <c r="AR240" s="222"/>
      <c r="AS240" s="222"/>
      <c r="AT240" s="222"/>
      <c r="AU240" s="222"/>
      <c r="AV240" s="222"/>
      <c r="AW240" s="222"/>
      <c r="AX240" s="222"/>
      <c r="AY240" s="222"/>
      <c r="AZ240" s="222"/>
      <c r="BA240" s="222"/>
      <c r="BB240" s="222"/>
      <c r="BC240" s="222"/>
      <c r="BD240" s="222"/>
      <c r="BE240" s="222"/>
      <c r="BF240" s="222"/>
      <c r="BG240" s="222"/>
      <c r="BH240" s="222"/>
      <c r="BI240" s="222"/>
      <c r="BJ240" s="222"/>
      <c r="BK240" s="222"/>
      <c r="BL240" s="222"/>
      <c r="BM240" s="222"/>
      <c r="BN240" s="222"/>
      <c r="BO240" s="222"/>
      <c r="BP240" s="222"/>
      <c r="BQ240" s="222"/>
    </row>
    <row r="241" spans="1:69" s="417" customFormat="1" ht="30" customHeight="1">
      <c r="A241" s="419"/>
      <c r="B241" s="292"/>
      <c r="C241" s="256"/>
      <c r="D241" s="380"/>
      <c r="E241" s="423"/>
      <c r="F241" s="393"/>
      <c r="G241" s="268"/>
      <c r="H241" s="260"/>
      <c r="I241" s="269" t="s">
        <v>8</v>
      </c>
      <c r="J241" s="421" t="s">
        <v>419</v>
      </c>
      <c r="K241" s="421"/>
      <c r="L241" s="395">
        <v>17500000</v>
      </c>
      <c r="M241" s="296" t="s">
        <v>22</v>
      </c>
      <c r="N241" s="263" t="s">
        <v>5</v>
      </c>
      <c r="O241" s="395">
        <v>1</v>
      </c>
      <c r="P241" s="328" t="s">
        <v>42</v>
      </c>
      <c r="Q241" s="328"/>
      <c r="R241" s="328"/>
      <c r="S241" s="328"/>
      <c r="T241" s="328"/>
      <c r="U241" s="328"/>
      <c r="V241" s="328"/>
      <c r="W241" s="262" t="s">
        <v>24</v>
      </c>
      <c r="X241" s="271">
        <v>17500000</v>
      </c>
      <c r="Y241" s="221"/>
      <c r="Z241" s="222"/>
      <c r="AA241" s="222"/>
      <c r="AB241" s="222"/>
      <c r="AC241" s="222"/>
      <c r="AD241" s="222"/>
      <c r="AE241" s="222"/>
      <c r="AF241" s="222"/>
      <c r="AG241" s="222"/>
      <c r="AH241" s="222"/>
      <c r="AI241" s="222"/>
      <c r="AJ241" s="222"/>
      <c r="AK241" s="222"/>
      <c r="AL241" s="222"/>
      <c r="AM241" s="222"/>
      <c r="AN241" s="222"/>
      <c r="AO241" s="222"/>
      <c r="AP241" s="222"/>
      <c r="AQ241" s="222"/>
      <c r="AR241" s="222"/>
      <c r="AS241" s="222"/>
      <c r="AT241" s="222"/>
      <c r="AU241" s="222"/>
      <c r="AV241" s="222"/>
      <c r="AW241" s="222"/>
      <c r="AX241" s="222"/>
      <c r="AY241" s="222"/>
      <c r="AZ241" s="222"/>
      <c r="BA241" s="222"/>
      <c r="BB241" s="222"/>
      <c r="BC241" s="222"/>
      <c r="BD241" s="222"/>
      <c r="BE241" s="222"/>
      <c r="BF241" s="222"/>
      <c r="BG241" s="222"/>
      <c r="BH241" s="222"/>
      <c r="BI241" s="222"/>
      <c r="BJ241" s="222"/>
      <c r="BK241" s="222"/>
      <c r="BL241" s="222"/>
      <c r="BM241" s="222"/>
      <c r="BN241" s="222"/>
      <c r="BO241" s="222"/>
      <c r="BP241" s="222"/>
      <c r="BQ241" s="222"/>
    </row>
    <row r="242" spans="1:69" s="417" customFormat="1" ht="30" customHeight="1">
      <c r="A242" s="419"/>
      <c r="B242" s="292"/>
      <c r="C242" s="256"/>
      <c r="D242" s="380"/>
      <c r="E242" s="423"/>
      <c r="F242" s="393"/>
      <c r="G242" s="268"/>
      <c r="H242" s="260"/>
      <c r="I242" s="269" t="s">
        <v>8</v>
      </c>
      <c r="J242" s="421" t="s">
        <v>420</v>
      </c>
      <c r="K242" s="421"/>
      <c r="L242" s="395">
        <v>2000000</v>
      </c>
      <c r="M242" s="296" t="s">
        <v>22</v>
      </c>
      <c r="N242" s="263" t="s">
        <v>5</v>
      </c>
      <c r="O242" s="395">
        <v>1</v>
      </c>
      <c r="P242" s="328" t="s">
        <v>42</v>
      </c>
      <c r="Q242" s="328"/>
      <c r="R242" s="328"/>
      <c r="S242" s="328"/>
      <c r="T242" s="328"/>
      <c r="U242" s="328"/>
      <c r="V242" s="328"/>
      <c r="W242" s="262" t="s">
        <v>24</v>
      </c>
      <c r="X242" s="271">
        <f>L242*O242</f>
        <v>2000000</v>
      </c>
      <c r="Y242" s="221"/>
      <c r="Z242" s="222"/>
      <c r="AA242" s="222"/>
      <c r="AB242" s="222"/>
      <c r="AC242" s="222"/>
      <c r="AD242" s="222"/>
      <c r="AE242" s="222"/>
      <c r="AF242" s="222"/>
      <c r="AG242" s="222"/>
      <c r="AH242" s="222"/>
      <c r="AI242" s="222"/>
      <c r="AJ242" s="222"/>
      <c r="AK242" s="222"/>
      <c r="AL242" s="222"/>
      <c r="AM242" s="222"/>
      <c r="AN242" s="222"/>
      <c r="AO242" s="222"/>
      <c r="AP242" s="222"/>
      <c r="AQ242" s="222"/>
      <c r="AR242" s="222"/>
      <c r="AS242" s="222"/>
      <c r="AT242" s="222"/>
      <c r="AU242" s="222"/>
      <c r="AV242" s="222"/>
      <c r="AW242" s="222"/>
      <c r="AX242" s="222"/>
      <c r="AY242" s="222"/>
      <c r="AZ242" s="222"/>
      <c r="BA242" s="222"/>
      <c r="BB242" s="222"/>
      <c r="BC242" s="222"/>
      <c r="BD242" s="222"/>
      <c r="BE242" s="222"/>
      <c r="BF242" s="222"/>
      <c r="BG242" s="222"/>
      <c r="BH242" s="222"/>
      <c r="BI242" s="222"/>
      <c r="BJ242" s="222"/>
      <c r="BK242" s="222"/>
      <c r="BL242" s="222"/>
      <c r="BM242" s="222"/>
      <c r="BN242" s="222"/>
      <c r="BO242" s="222"/>
      <c r="BP242" s="222"/>
      <c r="BQ242" s="222"/>
    </row>
    <row r="243" spans="1:69" s="417" customFormat="1" ht="30" customHeight="1">
      <c r="A243" s="419"/>
      <c r="B243" s="292"/>
      <c r="C243" s="256"/>
      <c r="D243" s="380"/>
      <c r="E243" s="423"/>
      <c r="F243" s="393"/>
      <c r="G243" s="268"/>
      <c r="H243" s="260"/>
      <c r="I243" s="269" t="s">
        <v>8</v>
      </c>
      <c r="J243" s="421" t="s">
        <v>421</v>
      </c>
      <c r="K243" s="421"/>
      <c r="L243" s="395">
        <v>2800000</v>
      </c>
      <c r="M243" s="296" t="s">
        <v>22</v>
      </c>
      <c r="N243" s="263" t="s">
        <v>5</v>
      </c>
      <c r="O243" s="395">
        <v>1</v>
      </c>
      <c r="P243" s="328" t="s">
        <v>42</v>
      </c>
      <c r="Q243" s="328"/>
      <c r="R243" s="328"/>
      <c r="S243" s="328"/>
      <c r="T243" s="328"/>
      <c r="U243" s="328"/>
      <c r="V243" s="328"/>
      <c r="W243" s="262" t="s">
        <v>24</v>
      </c>
      <c r="X243" s="271">
        <f>L243*O243</f>
        <v>2800000</v>
      </c>
      <c r="Y243" s="221"/>
      <c r="Z243" s="222"/>
      <c r="AA243" s="222"/>
      <c r="AB243" s="222"/>
      <c r="AC243" s="222"/>
      <c r="AD243" s="222"/>
      <c r="AE243" s="222"/>
      <c r="AF243" s="222"/>
      <c r="AG243" s="222"/>
      <c r="AH243" s="222"/>
      <c r="AI243" s="222"/>
      <c r="AJ243" s="222"/>
      <c r="AK243" s="222"/>
      <c r="AL243" s="222"/>
      <c r="AM243" s="222"/>
      <c r="AN243" s="222"/>
      <c r="AO243" s="222"/>
      <c r="AP243" s="222"/>
      <c r="AQ243" s="222"/>
      <c r="AR243" s="222"/>
      <c r="AS243" s="222"/>
      <c r="AT243" s="222"/>
      <c r="AU243" s="222"/>
      <c r="AV243" s="222"/>
      <c r="AW243" s="222"/>
      <c r="AX243" s="222"/>
      <c r="AY243" s="222"/>
      <c r="AZ243" s="222"/>
      <c r="BA243" s="222"/>
      <c r="BB243" s="222"/>
      <c r="BC243" s="222"/>
      <c r="BD243" s="222"/>
      <c r="BE243" s="222"/>
      <c r="BF243" s="222"/>
      <c r="BG243" s="222"/>
      <c r="BH243" s="222"/>
      <c r="BI243" s="222"/>
      <c r="BJ243" s="222"/>
      <c r="BK243" s="222"/>
      <c r="BL243" s="222"/>
      <c r="BM243" s="222"/>
      <c r="BN243" s="222"/>
      <c r="BO243" s="222"/>
      <c r="BP243" s="222"/>
      <c r="BQ243" s="222"/>
    </row>
    <row r="244" spans="1:69" s="417" customFormat="1" ht="30" customHeight="1">
      <c r="A244" s="419"/>
      <c r="B244" s="292"/>
      <c r="C244" s="256"/>
      <c r="D244" s="380"/>
      <c r="E244" s="423"/>
      <c r="F244" s="393"/>
      <c r="G244" s="268"/>
      <c r="H244" s="260"/>
      <c r="I244" s="269" t="s">
        <v>8</v>
      </c>
      <c r="J244" s="421" t="s">
        <v>422</v>
      </c>
      <c r="K244" s="421"/>
      <c r="L244" s="395">
        <v>8000000</v>
      </c>
      <c r="M244" s="296" t="s">
        <v>22</v>
      </c>
      <c r="N244" s="263" t="s">
        <v>5</v>
      </c>
      <c r="O244" s="395">
        <v>1</v>
      </c>
      <c r="P244" s="328" t="s">
        <v>42</v>
      </c>
      <c r="Q244" s="328"/>
      <c r="R244" s="328"/>
      <c r="S244" s="328"/>
      <c r="T244" s="328"/>
      <c r="U244" s="328"/>
      <c r="V244" s="328"/>
      <c r="W244" s="262" t="s">
        <v>24</v>
      </c>
      <c r="X244" s="271">
        <f t="shared" si="26"/>
        <v>8000000</v>
      </c>
      <c r="Y244" s="221"/>
      <c r="Z244" s="222"/>
      <c r="AA244" s="222"/>
      <c r="AB244" s="222"/>
      <c r="AC244" s="222"/>
      <c r="AD244" s="222"/>
      <c r="AE244" s="222"/>
      <c r="AF244" s="222"/>
      <c r="AG244" s="222"/>
      <c r="AH244" s="222"/>
      <c r="AI244" s="222"/>
      <c r="AJ244" s="222"/>
      <c r="AK244" s="222"/>
      <c r="AL244" s="222"/>
      <c r="AM244" s="222"/>
      <c r="AN244" s="222"/>
      <c r="AO244" s="222"/>
      <c r="AP244" s="222"/>
      <c r="AQ244" s="222"/>
      <c r="AR244" s="222"/>
      <c r="AS244" s="222"/>
      <c r="AT244" s="222"/>
      <c r="AU244" s="222"/>
      <c r="AV244" s="222"/>
      <c r="AW244" s="222"/>
      <c r="AX244" s="222"/>
      <c r="AY244" s="222"/>
      <c r="AZ244" s="222"/>
      <c r="BA244" s="222"/>
      <c r="BB244" s="222"/>
      <c r="BC244" s="222"/>
      <c r="BD244" s="222"/>
      <c r="BE244" s="222"/>
      <c r="BF244" s="222"/>
      <c r="BG244" s="222"/>
      <c r="BH244" s="222"/>
      <c r="BI244" s="222"/>
      <c r="BJ244" s="222"/>
      <c r="BK244" s="222"/>
      <c r="BL244" s="222"/>
      <c r="BM244" s="222"/>
      <c r="BN244" s="222"/>
      <c r="BO244" s="222"/>
      <c r="BP244" s="222"/>
      <c r="BQ244" s="222"/>
    </row>
    <row r="245" spans="1:69" s="417" customFormat="1" ht="30" customHeight="1">
      <c r="A245" s="419"/>
      <c r="B245" s="292"/>
      <c r="C245" s="256"/>
      <c r="D245" s="380"/>
      <c r="E245" s="423"/>
      <c r="F245" s="393"/>
      <c r="G245" s="268"/>
      <c r="H245" s="260"/>
      <c r="I245" s="269" t="s">
        <v>8</v>
      </c>
      <c r="J245" s="421" t="s">
        <v>423</v>
      </c>
      <c r="K245" s="421"/>
      <c r="L245" s="395">
        <v>167782000</v>
      </c>
      <c r="M245" s="296" t="s">
        <v>22</v>
      </c>
      <c r="N245" s="263" t="s">
        <v>5</v>
      </c>
      <c r="O245" s="395">
        <v>1</v>
      </c>
      <c r="P245" s="328" t="s">
        <v>42</v>
      </c>
      <c r="Q245" s="328"/>
      <c r="R245" s="328"/>
      <c r="S245" s="328"/>
      <c r="T245" s="328"/>
      <c r="U245" s="328"/>
      <c r="V245" s="328"/>
      <c r="W245" s="262" t="s">
        <v>24</v>
      </c>
      <c r="X245" s="271">
        <f t="shared" si="26"/>
        <v>167782000</v>
      </c>
      <c r="Y245" s="221"/>
      <c r="Z245" s="222"/>
      <c r="AA245" s="222"/>
      <c r="AB245" s="222"/>
      <c r="AC245" s="222"/>
      <c r="AD245" s="222"/>
      <c r="AE245" s="222"/>
      <c r="AF245" s="222"/>
      <c r="AG245" s="222"/>
      <c r="AH245" s="222"/>
      <c r="AI245" s="222"/>
      <c r="AJ245" s="222"/>
      <c r="AK245" s="222"/>
      <c r="AL245" s="222"/>
      <c r="AM245" s="222"/>
      <c r="AN245" s="222"/>
      <c r="AO245" s="222"/>
      <c r="AP245" s="222"/>
      <c r="AQ245" s="222"/>
      <c r="AR245" s="222"/>
      <c r="AS245" s="222"/>
      <c r="AT245" s="222"/>
      <c r="AU245" s="222"/>
      <c r="AV245" s="222"/>
      <c r="AW245" s="222"/>
      <c r="AX245" s="222"/>
      <c r="AY245" s="222"/>
      <c r="AZ245" s="222"/>
      <c r="BA245" s="222"/>
      <c r="BB245" s="222"/>
      <c r="BC245" s="222"/>
      <c r="BD245" s="222"/>
      <c r="BE245" s="222"/>
      <c r="BF245" s="222"/>
      <c r="BG245" s="222"/>
      <c r="BH245" s="222"/>
      <c r="BI245" s="222"/>
      <c r="BJ245" s="222"/>
      <c r="BK245" s="222"/>
      <c r="BL245" s="222"/>
      <c r="BM245" s="222"/>
      <c r="BN245" s="222"/>
      <c r="BO245" s="222"/>
      <c r="BP245" s="222"/>
      <c r="BQ245" s="222"/>
    </row>
    <row r="246" spans="1:69" s="417" customFormat="1" ht="30" customHeight="1">
      <c r="A246" s="419"/>
      <c r="B246" s="292"/>
      <c r="C246" s="256"/>
      <c r="D246" s="380"/>
      <c r="E246" s="423"/>
      <c r="F246" s="393"/>
      <c r="G246" s="268"/>
      <c r="H246" s="260"/>
      <c r="I246" s="269" t="s">
        <v>8</v>
      </c>
      <c r="J246" s="421" t="s">
        <v>424</v>
      </c>
      <c r="K246" s="421"/>
      <c r="L246" s="395">
        <v>32000000</v>
      </c>
      <c r="M246" s="296" t="s">
        <v>22</v>
      </c>
      <c r="N246" s="263" t="s">
        <v>5</v>
      </c>
      <c r="O246" s="395">
        <v>1</v>
      </c>
      <c r="P246" s="328" t="s">
        <v>42</v>
      </c>
      <c r="Q246" s="328"/>
      <c r="R246" s="328"/>
      <c r="S246" s="328"/>
      <c r="T246" s="328"/>
      <c r="U246" s="328"/>
      <c r="V246" s="328"/>
      <c r="W246" s="262" t="s">
        <v>24</v>
      </c>
      <c r="X246" s="271">
        <f>L246*O246</f>
        <v>32000000</v>
      </c>
      <c r="Y246" s="221"/>
      <c r="Z246" s="222"/>
      <c r="AA246" s="222"/>
      <c r="AB246" s="222"/>
      <c r="AC246" s="222"/>
      <c r="AD246" s="222"/>
      <c r="AE246" s="222"/>
      <c r="AF246" s="222"/>
      <c r="AG246" s="222"/>
      <c r="AH246" s="222"/>
      <c r="AI246" s="222"/>
      <c r="AJ246" s="222"/>
      <c r="AK246" s="222"/>
      <c r="AL246" s="222"/>
      <c r="AM246" s="222"/>
      <c r="AN246" s="222"/>
      <c r="AO246" s="222"/>
      <c r="AP246" s="222"/>
      <c r="AQ246" s="222"/>
      <c r="AR246" s="222"/>
      <c r="AS246" s="222"/>
      <c r="AT246" s="222"/>
      <c r="AU246" s="222"/>
      <c r="AV246" s="222"/>
      <c r="AW246" s="222"/>
      <c r="AX246" s="222"/>
      <c r="AY246" s="222"/>
      <c r="AZ246" s="222"/>
      <c r="BA246" s="222"/>
      <c r="BB246" s="222"/>
      <c r="BC246" s="222"/>
      <c r="BD246" s="222"/>
      <c r="BE246" s="222"/>
      <c r="BF246" s="222"/>
      <c r="BG246" s="222"/>
      <c r="BH246" s="222"/>
      <c r="BI246" s="222"/>
      <c r="BJ246" s="222"/>
      <c r="BK246" s="222"/>
      <c r="BL246" s="222"/>
      <c r="BM246" s="222"/>
      <c r="BN246" s="222"/>
      <c r="BO246" s="222"/>
      <c r="BP246" s="222"/>
      <c r="BQ246" s="222"/>
    </row>
    <row r="247" spans="1:69" s="417" customFormat="1" ht="30" customHeight="1">
      <c r="A247" s="419"/>
      <c r="B247" s="292"/>
      <c r="C247" s="256"/>
      <c r="D247" s="380"/>
      <c r="E247" s="423"/>
      <c r="F247" s="393"/>
      <c r="G247" s="268"/>
      <c r="H247" s="260"/>
      <c r="I247" s="269" t="s">
        <v>8</v>
      </c>
      <c r="J247" s="421" t="s">
        <v>500</v>
      </c>
      <c r="K247" s="421"/>
      <c r="L247" s="395">
        <v>8400000</v>
      </c>
      <c r="M247" s="296" t="s">
        <v>22</v>
      </c>
      <c r="N247" s="263" t="s">
        <v>5</v>
      </c>
      <c r="O247" s="395">
        <v>1</v>
      </c>
      <c r="P247" s="328" t="s">
        <v>42</v>
      </c>
      <c r="Q247" s="328"/>
      <c r="R247" s="328"/>
      <c r="S247" s="328"/>
      <c r="T247" s="328"/>
      <c r="U247" s="328"/>
      <c r="V247" s="328"/>
      <c r="W247" s="262" t="s">
        <v>24</v>
      </c>
      <c r="X247" s="271">
        <f>L247*O247</f>
        <v>8400000</v>
      </c>
      <c r="Y247" s="221"/>
      <c r="Z247" s="222"/>
      <c r="AA247" s="222"/>
      <c r="AB247" s="222"/>
      <c r="AC247" s="222"/>
      <c r="AD247" s="222"/>
      <c r="AE247" s="222"/>
      <c r="AF247" s="222"/>
      <c r="AG247" s="222"/>
      <c r="AH247" s="222"/>
      <c r="AI247" s="222"/>
      <c r="AJ247" s="222"/>
      <c r="AK247" s="222"/>
      <c r="AL247" s="222"/>
      <c r="AM247" s="222"/>
      <c r="AN247" s="222"/>
      <c r="AO247" s="222"/>
      <c r="AP247" s="222"/>
      <c r="AQ247" s="222"/>
      <c r="AR247" s="222"/>
      <c r="AS247" s="222"/>
      <c r="AT247" s="222"/>
      <c r="AU247" s="222"/>
      <c r="AV247" s="222"/>
      <c r="AW247" s="222"/>
      <c r="AX247" s="222"/>
      <c r="AY247" s="222"/>
      <c r="AZ247" s="222"/>
      <c r="BA247" s="222"/>
      <c r="BB247" s="222"/>
      <c r="BC247" s="222"/>
      <c r="BD247" s="222"/>
      <c r="BE247" s="222"/>
      <c r="BF247" s="222"/>
      <c r="BG247" s="222"/>
      <c r="BH247" s="222"/>
      <c r="BI247" s="222"/>
      <c r="BJ247" s="222"/>
      <c r="BK247" s="222"/>
      <c r="BL247" s="222"/>
      <c r="BM247" s="222"/>
      <c r="BN247" s="222"/>
      <c r="BO247" s="222"/>
      <c r="BP247" s="222"/>
      <c r="BQ247" s="222"/>
    </row>
    <row r="248" spans="1:69" s="417" customFormat="1" ht="30" customHeight="1">
      <c r="A248" s="419"/>
      <c r="B248" s="292"/>
      <c r="C248" s="256"/>
      <c r="D248" s="380"/>
      <c r="E248" s="423"/>
      <c r="F248" s="393"/>
      <c r="G248" s="268"/>
      <c r="H248" s="260"/>
      <c r="I248" s="269" t="s">
        <v>8</v>
      </c>
      <c r="J248" s="421" t="s">
        <v>501</v>
      </c>
      <c r="K248" s="421"/>
      <c r="L248" s="395">
        <v>2000000</v>
      </c>
      <c r="M248" s="296" t="s">
        <v>22</v>
      </c>
      <c r="N248" s="263" t="s">
        <v>5</v>
      </c>
      <c r="O248" s="395">
        <v>1</v>
      </c>
      <c r="P248" s="328" t="s">
        <v>42</v>
      </c>
      <c r="Q248" s="328"/>
      <c r="R248" s="328"/>
      <c r="S248" s="328"/>
      <c r="T248" s="328"/>
      <c r="U248" s="328"/>
      <c r="V248" s="328"/>
      <c r="W248" s="262" t="s">
        <v>24</v>
      </c>
      <c r="X248" s="271">
        <f>L248*O248</f>
        <v>2000000</v>
      </c>
      <c r="Y248" s="221"/>
      <c r="Z248" s="222"/>
      <c r="AA248" s="222"/>
      <c r="AB248" s="222"/>
      <c r="AC248" s="222"/>
      <c r="AD248" s="222"/>
      <c r="AE248" s="222"/>
      <c r="AF248" s="222"/>
      <c r="AG248" s="222"/>
      <c r="AH248" s="222"/>
      <c r="AI248" s="222"/>
      <c r="AJ248" s="222"/>
      <c r="AK248" s="222"/>
      <c r="AL248" s="222"/>
      <c r="AM248" s="222"/>
      <c r="AN248" s="222"/>
      <c r="AO248" s="222"/>
      <c r="AP248" s="222"/>
      <c r="AQ248" s="222"/>
      <c r="AR248" s="222"/>
      <c r="AS248" s="222"/>
      <c r="AT248" s="222"/>
      <c r="AU248" s="222"/>
      <c r="AV248" s="222"/>
      <c r="AW248" s="222"/>
      <c r="AX248" s="222"/>
      <c r="AY248" s="222"/>
      <c r="AZ248" s="222"/>
      <c r="BA248" s="222"/>
      <c r="BB248" s="222"/>
      <c r="BC248" s="222"/>
      <c r="BD248" s="222"/>
      <c r="BE248" s="222"/>
      <c r="BF248" s="222"/>
      <c r="BG248" s="222"/>
      <c r="BH248" s="222"/>
      <c r="BI248" s="222"/>
      <c r="BJ248" s="222"/>
      <c r="BK248" s="222"/>
      <c r="BL248" s="222"/>
      <c r="BM248" s="222"/>
      <c r="BN248" s="222"/>
      <c r="BO248" s="222"/>
      <c r="BP248" s="222"/>
      <c r="BQ248" s="222"/>
    </row>
    <row r="249" spans="1:69" s="417" customFormat="1" ht="30" customHeight="1">
      <c r="A249" s="419"/>
      <c r="B249" s="292"/>
      <c r="C249" s="256"/>
      <c r="D249" s="380"/>
      <c r="E249" s="423"/>
      <c r="F249" s="393"/>
      <c r="G249" s="268"/>
      <c r="H249" s="260"/>
      <c r="I249" s="852" t="s">
        <v>652</v>
      </c>
      <c r="J249" s="853"/>
      <c r="K249" s="261"/>
      <c r="L249" s="295"/>
      <c r="M249" s="296"/>
      <c r="N249" s="263"/>
      <c r="O249" s="264"/>
      <c r="P249" s="296"/>
      <c r="Q249" s="263"/>
      <c r="R249" s="264"/>
      <c r="S249" s="296"/>
      <c r="T249" s="263"/>
      <c r="U249" s="264"/>
      <c r="V249" s="296"/>
      <c r="W249" s="263"/>
      <c r="X249" s="271">
        <f>SUM(X250:X254)</f>
        <v>10500000</v>
      </c>
      <c r="Y249" s="221"/>
      <c r="Z249" s="222"/>
      <c r="AA249" s="222"/>
      <c r="AB249" s="222"/>
      <c r="AC249" s="222"/>
      <c r="AD249" s="222"/>
      <c r="AE249" s="222"/>
      <c r="AF249" s="222"/>
      <c r="AG249" s="222"/>
      <c r="AH249" s="222"/>
      <c r="AI249" s="222"/>
      <c r="AJ249" s="222"/>
      <c r="AK249" s="222"/>
      <c r="AL249" s="222"/>
      <c r="AM249" s="222"/>
      <c r="AN249" s="222"/>
      <c r="AO249" s="222"/>
      <c r="AP249" s="222"/>
      <c r="AQ249" s="222"/>
      <c r="AR249" s="222"/>
      <c r="AS249" s="222"/>
      <c r="AT249" s="222"/>
      <c r="AU249" s="222"/>
      <c r="AV249" s="222"/>
      <c r="AW249" s="222"/>
      <c r="AX249" s="222"/>
      <c r="AY249" s="222"/>
      <c r="AZ249" s="222"/>
      <c r="BA249" s="222"/>
      <c r="BB249" s="222"/>
      <c r="BC249" s="222"/>
      <c r="BD249" s="222"/>
      <c r="BE249" s="222"/>
      <c r="BF249" s="222"/>
      <c r="BG249" s="222"/>
      <c r="BH249" s="222"/>
      <c r="BI249" s="222"/>
      <c r="BJ249" s="222"/>
      <c r="BK249" s="222"/>
      <c r="BL249" s="222"/>
      <c r="BM249" s="222"/>
      <c r="BN249" s="222"/>
      <c r="BO249" s="222"/>
      <c r="BP249" s="222"/>
      <c r="BQ249" s="222"/>
    </row>
    <row r="250" spans="1:69" s="417" customFormat="1" ht="30" customHeight="1">
      <c r="A250" s="419"/>
      <c r="B250" s="292"/>
      <c r="C250" s="256"/>
      <c r="D250" s="380"/>
      <c r="E250" s="423"/>
      <c r="F250" s="393"/>
      <c r="G250" s="268"/>
      <c r="H250" s="260"/>
      <c r="I250" s="126" t="s">
        <v>8</v>
      </c>
      <c r="J250" s="261" t="s">
        <v>423</v>
      </c>
      <c r="K250" s="329" t="s">
        <v>653</v>
      </c>
      <c r="L250" s="295">
        <v>168982000</v>
      </c>
      <c r="M250" s="296" t="s">
        <v>263</v>
      </c>
      <c r="N250" s="263" t="s">
        <v>654</v>
      </c>
      <c r="O250" s="264" t="s">
        <v>655</v>
      </c>
      <c r="P250" s="854">
        <v>167782000</v>
      </c>
      <c r="Q250" s="854"/>
      <c r="R250" s="854"/>
      <c r="S250" s="854"/>
      <c r="T250" s="854"/>
      <c r="U250" s="264" t="s">
        <v>263</v>
      </c>
      <c r="V250" s="296"/>
      <c r="W250" s="263" t="s">
        <v>555</v>
      </c>
      <c r="X250" s="271">
        <f>L250-P250</f>
        <v>1200000</v>
      </c>
      <c r="Y250" s="221"/>
      <c r="Z250" s="222"/>
      <c r="AA250" s="222"/>
      <c r="AB250" s="222"/>
      <c r="AC250" s="222"/>
      <c r="AD250" s="222"/>
      <c r="AE250" s="222"/>
      <c r="AF250" s="222"/>
      <c r="AG250" s="222"/>
      <c r="AH250" s="222"/>
      <c r="AI250" s="222"/>
      <c r="AJ250" s="222"/>
      <c r="AK250" s="222"/>
      <c r="AL250" s="222"/>
      <c r="AM250" s="222"/>
      <c r="AN250" s="222"/>
      <c r="AO250" s="222"/>
      <c r="AP250" s="222"/>
      <c r="AQ250" s="222"/>
      <c r="AR250" s="222"/>
      <c r="AS250" s="222"/>
      <c r="AT250" s="222"/>
      <c r="AU250" s="222"/>
      <c r="AV250" s="222"/>
      <c r="AW250" s="222"/>
      <c r="AX250" s="222"/>
      <c r="AY250" s="222"/>
      <c r="AZ250" s="222"/>
      <c r="BA250" s="222"/>
      <c r="BB250" s="222"/>
      <c r="BC250" s="222"/>
      <c r="BD250" s="222"/>
      <c r="BE250" s="222"/>
      <c r="BF250" s="222"/>
      <c r="BG250" s="222"/>
      <c r="BH250" s="222"/>
      <c r="BI250" s="222"/>
      <c r="BJ250" s="222"/>
      <c r="BK250" s="222"/>
      <c r="BL250" s="222"/>
      <c r="BM250" s="222"/>
      <c r="BN250" s="222"/>
      <c r="BO250" s="222"/>
      <c r="BP250" s="222"/>
      <c r="BQ250" s="222"/>
    </row>
    <row r="251" spans="1:69" s="417" customFormat="1" ht="30" customHeight="1">
      <c r="A251" s="419"/>
      <c r="B251" s="292"/>
      <c r="C251" s="256"/>
      <c r="D251" s="380"/>
      <c r="E251" s="423"/>
      <c r="F251" s="393"/>
      <c r="G251" s="268"/>
      <c r="H251" s="260"/>
      <c r="I251" s="269" t="s">
        <v>8</v>
      </c>
      <c r="J251" s="421" t="s">
        <v>424</v>
      </c>
      <c r="K251" s="329" t="s">
        <v>653</v>
      </c>
      <c r="L251" s="295">
        <v>17000000</v>
      </c>
      <c r="M251" s="296" t="s">
        <v>263</v>
      </c>
      <c r="N251" s="263" t="s">
        <v>654</v>
      </c>
      <c r="O251" s="264" t="s">
        <v>655</v>
      </c>
      <c r="P251" s="854">
        <v>32000000</v>
      </c>
      <c r="Q251" s="854"/>
      <c r="R251" s="854"/>
      <c r="S251" s="854"/>
      <c r="T251" s="854"/>
      <c r="U251" s="264" t="s">
        <v>263</v>
      </c>
      <c r="V251" s="296"/>
      <c r="W251" s="263" t="s">
        <v>555</v>
      </c>
      <c r="X251" s="271">
        <f t="shared" ref="X251:X252" si="27">L251-P251</f>
        <v>-15000000</v>
      </c>
      <c r="Y251" s="221"/>
      <c r="Z251" s="222"/>
      <c r="AA251" s="222"/>
      <c r="AB251" s="222"/>
      <c r="AC251" s="222"/>
      <c r="AD251" s="222"/>
      <c r="AE251" s="222"/>
      <c r="AF251" s="222"/>
      <c r="AG251" s="222"/>
      <c r="AH251" s="222"/>
      <c r="AI251" s="222"/>
      <c r="AJ251" s="222"/>
      <c r="AK251" s="222"/>
      <c r="AL251" s="222"/>
      <c r="AM251" s="222"/>
      <c r="AN251" s="222"/>
      <c r="AO251" s="222"/>
      <c r="AP251" s="222"/>
      <c r="AQ251" s="222"/>
      <c r="AR251" s="222"/>
      <c r="AS251" s="222"/>
      <c r="AT251" s="222"/>
      <c r="AU251" s="222"/>
      <c r="AV251" s="222"/>
      <c r="AW251" s="222"/>
      <c r="AX251" s="222"/>
      <c r="AY251" s="222"/>
      <c r="AZ251" s="222"/>
      <c r="BA251" s="222"/>
      <c r="BB251" s="222"/>
      <c r="BC251" s="222"/>
      <c r="BD251" s="222"/>
      <c r="BE251" s="222"/>
      <c r="BF251" s="222"/>
      <c r="BG251" s="222"/>
      <c r="BH251" s="222"/>
      <c r="BI251" s="222"/>
      <c r="BJ251" s="222"/>
      <c r="BK251" s="222"/>
      <c r="BL251" s="222"/>
      <c r="BM251" s="222"/>
      <c r="BN251" s="222"/>
      <c r="BO251" s="222"/>
      <c r="BP251" s="222"/>
      <c r="BQ251" s="222"/>
    </row>
    <row r="252" spans="1:69" s="417" customFormat="1" ht="30" customHeight="1">
      <c r="A252" s="419"/>
      <c r="B252" s="292"/>
      <c r="C252" s="256"/>
      <c r="D252" s="380"/>
      <c r="E252" s="423"/>
      <c r="F252" s="393"/>
      <c r="G252" s="268"/>
      <c r="H252" s="260"/>
      <c r="I252" s="269" t="s">
        <v>8</v>
      </c>
      <c r="J252" s="421" t="s">
        <v>500</v>
      </c>
      <c r="K252" s="329" t="s">
        <v>653</v>
      </c>
      <c r="L252" s="295">
        <v>8200000</v>
      </c>
      <c r="M252" s="296" t="s">
        <v>263</v>
      </c>
      <c r="N252" s="263" t="s">
        <v>654</v>
      </c>
      <c r="O252" s="264" t="s">
        <v>655</v>
      </c>
      <c r="P252" s="854">
        <v>8400000</v>
      </c>
      <c r="Q252" s="854"/>
      <c r="R252" s="854"/>
      <c r="S252" s="854"/>
      <c r="T252" s="854"/>
      <c r="U252" s="264" t="s">
        <v>263</v>
      </c>
      <c r="V252" s="296"/>
      <c r="W252" s="263" t="s">
        <v>555</v>
      </c>
      <c r="X252" s="271">
        <f t="shared" si="27"/>
        <v>-200000</v>
      </c>
      <c r="Y252" s="221"/>
      <c r="Z252" s="222"/>
      <c r="AA252" s="222"/>
      <c r="AB252" s="222"/>
      <c r="AC252" s="222"/>
      <c r="AD252" s="222"/>
      <c r="AE252" s="222"/>
      <c r="AF252" s="222"/>
      <c r="AG252" s="222"/>
      <c r="AH252" s="222"/>
      <c r="AI252" s="222"/>
      <c r="AJ252" s="222"/>
      <c r="AK252" s="222"/>
      <c r="AL252" s="222"/>
      <c r="AM252" s="222"/>
      <c r="AN252" s="222"/>
      <c r="AO252" s="222"/>
      <c r="AP252" s="222"/>
      <c r="AQ252" s="222"/>
      <c r="AR252" s="222"/>
      <c r="AS252" s="222"/>
      <c r="AT252" s="222"/>
      <c r="AU252" s="222"/>
      <c r="AV252" s="222"/>
      <c r="AW252" s="222"/>
      <c r="AX252" s="222"/>
      <c r="AY252" s="222"/>
      <c r="AZ252" s="222"/>
      <c r="BA252" s="222"/>
      <c r="BB252" s="222"/>
      <c r="BC252" s="222"/>
      <c r="BD252" s="222"/>
      <c r="BE252" s="222"/>
      <c r="BF252" s="222"/>
      <c r="BG252" s="222"/>
      <c r="BH252" s="222"/>
      <c r="BI252" s="222"/>
      <c r="BJ252" s="222"/>
      <c r="BK252" s="222"/>
      <c r="BL252" s="222"/>
      <c r="BM252" s="222"/>
      <c r="BN252" s="222"/>
      <c r="BO252" s="222"/>
      <c r="BP252" s="222"/>
      <c r="BQ252" s="222"/>
    </row>
    <row r="253" spans="1:69" s="417" customFormat="1" ht="30" customHeight="1">
      <c r="A253" s="419"/>
      <c r="B253" s="292"/>
      <c r="C253" s="256"/>
      <c r="D253" s="380"/>
      <c r="E253" s="423"/>
      <c r="F253" s="393"/>
      <c r="G253" s="268"/>
      <c r="H253" s="260"/>
      <c r="I253" s="126" t="s">
        <v>8</v>
      </c>
      <c r="J253" s="261" t="s">
        <v>721</v>
      </c>
      <c r="K253" s="329" t="s">
        <v>653</v>
      </c>
      <c r="L253" s="295">
        <v>7600000</v>
      </c>
      <c r="M253" s="296" t="s">
        <v>263</v>
      </c>
      <c r="N253" s="263" t="s">
        <v>654</v>
      </c>
      <c r="O253" s="264" t="s">
        <v>655</v>
      </c>
      <c r="P253" s="854">
        <v>0</v>
      </c>
      <c r="Q253" s="854"/>
      <c r="R253" s="854"/>
      <c r="S253" s="854"/>
      <c r="T253" s="854"/>
      <c r="U253" s="264" t="s">
        <v>263</v>
      </c>
      <c r="V253" s="296"/>
      <c r="W253" s="263" t="s">
        <v>555</v>
      </c>
      <c r="X253" s="271">
        <f t="shared" ref="X253:X254" si="28">L253-P253</f>
        <v>7600000</v>
      </c>
      <c r="Y253" s="221"/>
      <c r="Z253" s="222"/>
      <c r="AA253" s="222"/>
      <c r="AB253" s="222"/>
      <c r="AC253" s="222"/>
      <c r="AD253" s="222"/>
      <c r="AE253" s="222"/>
      <c r="AF253" s="222"/>
      <c r="AG253" s="222"/>
      <c r="AH253" s="222"/>
      <c r="AI253" s="222"/>
      <c r="AJ253" s="222"/>
      <c r="AK253" s="222"/>
      <c r="AL253" s="222"/>
      <c r="AM253" s="222"/>
      <c r="AN253" s="222"/>
      <c r="AO253" s="222"/>
      <c r="AP253" s="222"/>
      <c r="AQ253" s="222"/>
      <c r="AR253" s="222"/>
      <c r="AS253" s="222"/>
      <c r="AT253" s="222"/>
      <c r="AU253" s="222"/>
      <c r="AV253" s="222"/>
      <c r="AW253" s="222"/>
      <c r="AX253" s="222"/>
      <c r="AY253" s="222"/>
      <c r="AZ253" s="222"/>
      <c r="BA253" s="222"/>
      <c r="BB253" s="222"/>
      <c r="BC253" s="222"/>
      <c r="BD253" s="222"/>
      <c r="BE253" s="222"/>
      <c r="BF253" s="222"/>
      <c r="BG253" s="222"/>
      <c r="BH253" s="222"/>
      <c r="BI253" s="222"/>
      <c r="BJ253" s="222"/>
      <c r="BK253" s="222"/>
      <c r="BL253" s="222"/>
      <c r="BM253" s="222"/>
      <c r="BN253" s="222"/>
      <c r="BO253" s="222"/>
      <c r="BP253" s="222"/>
      <c r="BQ253" s="222"/>
    </row>
    <row r="254" spans="1:69" s="417" customFormat="1" ht="30" customHeight="1">
      <c r="A254" s="419"/>
      <c r="B254" s="292"/>
      <c r="C254" s="256"/>
      <c r="D254" s="380"/>
      <c r="E254" s="424"/>
      <c r="F254" s="389"/>
      <c r="G254" s="370"/>
      <c r="H254" s="371"/>
      <c r="I254" s="126" t="s">
        <v>8</v>
      </c>
      <c r="J254" s="261" t="s">
        <v>722</v>
      </c>
      <c r="K254" s="329" t="s">
        <v>653</v>
      </c>
      <c r="L254" s="295">
        <v>16900000</v>
      </c>
      <c r="M254" s="296" t="s">
        <v>263</v>
      </c>
      <c r="N254" s="263" t="s">
        <v>654</v>
      </c>
      <c r="O254" s="264" t="s">
        <v>655</v>
      </c>
      <c r="P254" s="854">
        <v>0</v>
      </c>
      <c r="Q254" s="854"/>
      <c r="R254" s="854"/>
      <c r="S254" s="854"/>
      <c r="T254" s="854"/>
      <c r="U254" s="264" t="s">
        <v>263</v>
      </c>
      <c r="V254" s="296"/>
      <c r="W254" s="263" t="s">
        <v>555</v>
      </c>
      <c r="X254" s="271">
        <f t="shared" si="28"/>
        <v>16900000</v>
      </c>
      <c r="Y254" s="221"/>
      <c r="Z254" s="222"/>
      <c r="AA254" s="222"/>
      <c r="AB254" s="222"/>
      <c r="AC254" s="222"/>
      <c r="AD254" s="222"/>
      <c r="AE254" s="222"/>
      <c r="AF254" s="222"/>
      <c r="AG254" s="222"/>
      <c r="AH254" s="222"/>
      <c r="AI254" s="222"/>
      <c r="AJ254" s="222"/>
      <c r="AK254" s="222"/>
      <c r="AL254" s="222"/>
      <c r="AM254" s="222"/>
      <c r="AN254" s="222"/>
      <c r="AO254" s="222"/>
      <c r="AP254" s="222"/>
      <c r="AQ254" s="222"/>
      <c r="AR254" s="222"/>
      <c r="AS254" s="222"/>
      <c r="AT254" s="222"/>
      <c r="AU254" s="222"/>
      <c r="AV254" s="222"/>
      <c r="AW254" s="222"/>
      <c r="AX254" s="222"/>
      <c r="AY254" s="222"/>
      <c r="AZ254" s="222"/>
      <c r="BA254" s="222"/>
      <c r="BB254" s="222"/>
      <c r="BC254" s="222"/>
      <c r="BD254" s="222"/>
      <c r="BE254" s="222"/>
      <c r="BF254" s="222"/>
      <c r="BG254" s="222"/>
      <c r="BH254" s="222"/>
      <c r="BI254" s="222"/>
      <c r="BJ254" s="222"/>
      <c r="BK254" s="222"/>
      <c r="BL254" s="222"/>
      <c r="BM254" s="222"/>
      <c r="BN254" s="222"/>
      <c r="BO254" s="222"/>
      <c r="BP254" s="222"/>
      <c r="BQ254" s="222"/>
    </row>
    <row r="255" spans="1:69" s="417" customFormat="1" ht="30" customHeight="1">
      <c r="A255" s="839" t="s">
        <v>239</v>
      </c>
      <c r="B255" s="840"/>
      <c r="C255" s="840"/>
      <c r="D255" s="840"/>
      <c r="E255" s="841"/>
      <c r="F255" s="425">
        <f>F256</f>
        <v>223538.962</v>
      </c>
      <c r="G255" s="425">
        <f t="shared" ref="G255:H255" si="29">G256</f>
        <v>219489</v>
      </c>
      <c r="H255" s="425">
        <f t="shared" si="29"/>
        <v>4049.9619999999995</v>
      </c>
      <c r="I255" s="426"/>
      <c r="J255" s="427"/>
      <c r="K255" s="427"/>
      <c r="L255" s="427"/>
      <c r="M255" s="428"/>
      <c r="N255" s="427"/>
      <c r="O255" s="427"/>
      <c r="P255" s="427"/>
      <c r="Q255" s="429"/>
      <c r="R255" s="429"/>
      <c r="S255" s="429"/>
      <c r="T255" s="429"/>
      <c r="U255" s="429"/>
      <c r="V255" s="429"/>
      <c r="W255" s="427"/>
      <c r="X255" s="430"/>
      <c r="Y255" s="221">
        <f>X259+X264</f>
        <v>223538962</v>
      </c>
      <c r="Z255" s="222"/>
      <c r="AA255" s="222"/>
      <c r="AB255" s="222"/>
      <c r="AC255" s="222"/>
      <c r="AD255" s="222"/>
      <c r="AE255" s="222"/>
      <c r="AF255" s="222"/>
      <c r="AG255" s="222"/>
      <c r="AH255" s="222"/>
      <c r="AI255" s="222"/>
      <c r="AJ255" s="222"/>
      <c r="AK255" s="222"/>
      <c r="AL255" s="222"/>
      <c r="AM255" s="222"/>
      <c r="AN255" s="222"/>
      <c r="AO255" s="222"/>
      <c r="AP255" s="222"/>
      <c r="AQ255" s="222"/>
      <c r="AR255" s="222"/>
      <c r="AS255" s="222"/>
      <c r="AT255" s="222"/>
      <c r="AU255" s="222"/>
      <c r="AV255" s="222"/>
      <c r="AW255" s="222"/>
      <c r="AX255" s="222"/>
      <c r="AY255" s="222"/>
      <c r="AZ255" s="222"/>
      <c r="BA255" s="222"/>
      <c r="BB255" s="222"/>
      <c r="BC255" s="222"/>
      <c r="BD255" s="222"/>
      <c r="BE255" s="222"/>
      <c r="BF255" s="222"/>
      <c r="BG255" s="222"/>
      <c r="BH255" s="222"/>
      <c r="BI255" s="222"/>
      <c r="BJ255" s="222"/>
      <c r="BK255" s="222"/>
      <c r="BL255" s="222"/>
      <c r="BM255" s="222"/>
      <c r="BN255" s="222"/>
      <c r="BO255" s="222"/>
      <c r="BP255" s="222"/>
      <c r="BQ255" s="222"/>
    </row>
    <row r="256" spans="1:69" s="417" customFormat="1" ht="30" customHeight="1">
      <c r="A256" s="244"/>
      <c r="B256" s="842" t="s">
        <v>240</v>
      </c>
      <c r="C256" s="843"/>
      <c r="D256" s="843"/>
      <c r="E256" s="844"/>
      <c r="F256" s="425">
        <f>F257+F262</f>
        <v>223538.962</v>
      </c>
      <c r="G256" s="425">
        <f t="shared" ref="G256:H256" si="30">G257+G262</f>
        <v>219489</v>
      </c>
      <c r="H256" s="425">
        <f t="shared" si="30"/>
        <v>4049.9619999999995</v>
      </c>
      <c r="I256" s="426"/>
      <c r="J256" s="427"/>
      <c r="K256" s="427"/>
      <c r="L256" s="427"/>
      <c r="M256" s="428"/>
      <c r="N256" s="427"/>
      <c r="O256" s="427"/>
      <c r="P256" s="427"/>
      <c r="Q256" s="429"/>
      <c r="R256" s="429"/>
      <c r="S256" s="429"/>
      <c r="T256" s="429"/>
      <c r="U256" s="429"/>
      <c r="V256" s="429"/>
      <c r="W256" s="427"/>
      <c r="X256" s="430"/>
      <c r="Y256" s="221"/>
      <c r="Z256" s="222"/>
      <c r="AA256" s="222"/>
      <c r="AB256" s="222"/>
      <c r="AC256" s="222"/>
      <c r="AD256" s="222"/>
      <c r="AE256" s="222"/>
      <c r="AF256" s="222"/>
      <c r="AG256" s="222"/>
      <c r="AH256" s="222"/>
      <c r="AI256" s="222"/>
      <c r="AJ256" s="222"/>
      <c r="AK256" s="222"/>
      <c r="AL256" s="222"/>
      <c r="AM256" s="222"/>
      <c r="AN256" s="222"/>
      <c r="AO256" s="222"/>
      <c r="AP256" s="222"/>
      <c r="AQ256" s="222"/>
      <c r="AR256" s="222"/>
      <c r="AS256" s="222"/>
      <c r="AT256" s="222"/>
      <c r="AU256" s="222"/>
      <c r="AV256" s="222"/>
      <c r="AW256" s="222"/>
      <c r="AX256" s="222"/>
      <c r="AY256" s="222"/>
      <c r="AZ256" s="222"/>
      <c r="BA256" s="222"/>
      <c r="BB256" s="222"/>
      <c r="BC256" s="222"/>
      <c r="BD256" s="222"/>
      <c r="BE256" s="222"/>
      <c r="BF256" s="222"/>
      <c r="BG256" s="222"/>
      <c r="BH256" s="222"/>
      <c r="BI256" s="222"/>
      <c r="BJ256" s="222"/>
      <c r="BK256" s="222"/>
      <c r="BL256" s="222"/>
      <c r="BM256" s="222"/>
      <c r="BN256" s="222"/>
      <c r="BO256" s="222"/>
      <c r="BP256" s="222"/>
      <c r="BQ256" s="222"/>
    </row>
    <row r="257" spans="1:69" s="417" customFormat="1" ht="30" customHeight="1">
      <c r="A257" s="253"/>
      <c r="B257" s="431"/>
      <c r="C257" s="829" t="s">
        <v>241</v>
      </c>
      <c r="D257" s="829"/>
      <c r="E257" s="829"/>
      <c r="F257" s="425">
        <f>F258</f>
        <v>11000</v>
      </c>
      <c r="G257" s="425">
        <f t="shared" ref="G257:H257" si="31">G258</f>
        <v>11000</v>
      </c>
      <c r="H257" s="425">
        <f t="shared" si="31"/>
        <v>0</v>
      </c>
      <c r="I257" s="426"/>
      <c r="J257" s="427"/>
      <c r="K257" s="427"/>
      <c r="L257" s="427"/>
      <c r="M257" s="428"/>
      <c r="N257" s="427"/>
      <c r="O257" s="427"/>
      <c r="P257" s="427"/>
      <c r="Q257" s="429"/>
      <c r="R257" s="429"/>
      <c r="S257" s="429"/>
      <c r="T257" s="429"/>
      <c r="U257" s="429"/>
      <c r="V257" s="429"/>
      <c r="W257" s="427"/>
      <c r="X257" s="430"/>
      <c r="Y257" s="221"/>
      <c r="Z257" s="222"/>
      <c r="AA257" s="222"/>
      <c r="AB257" s="222"/>
      <c r="AC257" s="222"/>
      <c r="AD257" s="222"/>
      <c r="AE257" s="222"/>
      <c r="AF257" s="222"/>
      <c r="AG257" s="222"/>
      <c r="AH257" s="222"/>
      <c r="AI257" s="222"/>
      <c r="AJ257" s="222"/>
      <c r="AK257" s="222"/>
      <c r="AL257" s="222"/>
      <c r="AM257" s="222"/>
      <c r="AN257" s="222"/>
      <c r="AO257" s="222"/>
      <c r="AP257" s="222"/>
      <c r="AQ257" s="222"/>
      <c r="AR257" s="222"/>
      <c r="AS257" s="222"/>
      <c r="AT257" s="222"/>
      <c r="AU257" s="222"/>
      <c r="AV257" s="222"/>
      <c r="AW257" s="222"/>
      <c r="AX257" s="222"/>
      <c r="AY257" s="222"/>
      <c r="AZ257" s="222"/>
      <c r="BA257" s="222"/>
      <c r="BB257" s="222"/>
      <c r="BC257" s="222"/>
      <c r="BD257" s="222"/>
      <c r="BE257" s="222"/>
      <c r="BF257" s="222"/>
      <c r="BG257" s="222"/>
      <c r="BH257" s="222"/>
      <c r="BI257" s="222"/>
      <c r="BJ257" s="222"/>
      <c r="BK257" s="222"/>
      <c r="BL257" s="222"/>
      <c r="BM257" s="222"/>
      <c r="BN257" s="222"/>
      <c r="BO257" s="222"/>
      <c r="BP257" s="222"/>
      <c r="BQ257" s="222"/>
    </row>
    <row r="258" spans="1:69" s="417" customFormat="1" ht="30" customHeight="1">
      <c r="A258" s="253"/>
      <c r="B258" s="253"/>
      <c r="C258" s="254"/>
      <c r="D258" s="845" t="s">
        <v>242</v>
      </c>
      <c r="E258" s="846"/>
      <c r="F258" s="355">
        <f t="shared" ref="F258:H258" si="32">F259</f>
        <v>11000</v>
      </c>
      <c r="G258" s="307">
        <f t="shared" si="32"/>
        <v>11000</v>
      </c>
      <c r="H258" s="307">
        <f t="shared" si="32"/>
        <v>0</v>
      </c>
      <c r="I258" s="356"/>
      <c r="J258" s="404"/>
      <c r="K258" s="404"/>
      <c r="L258" s="361"/>
      <c r="M258" s="361"/>
      <c r="N258" s="361"/>
      <c r="O258" s="310"/>
      <c r="P258" s="361"/>
      <c r="Q258" s="361"/>
      <c r="R258" s="361"/>
      <c r="S258" s="361"/>
      <c r="T258" s="361"/>
      <c r="U258" s="361"/>
      <c r="V258" s="361"/>
      <c r="W258" s="361"/>
      <c r="X258" s="314"/>
      <c r="Y258" s="221"/>
      <c r="Z258" s="222"/>
      <c r="AA258" s="222"/>
      <c r="AB258" s="222"/>
      <c r="AC258" s="222"/>
      <c r="AD258" s="222"/>
      <c r="AE258" s="222"/>
      <c r="AF258" s="222"/>
      <c r="AG258" s="222"/>
      <c r="AH258" s="222"/>
      <c r="AI258" s="222"/>
      <c r="AJ258" s="222"/>
      <c r="AK258" s="222"/>
      <c r="AL258" s="222"/>
      <c r="AM258" s="222"/>
      <c r="AN258" s="222"/>
      <c r="AO258" s="222"/>
      <c r="AP258" s="222"/>
      <c r="AQ258" s="222"/>
      <c r="AR258" s="222"/>
      <c r="AS258" s="222"/>
      <c r="AT258" s="222"/>
      <c r="AU258" s="222"/>
      <c r="AV258" s="222"/>
      <c r="AW258" s="222"/>
      <c r="AX258" s="222"/>
      <c r="AY258" s="222"/>
      <c r="AZ258" s="222"/>
      <c r="BA258" s="222"/>
      <c r="BB258" s="222"/>
      <c r="BC258" s="222"/>
      <c r="BD258" s="222"/>
      <c r="BE258" s="222"/>
      <c r="BF258" s="222"/>
      <c r="BG258" s="222"/>
      <c r="BH258" s="222"/>
      <c r="BI258" s="222"/>
      <c r="BJ258" s="222"/>
      <c r="BK258" s="222"/>
      <c r="BL258" s="222"/>
      <c r="BM258" s="222"/>
      <c r="BN258" s="222"/>
      <c r="BO258" s="222"/>
      <c r="BP258" s="222"/>
      <c r="BQ258" s="222"/>
    </row>
    <row r="259" spans="1:69" s="417" customFormat="1" ht="30" customHeight="1">
      <c r="A259" s="252"/>
      <c r="B259" s="432"/>
      <c r="C259" s="256"/>
      <c r="D259" s="433"/>
      <c r="E259" s="288" t="s">
        <v>425</v>
      </c>
      <c r="F259" s="326">
        <v>11000</v>
      </c>
      <c r="G259" s="268">
        <v>11000</v>
      </c>
      <c r="H259" s="260">
        <f>F259-G259</f>
        <v>0</v>
      </c>
      <c r="I259" s="847" t="s">
        <v>425</v>
      </c>
      <c r="J259" s="848"/>
      <c r="K259" s="848"/>
      <c r="L259" s="848"/>
      <c r="M259" s="434"/>
      <c r="N259" s="263"/>
      <c r="O259" s="264"/>
      <c r="P259" s="263"/>
      <c r="Q259" s="263"/>
      <c r="R259" s="263"/>
      <c r="S259" s="263"/>
      <c r="T259" s="263"/>
      <c r="U259" s="263"/>
      <c r="V259" s="263"/>
      <c r="W259" s="263"/>
      <c r="X259" s="271">
        <f>X260+X261</f>
        <v>11000000</v>
      </c>
      <c r="Y259" s="221"/>
      <c r="Z259" s="222"/>
      <c r="AA259" s="222"/>
      <c r="AB259" s="222"/>
      <c r="AC259" s="222"/>
      <c r="AD259" s="222"/>
      <c r="AE259" s="222"/>
      <c r="AF259" s="222"/>
      <c r="AG259" s="222"/>
      <c r="AH259" s="222"/>
      <c r="AI259" s="222"/>
      <c r="AJ259" s="222"/>
      <c r="AK259" s="222"/>
      <c r="AL259" s="222"/>
      <c r="AM259" s="222"/>
      <c r="AN259" s="222"/>
      <c r="AO259" s="222"/>
      <c r="AP259" s="222"/>
      <c r="AQ259" s="222"/>
      <c r="AR259" s="222"/>
      <c r="AS259" s="222"/>
      <c r="AT259" s="222"/>
      <c r="AU259" s="222"/>
      <c r="AV259" s="222"/>
      <c r="AW259" s="222"/>
      <c r="AX259" s="222"/>
      <c r="AY259" s="222"/>
      <c r="AZ259" s="222"/>
      <c r="BA259" s="222"/>
      <c r="BB259" s="222"/>
      <c r="BC259" s="222"/>
      <c r="BD259" s="222"/>
      <c r="BE259" s="222"/>
      <c r="BF259" s="222"/>
      <c r="BG259" s="222"/>
      <c r="BH259" s="222"/>
      <c r="BI259" s="222"/>
      <c r="BJ259" s="222"/>
      <c r="BK259" s="222"/>
      <c r="BL259" s="222"/>
      <c r="BM259" s="222"/>
      <c r="BN259" s="222"/>
      <c r="BO259" s="222"/>
      <c r="BP259" s="222"/>
      <c r="BQ259" s="222"/>
    </row>
    <row r="260" spans="1:69" s="417" customFormat="1" ht="30" customHeight="1">
      <c r="A260" s="252"/>
      <c r="B260" s="432"/>
      <c r="C260" s="273"/>
      <c r="D260" s="433"/>
      <c r="E260" s="288"/>
      <c r="F260" s="326"/>
      <c r="G260" s="268"/>
      <c r="H260" s="260"/>
      <c r="I260" s="269" t="s">
        <v>402</v>
      </c>
      <c r="J260" s="277" t="s">
        <v>426</v>
      </c>
      <c r="K260" s="277"/>
      <c r="L260" s="435">
        <v>20000</v>
      </c>
      <c r="M260" s="436" t="s">
        <v>22</v>
      </c>
      <c r="N260" s="263" t="s">
        <v>5</v>
      </c>
      <c r="O260" s="436">
        <v>500</v>
      </c>
      <c r="P260" s="436" t="s">
        <v>81</v>
      </c>
      <c r="Q260" s="263" t="s">
        <v>401</v>
      </c>
      <c r="R260" s="436">
        <v>1</v>
      </c>
      <c r="S260" s="436" t="s">
        <v>42</v>
      </c>
      <c r="T260" s="263"/>
      <c r="U260" s="263"/>
      <c r="V260" s="263"/>
      <c r="W260" s="263" t="s">
        <v>24</v>
      </c>
      <c r="X260" s="271">
        <f>L260*O260*R260</f>
        <v>10000000</v>
      </c>
      <c r="Y260" s="221"/>
      <c r="Z260" s="222"/>
      <c r="AA260" s="222"/>
      <c r="AB260" s="222"/>
      <c r="AC260" s="222"/>
      <c r="AD260" s="222"/>
      <c r="AE260" s="222"/>
      <c r="AF260" s="222"/>
      <c r="AG260" s="222"/>
      <c r="AH260" s="222"/>
      <c r="AI260" s="222"/>
      <c r="AJ260" s="222"/>
      <c r="AK260" s="222"/>
      <c r="AL260" s="222"/>
      <c r="AM260" s="222"/>
      <c r="AN260" s="222"/>
      <c r="AO260" s="222"/>
      <c r="AP260" s="222"/>
      <c r="AQ260" s="222"/>
      <c r="AR260" s="222"/>
      <c r="AS260" s="222"/>
      <c r="AT260" s="222"/>
      <c r="AU260" s="222"/>
      <c r="AV260" s="222"/>
      <c r="AW260" s="222"/>
      <c r="AX260" s="222"/>
      <c r="AY260" s="222"/>
      <c r="AZ260" s="222"/>
      <c r="BA260" s="222"/>
      <c r="BB260" s="222"/>
      <c r="BC260" s="222"/>
      <c r="BD260" s="222"/>
      <c r="BE260" s="222"/>
      <c r="BF260" s="222"/>
      <c r="BG260" s="222"/>
      <c r="BH260" s="222"/>
      <c r="BI260" s="222"/>
      <c r="BJ260" s="222"/>
      <c r="BK260" s="222"/>
      <c r="BL260" s="222"/>
      <c r="BM260" s="222"/>
      <c r="BN260" s="222"/>
      <c r="BO260" s="222"/>
      <c r="BP260" s="222"/>
      <c r="BQ260" s="222"/>
    </row>
    <row r="261" spans="1:69" s="417" customFormat="1" ht="30" customHeight="1">
      <c r="A261" s="252"/>
      <c r="B261" s="432"/>
      <c r="C261" s="397"/>
      <c r="D261" s="354"/>
      <c r="E261" s="437"/>
      <c r="F261" s="305"/>
      <c r="G261" s="438"/>
      <c r="H261" s="307"/>
      <c r="I261" s="316" t="s">
        <v>402</v>
      </c>
      <c r="J261" s="439" t="s">
        <v>427</v>
      </c>
      <c r="K261" s="439"/>
      <c r="L261" s="440">
        <v>10000</v>
      </c>
      <c r="M261" s="441" t="s">
        <v>22</v>
      </c>
      <c r="N261" s="312" t="s">
        <v>5</v>
      </c>
      <c r="O261" s="441">
        <v>100</v>
      </c>
      <c r="P261" s="441" t="s">
        <v>81</v>
      </c>
      <c r="Q261" s="312" t="s">
        <v>401</v>
      </c>
      <c r="R261" s="441">
        <v>1</v>
      </c>
      <c r="S261" s="441" t="s">
        <v>42</v>
      </c>
      <c r="T261" s="312"/>
      <c r="U261" s="312"/>
      <c r="V261" s="312"/>
      <c r="W261" s="312" t="s">
        <v>24</v>
      </c>
      <c r="X261" s="314">
        <f>L261*O261*R261</f>
        <v>1000000</v>
      </c>
      <c r="Y261" s="221"/>
      <c r="Z261" s="222"/>
      <c r="AA261" s="222"/>
      <c r="AB261" s="222"/>
      <c r="AC261" s="222"/>
      <c r="AD261" s="222"/>
      <c r="AE261" s="222"/>
      <c r="AF261" s="222"/>
      <c r="AG261" s="222"/>
      <c r="AH261" s="222"/>
      <c r="AI261" s="222"/>
      <c r="AJ261" s="222"/>
      <c r="AK261" s="222"/>
      <c r="AL261" s="222"/>
      <c r="AM261" s="222"/>
      <c r="AN261" s="222"/>
      <c r="AO261" s="222"/>
      <c r="AP261" s="222"/>
      <c r="AQ261" s="222"/>
      <c r="AR261" s="222"/>
      <c r="AS261" s="222"/>
      <c r="AT261" s="222"/>
      <c r="AU261" s="222"/>
      <c r="AV261" s="222"/>
      <c r="AW261" s="222"/>
      <c r="AX261" s="222"/>
      <c r="AY261" s="222"/>
      <c r="AZ261" s="222"/>
      <c r="BA261" s="222"/>
      <c r="BB261" s="222"/>
      <c r="BC261" s="222"/>
      <c r="BD261" s="222"/>
      <c r="BE261" s="222"/>
      <c r="BF261" s="222"/>
      <c r="BG261" s="222"/>
      <c r="BH261" s="222"/>
      <c r="BI261" s="222"/>
      <c r="BJ261" s="222"/>
      <c r="BK261" s="222"/>
      <c r="BL261" s="222"/>
      <c r="BM261" s="222"/>
      <c r="BN261" s="222"/>
      <c r="BO261" s="222"/>
      <c r="BP261" s="222"/>
      <c r="BQ261" s="222"/>
    </row>
    <row r="262" spans="1:69" s="417" customFormat="1" ht="30" customHeight="1">
      <c r="A262" s="252"/>
      <c r="B262" s="253"/>
      <c r="C262" s="849" t="s">
        <v>243</v>
      </c>
      <c r="D262" s="849"/>
      <c r="E262" s="849"/>
      <c r="F262" s="355">
        <f t="shared" ref="F262:H262" si="33">F263</f>
        <v>212538.962</v>
      </c>
      <c r="G262" s="307">
        <f t="shared" si="33"/>
        <v>208489</v>
      </c>
      <c r="H262" s="307">
        <f t="shared" si="33"/>
        <v>4049.9619999999995</v>
      </c>
      <c r="I262" s="442"/>
      <c r="J262" s="309"/>
      <c r="K262" s="309"/>
      <c r="L262" s="361"/>
      <c r="M262" s="312"/>
      <c r="N262" s="312"/>
      <c r="O262" s="313"/>
      <c r="P262" s="312"/>
      <c r="Q262" s="312"/>
      <c r="R262" s="312"/>
      <c r="S262" s="312"/>
      <c r="T262" s="312"/>
      <c r="U262" s="312"/>
      <c r="V262" s="312"/>
      <c r="W262" s="312"/>
      <c r="X262" s="314"/>
      <c r="Y262" s="221"/>
      <c r="Z262" s="222"/>
      <c r="AA262" s="222"/>
      <c r="AB262" s="222"/>
      <c r="AC262" s="222"/>
      <c r="AD262" s="222"/>
      <c r="AE262" s="222"/>
      <c r="AF262" s="222"/>
      <c r="AG262" s="222"/>
      <c r="AH262" s="222"/>
      <c r="AI262" s="222"/>
      <c r="AJ262" s="222"/>
      <c r="AK262" s="222"/>
      <c r="AL262" s="222"/>
      <c r="AM262" s="222"/>
      <c r="AN262" s="222"/>
      <c r="AO262" s="222"/>
      <c r="AP262" s="222"/>
      <c r="AQ262" s="222"/>
      <c r="AR262" s="222"/>
      <c r="AS262" s="222"/>
      <c r="AT262" s="222"/>
      <c r="AU262" s="222"/>
      <c r="AV262" s="222"/>
      <c r="AW262" s="222"/>
      <c r="AX262" s="222"/>
      <c r="AY262" s="222"/>
      <c r="AZ262" s="222"/>
      <c r="BA262" s="222"/>
      <c r="BB262" s="222"/>
      <c r="BC262" s="222"/>
      <c r="BD262" s="222"/>
      <c r="BE262" s="222"/>
      <c r="BF262" s="222"/>
      <c r="BG262" s="222"/>
      <c r="BH262" s="222"/>
      <c r="BI262" s="222"/>
      <c r="BJ262" s="222"/>
      <c r="BK262" s="222"/>
      <c r="BL262" s="222"/>
      <c r="BM262" s="222"/>
      <c r="BN262" s="222"/>
      <c r="BO262" s="222"/>
      <c r="BP262" s="222"/>
      <c r="BQ262" s="222"/>
    </row>
    <row r="263" spans="1:69" s="417" customFormat="1" ht="30" customHeight="1">
      <c r="A263" s="252"/>
      <c r="B263" s="253"/>
      <c r="C263" s="254"/>
      <c r="D263" s="829" t="s">
        <v>244</v>
      </c>
      <c r="E263" s="829"/>
      <c r="F263" s="249">
        <f>F264</f>
        <v>212538.962</v>
      </c>
      <c r="G263" s="443">
        <f>G264</f>
        <v>208489</v>
      </c>
      <c r="H263" s="443">
        <f>H264</f>
        <v>4049.9619999999995</v>
      </c>
      <c r="I263" s="444"/>
      <c r="J263" s="246"/>
      <c r="K263" s="246"/>
      <c r="L263" s="250"/>
      <c r="M263" s="241"/>
      <c r="N263" s="241"/>
      <c r="O263" s="242"/>
      <c r="P263" s="241"/>
      <c r="Q263" s="241"/>
      <c r="R263" s="241"/>
      <c r="S263" s="241"/>
      <c r="T263" s="241"/>
      <c r="U263" s="241"/>
      <c r="V263" s="241"/>
      <c r="W263" s="241"/>
      <c r="X263" s="251"/>
      <c r="Y263" s="221"/>
      <c r="Z263" s="222"/>
      <c r="AA263" s="222"/>
      <c r="AB263" s="222"/>
      <c r="AC263" s="222"/>
      <c r="AD263" s="222"/>
      <c r="AE263" s="222"/>
      <c r="AF263" s="222"/>
      <c r="AG263" s="222"/>
      <c r="AH263" s="222"/>
      <c r="AI263" s="222"/>
      <c r="AJ263" s="222"/>
      <c r="AK263" s="222"/>
      <c r="AL263" s="222"/>
      <c r="AM263" s="222"/>
      <c r="AN263" s="222"/>
      <c r="AO263" s="222"/>
      <c r="AP263" s="222"/>
      <c r="AQ263" s="222"/>
      <c r="AR263" s="222"/>
      <c r="AS263" s="222"/>
      <c r="AT263" s="222"/>
      <c r="AU263" s="222"/>
      <c r="AV263" s="222"/>
      <c r="AW263" s="222"/>
      <c r="AX263" s="222"/>
      <c r="AY263" s="222"/>
      <c r="AZ263" s="222"/>
      <c r="BA263" s="222"/>
      <c r="BB263" s="222"/>
      <c r="BC263" s="222"/>
      <c r="BD263" s="222"/>
      <c r="BE263" s="222"/>
      <c r="BF263" s="222"/>
      <c r="BG263" s="222"/>
      <c r="BH263" s="222"/>
      <c r="BI263" s="222"/>
      <c r="BJ263" s="222"/>
      <c r="BK263" s="222"/>
      <c r="BL263" s="222"/>
      <c r="BM263" s="222"/>
      <c r="BN263" s="222"/>
      <c r="BO263" s="222"/>
      <c r="BP263" s="222"/>
      <c r="BQ263" s="222"/>
    </row>
    <row r="264" spans="1:69" s="417" customFormat="1" ht="30" customHeight="1">
      <c r="A264" s="252"/>
      <c r="B264" s="253"/>
      <c r="C264" s="256"/>
      <c r="D264" s="256"/>
      <c r="E264" s="830" t="s">
        <v>502</v>
      </c>
      <c r="F264" s="326">
        <f>X264/1000</f>
        <v>212538.962</v>
      </c>
      <c r="G264" s="268">
        <v>208489</v>
      </c>
      <c r="H264" s="260">
        <f>F264-G264</f>
        <v>4049.9619999999995</v>
      </c>
      <c r="I264" s="833" t="s">
        <v>245</v>
      </c>
      <c r="J264" s="834"/>
      <c r="K264" s="834"/>
      <c r="L264" s="834"/>
      <c r="M264" s="835"/>
      <c r="N264" s="835"/>
      <c r="O264" s="835"/>
      <c r="P264" s="835"/>
      <c r="Q264" s="263"/>
      <c r="R264" s="835"/>
      <c r="S264" s="835"/>
      <c r="T264" s="835"/>
      <c r="U264" s="835"/>
      <c r="V264" s="263"/>
      <c r="W264" s="263"/>
      <c r="X264" s="271">
        <f>SUM(X266,X268)</f>
        <v>212538962</v>
      </c>
      <c r="Y264" s="221"/>
      <c r="Z264" s="222"/>
      <c r="AA264" s="222"/>
      <c r="AB264" s="222"/>
      <c r="AC264" s="222"/>
      <c r="AD264" s="222"/>
      <c r="AE264" s="222"/>
      <c r="AF264" s="222"/>
      <c r="AG264" s="222"/>
      <c r="AH264" s="222"/>
      <c r="AI264" s="222"/>
      <c r="AJ264" s="222"/>
      <c r="AK264" s="222"/>
      <c r="AL264" s="222"/>
      <c r="AM264" s="222"/>
      <c r="AN264" s="222"/>
      <c r="AO264" s="222"/>
      <c r="AP264" s="222"/>
      <c r="AQ264" s="222"/>
      <c r="AR264" s="222"/>
      <c r="AS264" s="222"/>
      <c r="AT264" s="222"/>
      <c r="AU264" s="222"/>
      <c r="AV264" s="222"/>
      <c r="AW264" s="222"/>
      <c r="AX264" s="222"/>
      <c r="AY264" s="222"/>
      <c r="AZ264" s="222"/>
      <c r="BA264" s="222"/>
      <c r="BB264" s="222"/>
      <c r="BC264" s="222"/>
      <c r="BD264" s="222"/>
      <c r="BE264" s="222"/>
      <c r="BF264" s="222"/>
      <c r="BG264" s="222"/>
      <c r="BH264" s="222"/>
      <c r="BI264" s="222"/>
      <c r="BJ264" s="222"/>
      <c r="BK264" s="222"/>
      <c r="BL264" s="222"/>
      <c r="BM264" s="222"/>
      <c r="BN264" s="222"/>
      <c r="BO264" s="222"/>
      <c r="BP264" s="222"/>
      <c r="BQ264" s="222"/>
    </row>
    <row r="265" spans="1:69" s="417" customFormat="1" ht="30" customHeight="1">
      <c r="A265" s="252"/>
      <c r="B265" s="253"/>
      <c r="C265" s="256"/>
      <c r="D265" s="256"/>
      <c r="E265" s="831"/>
      <c r="F265" s="326"/>
      <c r="G265" s="268"/>
      <c r="H265" s="260"/>
      <c r="I265" s="836" t="s">
        <v>651</v>
      </c>
      <c r="J265" s="837"/>
      <c r="K265" s="315"/>
      <c r="L265" s="315"/>
      <c r="M265" s="263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71"/>
      <c r="Y265" s="221"/>
      <c r="Z265" s="222"/>
      <c r="AA265" s="222"/>
      <c r="AB265" s="222"/>
      <c r="AC265" s="222"/>
      <c r="AD265" s="222"/>
      <c r="AE265" s="222"/>
      <c r="AF265" s="222"/>
      <c r="AG265" s="222"/>
      <c r="AH265" s="222"/>
      <c r="AI265" s="222"/>
      <c r="AJ265" s="222"/>
      <c r="AK265" s="222"/>
      <c r="AL265" s="222"/>
      <c r="AM265" s="222"/>
      <c r="AN265" s="222"/>
      <c r="AO265" s="222"/>
      <c r="AP265" s="222"/>
      <c r="AQ265" s="222"/>
      <c r="AR265" s="222"/>
      <c r="AS265" s="222"/>
      <c r="AT265" s="222"/>
      <c r="AU265" s="222"/>
      <c r="AV265" s="222"/>
      <c r="AW265" s="222"/>
      <c r="AX265" s="222"/>
      <c r="AY265" s="222"/>
      <c r="AZ265" s="222"/>
      <c r="BA265" s="222"/>
      <c r="BB265" s="222"/>
      <c r="BC265" s="222"/>
      <c r="BD265" s="222"/>
      <c r="BE265" s="222"/>
      <c r="BF265" s="222"/>
      <c r="BG265" s="222"/>
      <c r="BH265" s="222"/>
      <c r="BI265" s="222"/>
      <c r="BJ265" s="222"/>
      <c r="BK265" s="222"/>
      <c r="BL265" s="222"/>
      <c r="BM265" s="222"/>
      <c r="BN265" s="222"/>
      <c r="BO265" s="222"/>
      <c r="BP265" s="222"/>
      <c r="BQ265" s="222"/>
    </row>
    <row r="266" spans="1:69" s="417" customFormat="1" ht="30" customHeight="1">
      <c r="A266" s="252"/>
      <c r="B266" s="253"/>
      <c r="C266" s="256"/>
      <c r="D266" s="256"/>
      <c r="E266" s="831"/>
      <c r="F266" s="326"/>
      <c r="G266" s="268"/>
      <c r="H266" s="260"/>
      <c r="I266" s="269" t="s">
        <v>8</v>
      </c>
      <c r="J266" s="834" t="s">
        <v>428</v>
      </c>
      <c r="K266" s="834"/>
      <c r="L266" s="834"/>
      <c r="M266" s="834"/>
      <c r="N266" s="834"/>
      <c r="O266" s="834"/>
      <c r="P266" s="834"/>
      <c r="Q266" s="834"/>
      <c r="R266" s="834"/>
      <c r="S266" s="834"/>
      <c r="T266" s="834"/>
      <c r="U266" s="834"/>
      <c r="V266" s="834"/>
      <c r="W266" s="263" t="s">
        <v>24</v>
      </c>
      <c r="X266" s="271">
        <v>208489112</v>
      </c>
      <c r="Y266" s="221"/>
      <c r="Z266" s="222"/>
      <c r="AA266" s="222"/>
      <c r="AB266" s="222"/>
      <c r="AC266" s="222"/>
      <c r="AD266" s="222"/>
      <c r="AE266" s="222"/>
      <c r="AF266" s="222"/>
      <c r="AG266" s="222"/>
      <c r="AH266" s="222"/>
      <c r="AI266" s="222"/>
      <c r="AJ266" s="222"/>
      <c r="AK266" s="222"/>
      <c r="AL266" s="222"/>
      <c r="AM266" s="222"/>
      <c r="AN266" s="222"/>
      <c r="AO266" s="222"/>
      <c r="AP266" s="222"/>
      <c r="AQ266" s="222"/>
      <c r="AR266" s="222"/>
      <c r="AS266" s="222"/>
      <c r="AT266" s="222"/>
      <c r="AU266" s="222"/>
      <c r="AV266" s="222"/>
      <c r="AW266" s="222"/>
      <c r="AX266" s="222"/>
      <c r="AY266" s="222"/>
      <c r="AZ266" s="222"/>
      <c r="BA266" s="222"/>
      <c r="BB266" s="222"/>
      <c r="BC266" s="222"/>
      <c r="BD266" s="222"/>
      <c r="BE266" s="222"/>
      <c r="BF266" s="222"/>
      <c r="BG266" s="222"/>
      <c r="BH266" s="222"/>
      <c r="BI266" s="222"/>
      <c r="BJ266" s="222"/>
      <c r="BK266" s="222"/>
      <c r="BL266" s="222"/>
      <c r="BM266" s="222"/>
      <c r="BN266" s="222"/>
      <c r="BO266" s="222"/>
      <c r="BP266" s="222"/>
      <c r="BQ266" s="222"/>
    </row>
    <row r="267" spans="1:69" s="417" customFormat="1" ht="30" customHeight="1">
      <c r="A267" s="252"/>
      <c r="B267" s="253"/>
      <c r="C267" s="256"/>
      <c r="D267" s="256"/>
      <c r="E267" s="831"/>
      <c r="F267" s="326"/>
      <c r="G267" s="268"/>
      <c r="H267" s="260"/>
      <c r="I267" s="836" t="s">
        <v>652</v>
      </c>
      <c r="J267" s="837"/>
      <c r="K267" s="315"/>
      <c r="L267" s="315"/>
      <c r="M267" s="315"/>
      <c r="N267" s="315"/>
      <c r="O267" s="315"/>
      <c r="P267" s="315"/>
      <c r="Q267" s="315"/>
      <c r="R267" s="315"/>
      <c r="S267" s="315"/>
      <c r="T267" s="315"/>
      <c r="U267" s="315"/>
      <c r="V267" s="315"/>
      <c r="W267" s="263"/>
      <c r="X267" s="271"/>
      <c r="Y267" s="221"/>
      <c r="Z267" s="222"/>
      <c r="AA267" s="222"/>
      <c r="AB267" s="222"/>
      <c r="AC267" s="222"/>
      <c r="AD267" s="222"/>
      <c r="AE267" s="222"/>
      <c r="AF267" s="222"/>
      <c r="AG267" s="222"/>
      <c r="AH267" s="222"/>
      <c r="AI267" s="222"/>
      <c r="AJ267" s="222"/>
      <c r="AK267" s="222"/>
      <c r="AL267" s="222"/>
      <c r="AM267" s="222"/>
      <c r="AN267" s="222"/>
      <c r="AO267" s="222"/>
      <c r="AP267" s="222"/>
      <c r="AQ267" s="222"/>
      <c r="AR267" s="222"/>
      <c r="AS267" s="222"/>
      <c r="AT267" s="222"/>
      <c r="AU267" s="222"/>
      <c r="AV267" s="222"/>
      <c r="AW267" s="222"/>
      <c r="AX267" s="222"/>
      <c r="AY267" s="222"/>
      <c r="AZ267" s="222"/>
      <c r="BA267" s="222"/>
      <c r="BB267" s="222"/>
      <c r="BC267" s="222"/>
      <c r="BD267" s="222"/>
      <c r="BE267" s="222"/>
      <c r="BF267" s="222"/>
      <c r="BG267" s="222"/>
      <c r="BH267" s="222"/>
      <c r="BI267" s="222"/>
      <c r="BJ267" s="222"/>
      <c r="BK267" s="222"/>
      <c r="BL267" s="222"/>
      <c r="BM267" s="222"/>
      <c r="BN267" s="222"/>
      <c r="BO267" s="222"/>
      <c r="BP267" s="222"/>
      <c r="BQ267" s="222"/>
    </row>
    <row r="268" spans="1:69" s="417" customFormat="1" ht="30" customHeight="1">
      <c r="A268" s="445"/>
      <c r="B268" s="403"/>
      <c r="C268" s="354"/>
      <c r="D268" s="354"/>
      <c r="E268" s="832"/>
      <c r="F268" s="446"/>
      <c r="G268" s="306"/>
      <c r="H268" s="307"/>
      <c r="I268" s="316" t="s">
        <v>8</v>
      </c>
      <c r="J268" s="838" t="s">
        <v>428</v>
      </c>
      <c r="K268" s="838"/>
      <c r="L268" s="838"/>
      <c r="M268" s="439" t="s">
        <v>653</v>
      </c>
      <c r="N268" s="828">
        <v>212538962</v>
      </c>
      <c r="O268" s="828"/>
      <c r="P268" s="439" t="s">
        <v>263</v>
      </c>
      <c r="Q268" s="439" t="s">
        <v>654</v>
      </c>
      <c r="R268" s="828">
        <v>208489112</v>
      </c>
      <c r="S268" s="828"/>
      <c r="T268" s="828"/>
      <c r="U268" s="828"/>
      <c r="V268" s="439" t="s">
        <v>263</v>
      </c>
      <c r="W268" s="312" t="s">
        <v>24</v>
      </c>
      <c r="X268" s="314">
        <f>N268-R268</f>
        <v>4049850</v>
      </c>
      <c r="Y268" s="221"/>
      <c r="Z268" s="222"/>
      <c r="AA268" s="222"/>
      <c r="AB268" s="222"/>
      <c r="AC268" s="222"/>
      <c r="AD268" s="447">
        <f>SUM(Y8,Y19,Y50,Y163)/10</f>
        <v>218317742.19999999</v>
      </c>
      <c r="AE268" s="222"/>
      <c r="AF268" s="222"/>
      <c r="AG268" s="222"/>
      <c r="AI268" s="222"/>
      <c r="AJ268" s="222"/>
      <c r="AK268" s="222"/>
      <c r="AL268" s="222"/>
      <c r="AM268" s="222"/>
      <c r="AN268" s="222"/>
      <c r="AO268" s="222"/>
      <c r="AP268" s="222"/>
      <c r="AQ268" s="222"/>
      <c r="AR268" s="222"/>
      <c r="AS268" s="222"/>
      <c r="AT268" s="222"/>
      <c r="AU268" s="222"/>
      <c r="AV268" s="222"/>
      <c r="AW268" s="222"/>
      <c r="AX268" s="222"/>
      <c r="AY268" s="222"/>
      <c r="AZ268" s="222"/>
      <c r="BA268" s="222"/>
      <c r="BB268" s="222"/>
      <c r="BC268" s="222"/>
      <c r="BD268" s="222"/>
      <c r="BE268" s="222"/>
      <c r="BF268" s="222"/>
      <c r="BG268" s="222"/>
      <c r="BH268" s="222"/>
      <c r="BI268" s="222"/>
      <c r="BJ268" s="222"/>
      <c r="BK268" s="222"/>
      <c r="BL268" s="222"/>
      <c r="BM268" s="222"/>
      <c r="BN268" s="222"/>
      <c r="BO268" s="222"/>
      <c r="BP268" s="222"/>
      <c r="BQ268" s="222"/>
    </row>
    <row r="269" spans="1:69" s="417" customFormat="1" ht="30" customHeight="1">
      <c r="A269" s="448"/>
      <c r="B269" s="449"/>
      <c r="C269" s="273"/>
      <c r="D269" s="273"/>
      <c r="E269" s="450"/>
      <c r="F269" s="451"/>
      <c r="G269" s="452"/>
      <c r="H269" s="453"/>
      <c r="I269" s="126"/>
      <c r="J269" s="315"/>
      <c r="K269" s="315"/>
      <c r="L269" s="315"/>
      <c r="M269" s="315"/>
      <c r="N269" s="315"/>
      <c r="O269" s="315"/>
      <c r="P269" s="315"/>
      <c r="Q269" s="315"/>
      <c r="R269" s="315"/>
      <c r="S269" s="315"/>
      <c r="T269" s="315"/>
      <c r="U269" s="315"/>
      <c r="V269" s="315"/>
      <c r="W269" s="263"/>
      <c r="X269" s="454"/>
      <c r="Y269" s="221"/>
      <c r="Z269" s="222"/>
      <c r="AA269" s="222"/>
      <c r="AB269" s="222"/>
      <c r="AC269" s="222"/>
      <c r="AD269" s="447"/>
      <c r="AE269" s="222"/>
      <c r="AF269" s="222"/>
      <c r="AG269" s="222"/>
      <c r="AI269" s="222"/>
      <c r="AJ269" s="222"/>
      <c r="AK269" s="222"/>
      <c r="AL269" s="222"/>
      <c r="AM269" s="222"/>
      <c r="AN269" s="222"/>
      <c r="AO269" s="222"/>
      <c r="AP269" s="222"/>
      <c r="AQ269" s="222"/>
      <c r="AR269" s="222"/>
      <c r="AS269" s="222"/>
      <c r="AT269" s="222"/>
      <c r="AU269" s="222"/>
      <c r="AV269" s="222"/>
      <c r="AW269" s="222"/>
      <c r="AX269" s="222"/>
      <c r="AY269" s="222"/>
      <c r="AZ269" s="222"/>
      <c r="BA269" s="222"/>
      <c r="BB269" s="222"/>
      <c r="BC269" s="222"/>
      <c r="BD269" s="222"/>
      <c r="BE269" s="222"/>
      <c r="BF269" s="222"/>
      <c r="BG269" s="222"/>
      <c r="BH269" s="222"/>
      <c r="BI269" s="222"/>
      <c r="BJ269" s="222"/>
      <c r="BK269" s="222"/>
      <c r="BL269" s="222"/>
      <c r="BM269" s="222"/>
      <c r="BN269" s="222"/>
      <c r="BO269" s="222"/>
      <c r="BP269" s="222"/>
      <c r="BQ269" s="222"/>
    </row>
    <row r="271" spans="1:69" s="417" customFormat="1">
      <c r="A271" s="222"/>
      <c r="B271" s="300"/>
      <c r="C271" s="300"/>
      <c r="D271" s="300"/>
      <c r="E271" s="455"/>
      <c r="F271" s="455"/>
      <c r="G271" s="281"/>
      <c r="H271" s="281"/>
      <c r="I271" s="281"/>
      <c r="J271" s="455"/>
      <c r="K271" s="455"/>
      <c r="L271" s="281"/>
      <c r="M271" s="456"/>
      <c r="N271" s="457"/>
      <c r="O271" s="458"/>
      <c r="P271" s="457"/>
      <c r="Q271" s="457"/>
      <c r="R271" s="457"/>
      <c r="S271" s="457"/>
      <c r="T271" s="457"/>
      <c r="U271" s="457"/>
      <c r="V271" s="457"/>
      <c r="W271" s="457"/>
      <c r="X271" s="459"/>
      <c r="Y271" s="221"/>
      <c r="Z271" s="222"/>
      <c r="AA271" s="222"/>
      <c r="AB271" s="222"/>
      <c r="AC271" s="222"/>
      <c r="AD271" s="222"/>
      <c r="AE271" s="222"/>
      <c r="AF271" s="222"/>
      <c r="AG271" s="222"/>
      <c r="AH271" s="222"/>
      <c r="AI271" s="222"/>
      <c r="AJ271" s="222"/>
      <c r="AK271" s="222"/>
      <c r="AL271" s="222"/>
      <c r="AM271" s="222"/>
      <c r="AN271" s="222"/>
      <c r="AO271" s="222"/>
      <c r="AP271" s="222"/>
      <c r="AQ271" s="222"/>
      <c r="AR271" s="222"/>
      <c r="AS271" s="222"/>
      <c r="AT271" s="222"/>
      <c r="AU271" s="222"/>
      <c r="AV271" s="222"/>
      <c r="AW271" s="222"/>
      <c r="AX271" s="222"/>
      <c r="AY271" s="222"/>
      <c r="AZ271" s="222"/>
      <c r="BA271" s="222"/>
      <c r="BB271" s="222"/>
      <c r="BC271" s="222"/>
      <c r="BD271" s="222"/>
      <c r="BE271" s="222"/>
      <c r="BF271" s="222"/>
      <c r="BG271" s="222"/>
      <c r="BH271" s="222"/>
      <c r="BI271" s="222"/>
      <c r="BJ271" s="222"/>
      <c r="BK271" s="222"/>
      <c r="BL271" s="222"/>
      <c r="BM271" s="222"/>
      <c r="BN271" s="222"/>
      <c r="BO271" s="222"/>
      <c r="BP271" s="222"/>
      <c r="BQ271" s="222"/>
    </row>
    <row r="272" spans="1:69" s="417" customFormat="1">
      <c r="A272" s="222"/>
      <c r="B272" s="300"/>
      <c r="C272" s="300"/>
      <c r="D272" s="300"/>
      <c r="E272" s="460"/>
      <c r="F272" s="460"/>
      <c r="G272" s="461"/>
      <c r="H272" s="461"/>
      <c r="I272" s="461"/>
      <c r="J272" s="460"/>
      <c r="K272" s="460"/>
      <c r="L272" s="460"/>
      <c r="M272" s="456"/>
      <c r="N272" s="457"/>
      <c r="O272" s="458"/>
      <c r="P272" s="457"/>
      <c r="Q272" s="457"/>
      <c r="R272" s="457"/>
      <c r="S272" s="457"/>
      <c r="T272" s="457"/>
      <c r="U272" s="457"/>
      <c r="V272" s="457"/>
      <c r="W272" s="457"/>
      <c r="X272" s="459"/>
      <c r="Y272" s="221"/>
      <c r="Z272" s="222"/>
      <c r="AA272" s="222"/>
      <c r="AB272" s="222"/>
      <c r="AC272" s="222"/>
      <c r="AD272" s="222"/>
      <c r="AE272" s="222"/>
      <c r="AF272" s="222"/>
      <c r="AG272" s="222"/>
      <c r="AH272" s="222"/>
      <c r="AI272" s="222"/>
      <c r="AJ272" s="222"/>
      <c r="AK272" s="222"/>
      <c r="AL272" s="222"/>
      <c r="AM272" s="222"/>
      <c r="AN272" s="222"/>
      <c r="AO272" s="222"/>
      <c r="AP272" s="222"/>
      <c r="AQ272" s="222"/>
      <c r="AR272" s="222"/>
      <c r="AS272" s="222"/>
      <c r="AT272" s="222"/>
      <c r="AU272" s="222"/>
      <c r="AV272" s="222"/>
      <c r="AW272" s="222"/>
      <c r="AX272" s="222"/>
      <c r="AY272" s="222"/>
      <c r="AZ272" s="222"/>
      <c r="BA272" s="222"/>
      <c r="BB272" s="222"/>
      <c r="BC272" s="222"/>
      <c r="BD272" s="222"/>
      <c r="BE272" s="222"/>
      <c r="BF272" s="222"/>
      <c r="BG272" s="222"/>
      <c r="BH272" s="222"/>
      <c r="BI272" s="222"/>
      <c r="BJ272" s="222"/>
      <c r="BK272" s="222"/>
      <c r="BL272" s="222"/>
      <c r="BM272" s="222"/>
      <c r="BN272" s="222"/>
      <c r="BO272" s="222"/>
      <c r="BP272" s="222"/>
      <c r="BQ272" s="222"/>
    </row>
    <row r="273" spans="1:69" s="417" customFormat="1">
      <c r="A273" s="222"/>
      <c r="B273" s="300"/>
      <c r="C273" s="300"/>
      <c r="D273" s="300"/>
      <c r="E273" s="460"/>
      <c r="F273" s="460"/>
      <c r="G273" s="461"/>
      <c r="H273" s="461"/>
      <c r="I273" s="461"/>
      <c r="J273" s="460"/>
      <c r="K273" s="460"/>
      <c r="L273" s="460"/>
      <c r="M273" s="456"/>
      <c r="N273" s="457"/>
      <c r="O273" s="458"/>
      <c r="P273" s="457"/>
      <c r="Q273" s="457"/>
      <c r="R273" s="457"/>
      <c r="S273" s="457"/>
      <c r="T273" s="457"/>
      <c r="U273" s="457"/>
      <c r="V273" s="457"/>
      <c r="W273" s="457"/>
      <c r="X273" s="459"/>
      <c r="Y273" s="221"/>
      <c r="Z273" s="222"/>
      <c r="AA273" s="222"/>
      <c r="AB273" s="222"/>
      <c r="AC273" s="222"/>
      <c r="AD273" s="222"/>
      <c r="AE273" s="222"/>
      <c r="AF273" s="222"/>
      <c r="AG273" s="222"/>
      <c r="AH273" s="222"/>
      <c r="AI273" s="222"/>
      <c r="AJ273" s="222"/>
      <c r="AK273" s="222"/>
      <c r="AL273" s="222"/>
      <c r="AM273" s="222"/>
      <c r="AN273" s="222"/>
      <c r="AO273" s="222"/>
      <c r="AP273" s="222"/>
      <c r="AQ273" s="222"/>
      <c r="AR273" s="222"/>
      <c r="AS273" s="222"/>
      <c r="AT273" s="222"/>
      <c r="AU273" s="222"/>
      <c r="AV273" s="222"/>
      <c r="AW273" s="222"/>
      <c r="AX273" s="222"/>
      <c r="AY273" s="222"/>
      <c r="AZ273" s="222"/>
      <c r="BA273" s="222"/>
      <c r="BB273" s="222"/>
      <c r="BC273" s="222"/>
      <c r="BD273" s="222"/>
      <c r="BE273" s="222"/>
      <c r="BF273" s="222"/>
      <c r="BG273" s="222"/>
      <c r="BH273" s="222"/>
      <c r="BI273" s="222"/>
      <c r="BJ273" s="222"/>
      <c r="BK273" s="222"/>
      <c r="BL273" s="222"/>
      <c r="BM273" s="222"/>
      <c r="BN273" s="222"/>
      <c r="BO273" s="222"/>
      <c r="BP273" s="222"/>
      <c r="BQ273" s="222"/>
    </row>
    <row r="274" spans="1:69" s="457" customFormat="1">
      <c r="A274" s="222"/>
      <c r="B274" s="300"/>
      <c r="C274" s="300"/>
      <c r="D274" s="300"/>
      <c r="E274" s="460"/>
      <c r="F274" s="460"/>
      <c r="G274" s="461"/>
      <c r="H274" s="461"/>
      <c r="I274" s="461"/>
      <c r="J274" s="462"/>
      <c r="K274" s="462"/>
      <c r="L274" s="462"/>
      <c r="M274" s="456"/>
      <c r="O274" s="458"/>
      <c r="X274" s="459"/>
      <c r="Y274" s="221"/>
      <c r="Z274" s="222"/>
      <c r="AA274" s="222"/>
      <c r="AB274" s="222"/>
      <c r="AC274" s="222"/>
      <c r="AD274" s="222"/>
      <c r="AE274" s="222"/>
      <c r="AF274" s="222"/>
      <c r="AG274" s="222"/>
      <c r="AH274" s="222"/>
      <c r="AI274" s="222"/>
      <c r="AJ274" s="222"/>
      <c r="AK274" s="222"/>
      <c r="AL274" s="222"/>
      <c r="AM274" s="222"/>
      <c r="AN274" s="222"/>
      <c r="AO274" s="222"/>
      <c r="AP274" s="222"/>
      <c r="AQ274" s="222"/>
      <c r="AR274" s="222"/>
      <c r="AS274" s="222"/>
      <c r="AT274" s="222"/>
      <c r="AU274" s="222"/>
      <c r="AV274" s="222"/>
      <c r="AW274" s="222"/>
      <c r="AX274" s="222"/>
      <c r="AY274" s="222"/>
      <c r="AZ274" s="222"/>
      <c r="BA274" s="222"/>
      <c r="BB274" s="222"/>
      <c r="BC274" s="222"/>
      <c r="BD274" s="222"/>
      <c r="BE274" s="222"/>
      <c r="BF274" s="222"/>
      <c r="BG274" s="222"/>
      <c r="BH274" s="222"/>
      <c r="BI274" s="222"/>
      <c r="BJ274" s="222"/>
      <c r="BK274" s="222"/>
      <c r="BL274" s="222"/>
      <c r="BM274" s="222"/>
      <c r="BN274" s="222"/>
      <c r="BO274" s="222"/>
      <c r="BP274" s="222"/>
      <c r="BQ274" s="222"/>
    </row>
    <row r="275" spans="1:69" s="457" customFormat="1">
      <c r="A275" s="222"/>
      <c r="B275" s="300"/>
      <c r="C275" s="300"/>
      <c r="D275" s="300"/>
      <c r="E275" s="463"/>
      <c r="F275" s="464"/>
      <c r="G275" s="461"/>
      <c r="H275" s="461"/>
      <c r="I275" s="461"/>
      <c r="J275" s="460"/>
      <c r="K275" s="460"/>
      <c r="L275" s="460"/>
      <c r="M275" s="456"/>
      <c r="O275" s="458"/>
      <c r="X275" s="459"/>
      <c r="Y275" s="221"/>
      <c r="Z275" s="222"/>
      <c r="AA275" s="222"/>
      <c r="AB275" s="222"/>
      <c r="AC275" s="222"/>
      <c r="AD275" s="222"/>
      <c r="AE275" s="222"/>
      <c r="AF275" s="222"/>
      <c r="AG275" s="222"/>
      <c r="AH275" s="222"/>
      <c r="AI275" s="222"/>
      <c r="AJ275" s="222"/>
      <c r="AK275" s="222"/>
      <c r="AL275" s="222"/>
      <c r="AM275" s="222"/>
      <c r="AN275" s="222"/>
      <c r="AO275" s="222"/>
      <c r="AP275" s="222"/>
      <c r="AQ275" s="222"/>
      <c r="AR275" s="222"/>
      <c r="AS275" s="222"/>
      <c r="AT275" s="222"/>
      <c r="AU275" s="222"/>
      <c r="AV275" s="222"/>
      <c r="AW275" s="222"/>
      <c r="AX275" s="222"/>
      <c r="AY275" s="222"/>
      <c r="AZ275" s="222"/>
      <c r="BA275" s="222"/>
      <c r="BB275" s="222"/>
      <c r="BC275" s="222"/>
      <c r="BD275" s="222"/>
      <c r="BE275" s="222"/>
      <c r="BF275" s="222"/>
      <c r="BG275" s="222"/>
      <c r="BH275" s="222"/>
      <c r="BI275" s="222"/>
      <c r="BJ275" s="222"/>
      <c r="BK275" s="222"/>
      <c r="BL275" s="222"/>
      <c r="BM275" s="222"/>
      <c r="BN275" s="222"/>
      <c r="BO275" s="222"/>
      <c r="BP275" s="222"/>
      <c r="BQ275" s="222"/>
    </row>
    <row r="276" spans="1:69" s="457" customFormat="1">
      <c r="A276" s="222"/>
      <c r="B276" s="300"/>
      <c r="C276" s="300"/>
      <c r="D276" s="300"/>
      <c r="E276" s="463"/>
      <c r="F276" s="464"/>
      <c r="G276" s="461"/>
      <c r="H276" s="461"/>
      <c r="I276" s="461"/>
      <c r="J276" s="460"/>
      <c r="K276" s="460"/>
      <c r="L276" s="460"/>
      <c r="M276" s="456"/>
      <c r="O276" s="458"/>
      <c r="X276" s="459"/>
      <c r="Y276" s="221"/>
      <c r="Z276" s="222"/>
      <c r="AA276" s="222"/>
      <c r="AB276" s="222"/>
      <c r="AC276" s="222"/>
      <c r="AD276" s="222"/>
      <c r="AE276" s="222"/>
      <c r="AF276" s="222"/>
      <c r="AG276" s="222"/>
      <c r="AH276" s="222"/>
      <c r="AI276" s="222"/>
      <c r="AJ276" s="222"/>
      <c r="AK276" s="222"/>
      <c r="AL276" s="222"/>
      <c r="AM276" s="222"/>
      <c r="AN276" s="222"/>
      <c r="AO276" s="222"/>
      <c r="AP276" s="222"/>
      <c r="AQ276" s="222"/>
      <c r="AR276" s="222"/>
      <c r="AS276" s="222"/>
      <c r="AT276" s="222"/>
      <c r="AU276" s="222"/>
      <c r="AV276" s="222"/>
      <c r="AW276" s="222"/>
      <c r="AX276" s="222"/>
      <c r="AY276" s="222"/>
      <c r="AZ276" s="222"/>
      <c r="BA276" s="222"/>
      <c r="BB276" s="222"/>
      <c r="BC276" s="222"/>
      <c r="BD276" s="222"/>
      <c r="BE276" s="222"/>
      <c r="BF276" s="222"/>
      <c r="BG276" s="222"/>
      <c r="BH276" s="222"/>
      <c r="BI276" s="222"/>
      <c r="BJ276" s="222"/>
      <c r="BK276" s="222"/>
      <c r="BL276" s="222"/>
      <c r="BM276" s="222"/>
      <c r="BN276" s="222"/>
      <c r="BO276" s="222"/>
      <c r="BP276" s="222"/>
      <c r="BQ276" s="222"/>
    </row>
    <row r="277" spans="1:69" s="457" customFormat="1">
      <c r="A277" s="222"/>
      <c r="B277" s="300"/>
      <c r="C277" s="300"/>
      <c r="D277" s="300"/>
      <c r="E277" s="465"/>
      <c r="F277" s="460"/>
      <c r="G277" s="461"/>
      <c r="H277" s="461"/>
      <c r="I277" s="461"/>
      <c r="J277" s="463"/>
      <c r="K277" s="463"/>
      <c r="L277" s="464"/>
      <c r="M277" s="456"/>
      <c r="O277" s="458"/>
      <c r="X277" s="459"/>
      <c r="Y277" s="221"/>
      <c r="Z277" s="222"/>
      <c r="AA277" s="222"/>
      <c r="AB277" s="222"/>
      <c r="AC277" s="222"/>
      <c r="AD277" s="222"/>
      <c r="AE277" s="222"/>
      <c r="AF277" s="222"/>
      <c r="AG277" s="222"/>
      <c r="AH277" s="222"/>
      <c r="AI277" s="222"/>
      <c r="AJ277" s="222"/>
      <c r="AK277" s="222"/>
      <c r="AL277" s="222"/>
      <c r="AM277" s="222"/>
      <c r="AN277" s="222"/>
      <c r="AO277" s="222"/>
      <c r="AP277" s="222"/>
      <c r="AQ277" s="222"/>
      <c r="AR277" s="222"/>
      <c r="AS277" s="222"/>
      <c r="AT277" s="222"/>
      <c r="AU277" s="222"/>
      <c r="AV277" s="222"/>
      <c r="AW277" s="222"/>
      <c r="AX277" s="222"/>
      <c r="AY277" s="222"/>
      <c r="AZ277" s="222"/>
      <c r="BA277" s="222"/>
      <c r="BB277" s="222"/>
      <c r="BC277" s="222"/>
      <c r="BD277" s="222"/>
      <c r="BE277" s="222"/>
      <c r="BF277" s="222"/>
      <c r="BG277" s="222"/>
      <c r="BH277" s="222"/>
      <c r="BI277" s="222"/>
      <c r="BJ277" s="222"/>
      <c r="BK277" s="222"/>
      <c r="BL277" s="222"/>
      <c r="BM277" s="222"/>
      <c r="BN277" s="222"/>
      <c r="BO277" s="222"/>
      <c r="BP277" s="222"/>
      <c r="BQ277" s="222"/>
    </row>
    <row r="278" spans="1:69" s="457" customFormat="1">
      <c r="A278" s="222"/>
      <c r="B278" s="300"/>
      <c r="C278" s="300"/>
      <c r="D278" s="300"/>
      <c r="E278" s="465"/>
      <c r="F278" s="460"/>
      <c r="G278" s="461"/>
      <c r="H278" s="461"/>
      <c r="I278" s="461"/>
      <c r="J278" s="463"/>
      <c r="K278" s="463"/>
      <c r="L278" s="464"/>
      <c r="M278" s="456"/>
      <c r="O278" s="458"/>
      <c r="X278" s="459"/>
      <c r="Y278" s="221"/>
      <c r="Z278" s="222"/>
      <c r="AA278" s="222"/>
      <c r="AB278" s="222"/>
      <c r="AC278" s="222"/>
      <c r="AD278" s="222"/>
      <c r="AE278" s="222"/>
      <c r="AF278" s="222"/>
      <c r="AG278" s="222"/>
      <c r="AH278" s="222"/>
      <c r="AI278" s="222"/>
      <c r="AJ278" s="222"/>
      <c r="AK278" s="222"/>
      <c r="AL278" s="222"/>
      <c r="AM278" s="222"/>
      <c r="AN278" s="222"/>
      <c r="AO278" s="222"/>
      <c r="AP278" s="222"/>
      <c r="AQ278" s="222"/>
      <c r="AR278" s="222"/>
      <c r="AS278" s="222"/>
      <c r="AT278" s="222"/>
      <c r="AU278" s="222"/>
      <c r="AV278" s="222"/>
      <c r="AW278" s="222"/>
      <c r="AX278" s="222"/>
      <c r="AY278" s="222"/>
      <c r="AZ278" s="222"/>
      <c r="BA278" s="222"/>
      <c r="BB278" s="222"/>
      <c r="BC278" s="222"/>
      <c r="BD278" s="222"/>
      <c r="BE278" s="222"/>
      <c r="BF278" s="222"/>
      <c r="BG278" s="222"/>
      <c r="BH278" s="222"/>
      <c r="BI278" s="222"/>
      <c r="BJ278" s="222"/>
      <c r="BK278" s="222"/>
      <c r="BL278" s="222"/>
      <c r="BM278" s="222"/>
      <c r="BN278" s="222"/>
      <c r="BO278" s="222"/>
      <c r="BP278" s="222"/>
      <c r="BQ278" s="222"/>
    </row>
    <row r="279" spans="1:69" s="457" customFormat="1">
      <c r="A279" s="222"/>
      <c r="B279" s="300"/>
      <c r="C279" s="300"/>
      <c r="D279" s="300"/>
      <c r="E279" s="465"/>
      <c r="F279" s="460"/>
      <c r="G279" s="461"/>
      <c r="H279" s="461"/>
      <c r="I279" s="461"/>
      <c r="J279" s="465"/>
      <c r="K279" s="465"/>
      <c r="L279" s="460"/>
      <c r="M279" s="456"/>
      <c r="O279" s="458"/>
      <c r="X279" s="459"/>
      <c r="Y279" s="221"/>
      <c r="Z279" s="222"/>
      <c r="AA279" s="222"/>
      <c r="AB279" s="222"/>
      <c r="AC279" s="222"/>
      <c r="AD279" s="222"/>
      <c r="AE279" s="222"/>
      <c r="AF279" s="222"/>
      <c r="AG279" s="222"/>
      <c r="AH279" s="222"/>
      <c r="AI279" s="222"/>
      <c r="AJ279" s="222"/>
      <c r="AK279" s="222"/>
      <c r="AL279" s="222"/>
      <c r="AM279" s="222"/>
      <c r="AN279" s="222"/>
      <c r="AO279" s="222"/>
      <c r="AP279" s="222"/>
      <c r="AQ279" s="222"/>
      <c r="AR279" s="222"/>
      <c r="AS279" s="222"/>
      <c r="AT279" s="222"/>
      <c r="AU279" s="222"/>
      <c r="AV279" s="222"/>
      <c r="AW279" s="222"/>
      <c r="AX279" s="222"/>
      <c r="AY279" s="222"/>
      <c r="AZ279" s="222"/>
      <c r="BA279" s="222"/>
      <c r="BB279" s="222"/>
      <c r="BC279" s="222"/>
      <c r="BD279" s="222"/>
      <c r="BE279" s="222"/>
      <c r="BF279" s="222"/>
      <c r="BG279" s="222"/>
      <c r="BH279" s="222"/>
      <c r="BI279" s="222"/>
      <c r="BJ279" s="222"/>
      <c r="BK279" s="222"/>
      <c r="BL279" s="222"/>
      <c r="BM279" s="222"/>
      <c r="BN279" s="222"/>
      <c r="BO279" s="222"/>
      <c r="BP279" s="222"/>
      <c r="BQ279" s="222"/>
    </row>
    <row r="280" spans="1:69" s="457" customFormat="1">
      <c r="A280" s="222"/>
      <c r="B280" s="300"/>
      <c r="C280" s="300"/>
      <c r="D280" s="300"/>
      <c r="E280" s="465"/>
      <c r="F280" s="464"/>
      <c r="G280" s="461"/>
      <c r="H280" s="461"/>
      <c r="I280" s="461"/>
      <c r="J280" s="465"/>
      <c r="K280" s="465"/>
      <c r="L280" s="464"/>
      <c r="M280" s="456"/>
      <c r="O280" s="458"/>
      <c r="X280" s="459"/>
      <c r="Y280" s="221"/>
      <c r="Z280" s="222"/>
      <c r="AA280" s="222"/>
      <c r="AB280" s="222"/>
      <c r="AC280" s="222"/>
      <c r="AD280" s="222"/>
      <c r="AE280" s="222"/>
      <c r="AF280" s="222"/>
      <c r="AG280" s="222"/>
      <c r="AH280" s="222"/>
      <c r="AI280" s="222"/>
      <c r="AJ280" s="222"/>
      <c r="AK280" s="222"/>
      <c r="AL280" s="222"/>
      <c r="AM280" s="222"/>
      <c r="AN280" s="222"/>
      <c r="AO280" s="222"/>
      <c r="AP280" s="222"/>
      <c r="AQ280" s="222"/>
      <c r="AR280" s="222"/>
      <c r="AS280" s="222"/>
      <c r="AT280" s="222"/>
      <c r="AU280" s="222"/>
      <c r="AV280" s="222"/>
      <c r="AW280" s="222"/>
      <c r="AX280" s="222"/>
      <c r="AY280" s="222"/>
      <c r="AZ280" s="222"/>
      <c r="BA280" s="222"/>
      <c r="BB280" s="222"/>
      <c r="BC280" s="222"/>
      <c r="BD280" s="222"/>
      <c r="BE280" s="222"/>
      <c r="BF280" s="222"/>
      <c r="BG280" s="222"/>
      <c r="BH280" s="222"/>
      <c r="BI280" s="222"/>
      <c r="BJ280" s="222"/>
      <c r="BK280" s="222"/>
      <c r="BL280" s="222"/>
      <c r="BM280" s="222"/>
      <c r="BN280" s="222"/>
      <c r="BO280" s="222"/>
      <c r="BP280" s="222"/>
      <c r="BQ280" s="222"/>
    </row>
    <row r="281" spans="1:69" s="457" customFormat="1">
      <c r="A281" s="222"/>
      <c r="B281" s="300"/>
      <c r="C281" s="300"/>
      <c r="D281" s="300"/>
      <c r="E281" s="465"/>
      <c r="F281" s="464"/>
      <c r="G281" s="461"/>
      <c r="H281" s="461"/>
      <c r="I281" s="461"/>
      <c r="J281" s="465"/>
      <c r="K281" s="465"/>
      <c r="L281" s="460"/>
      <c r="M281" s="456"/>
      <c r="O281" s="458"/>
      <c r="X281" s="459"/>
      <c r="Y281" s="221"/>
      <c r="Z281" s="222"/>
      <c r="AA281" s="222"/>
      <c r="AB281" s="222"/>
      <c r="AC281" s="222"/>
      <c r="AD281" s="222"/>
      <c r="AE281" s="222"/>
      <c r="AF281" s="222"/>
      <c r="AG281" s="222"/>
      <c r="AH281" s="222"/>
      <c r="AI281" s="222"/>
      <c r="AJ281" s="222"/>
      <c r="AK281" s="222"/>
      <c r="AL281" s="222"/>
      <c r="AM281" s="222"/>
      <c r="AN281" s="222"/>
      <c r="AO281" s="222"/>
      <c r="AP281" s="222"/>
      <c r="AQ281" s="222"/>
      <c r="AR281" s="222"/>
      <c r="AS281" s="222"/>
      <c r="AT281" s="222"/>
      <c r="AU281" s="222"/>
      <c r="AV281" s="222"/>
      <c r="AW281" s="222"/>
      <c r="AX281" s="222"/>
      <c r="AY281" s="222"/>
      <c r="AZ281" s="222"/>
      <c r="BA281" s="222"/>
      <c r="BB281" s="222"/>
      <c r="BC281" s="222"/>
      <c r="BD281" s="222"/>
      <c r="BE281" s="222"/>
      <c r="BF281" s="222"/>
      <c r="BG281" s="222"/>
      <c r="BH281" s="222"/>
      <c r="BI281" s="222"/>
      <c r="BJ281" s="222"/>
      <c r="BK281" s="222"/>
      <c r="BL281" s="222"/>
      <c r="BM281" s="222"/>
      <c r="BN281" s="222"/>
      <c r="BO281" s="222"/>
      <c r="BP281" s="222"/>
      <c r="BQ281" s="222"/>
    </row>
    <row r="282" spans="1:69" s="457" customFormat="1">
      <c r="A282" s="222"/>
      <c r="B282" s="300"/>
      <c r="C282" s="300"/>
      <c r="D282" s="300"/>
      <c r="E282" s="465"/>
      <c r="F282" s="464"/>
      <c r="G282" s="461"/>
      <c r="H282" s="461"/>
      <c r="I282" s="461"/>
      <c r="J282" s="465"/>
      <c r="K282" s="465"/>
      <c r="L282" s="460"/>
      <c r="M282" s="456"/>
      <c r="O282" s="458"/>
      <c r="X282" s="459"/>
      <c r="Y282" s="221"/>
      <c r="Z282" s="222"/>
      <c r="AA282" s="222"/>
      <c r="AB282" s="222"/>
      <c r="AC282" s="222"/>
      <c r="AD282" s="222"/>
      <c r="AE282" s="222"/>
      <c r="AF282" s="222"/>
      <c r="AG282" s="222"/>
      <c r="AH282" s="222"/>
      <c r="AI282" s="222"/>
      <c r="AJ282" s="222"/>
      <c r="AK282" s="222"/>
      <c r="AL282" s="222"/>
      <c r="AM282" s="222"/>
      <c r="AN282" s="222"/>
      <c r="AO282" s="222"/>
      <c r="AP282" s="222"/>
      <c r="AQ282" s="222"/>
      <c r="AR282" s="222"/>
      <c r="AS282" s="222"/>
      <c r="AT282" s="222"/>
      <c r="AU282" s="222"/>
      <c r="AV282" s="222"/>
      <c r="AW282" s="222"/>
      <c r="AX282" s="222"/>
      <c r="AY282" s="222"/>
      <c r="AZ282" s="222"/>
      <c r="BA282" s="222"/>
      <c r="BB282" s="222"/>
      <c r="BC282" s="222"/>
      <c r="BD282" s="222"/>
      <c r="BE282" s="222"/>
      <c r="BF282" s="222"/>
      <c r="BG282" s="222"/>
      <c r="BH282" s="222"/>
      <c r="BI282" s="222"/>
      <c r="BJ282" s="222"/>
      <c r="BK282" s="222"/>
      <c r="BL282" s="222"/>
      <c r="BM282" s="222"/>
      <c r="BN282" s="222"/>
      <c r="BO282" s="222"/>
      <c r="BP282" s="222"/>
      <c r="BQ282" s="222"/>
    </row>
    <row r="283" spans="1:69" s="457" customFormat="1">
      <c r="A283" s="222"/>
      <c r="B283" s="300"/>
      <c r="C283" s="300"/>
      <c r="D283" s="300"/>
      <c r="E283" s="461"/>
      <c r="F283" s="460"/>
      <c r="G283" s="461"/>
      <c r="H283" s="461"/>
      <c r="I283" s="461"/>
      <c r="J283" s="465"/>
      <c r="K283" s="465"/>
      <c r="L283" s="460"/>
      <c r="M283" s="456"/>
      <c r="O283" s="458"/>
      <c r="X283" s="459"/>
      <c r="Y283" s="221"/>
      <c r="Z283" s="222"/>
      <c r="AA283" s="222"/>
      <c r="AB283" s="222"/>
      <c r="AC283" s="222"/>
      <c r="AD283" s="222"/>
      <c r="AE283" s="222"/>
      <c r="AF283" s="222"/>
      <c r="AG283" s="222"/>
      <c r="AH283" s="222"/>
      <c r="AI283" s="222"/>
      <c r="AJ283" s="222"/>
      <c r="AK283" s="222"/>
      <c r="AL283" s="222"/>
      <c r="AM283" s="222"/>
      <c r="AN283" s="222"/>
      <c r="AO283" s="222"/>
      <c r="AP283" s="222"/>
      <c r="AQ283" s="222"/>
      <c r="AR283" s="222"/>
      <c r="AS283" s="222"/>
      <c r="AT283" s="222"/>
      <c r="AU283" s="222"/>
      <c r="AV283" s="222"/>
      <c r="AW283" s="222"/>
      <c r="AX283" s="222"/>
      <c r="AY283" s="222"/>
      <c r="AZ283" s="222"/>
      <c r="BA283" s="222"/>
      <c r="BB283" s="222"/>
      <c r="BC283" s="222"/>
      <c r="BD283" s="222"/>
      <c r="BE283" s="222"/>
      <c r="BF283" s="222"/>
      <c r="BG283" s="222"/>
      <c r="BH283" s="222"/>
      <c r="BI283" s="222"/>
      <c r="BJ283" s="222"/>
      <c r="BK283" s="222"/>
      <c r="BL283" s="222"/>
      <c r="BM283" s="222"/>
      <c r="BN283" s="222"/>
      <c r="BO283" s="222"/>
      <c r="BP283" s="222"/>
      <c r="BQ283" s="222"/>
    </row>
    <row r="284" spans="1:69" s="457" customFormat="1">
      <c r="A284" s="222"/>
      <c r="B284" s="300"/>
      <c r="C284" s="300"/>
      <c r="D284" s="300"/>
      <c r="E284" s="461"/>
      <c r="F284" s="461"/>
      <c r="G284" s="461"/>
      <c r="H284" s="461"/>
      <c r="I284" s="461"/>
      <c r="J284" s="465"/>
      <c r="K284" s="465"/>
      <c r="L284" s="460"/>
      <c r="M284" s="456"/>
      <c r="O284" s="458"/>
      <c r="X284" s="459"/>
      <c r="Y284" s="221"/>
      <c r="Z284" s="222"/>
      <c r="AA284" s="222"/>
      <c r="AB284" s="222"/>
      <c r="AC284" s="222"/>
      <c r="AD284" s="222"/>
      <c r="AE284" s="222"/>
      <c r="AF284" s="222"/>
      <c r="AG284" s="222"/>
      <c r="AH284" s="222"/>
      <c r="AI284" s="222"/>
      <c r="AJ284" s="222"/>
      <c r="AK284" s="222"/>
      <c r="AL284" s="222"/>
      <c r="AM284" s="222"/>
      <c r="AN284" s="222"/>
      <c r="AO284" s="222"/>
      <c r="AP284" s="222"/>
      <c r="AQ284" s="222"/>
      <c r="AR284" s="222"/>
      <c r="AS284" s="222"/>
      <c r="AT284" s="222"/>
      <c r="AU284" s="222"/>
      <c r="AV284" s="222"/>
      <c r="AW284" s="222"/>
      <c r="AX284" s="222"/>
      <c r="AY284" s="222"/>
      <c r="AZ284" s="222"/>
      <c r="BA284" s="222"/>
      <c r="BB284" s="222"/>
      <c r="BC284" s="222"/>
      <c r="BD284" s="222"/>
      <c r="BE284" s="222"/>
      <c r="BF284" s="222"/>
      <c r="BG284" s="222"/>
      <c r="BH284" s="222"/>
      <c r="BI284" s="222"/>
      <c r="BJ284" s="222"/>
      <c r="BK284" s="222"/>
      <c r="BL284" s="222"/>
      <c r="BM284" s="222"/>
      <c r="BN284" s="222"/>
      <c r="BO284" s="222"/>
      <c r="BP284" s="222"/>
      <c r="BQ284" s="222"/>
    </row>
    <row r="285" spans="1:69" s="457" customFormat="1">
      <c r="A285" s="222"/>
      <c r="B285" s="300"/>
      <c r="C285" s="300"/>
      <c r="D285" s="300"/>
      <c r="E285" s="461"/>
      <c r="F285" s="461"/>
      <c r="G285" s="461"/>
      <c r="H285" s="461"/>
      <c r="I285" s="461"/>
      <c r="J285" s="465"/>
      <c r="K285" s="465"/>
      <c r="L285" s="460"/>
      <c r="M285" s="456"/>
      <c r="O285" s="458"/>
      <c r="X285" s="459"/>
      <c r="Y285" s="221"/>
      <c r="Z285" s="222"/>
      <c r="AA285" s="222"/>
      <c r="AB285" s="222"/>
      <c r="AC285" s="222"/>
      <c r="AD285" s="222"/>
      <c r="AE285" s="222"/>
      <c r="AF285" s="222"/>
      <c r="AG285" s="222"/>
      <c r="AH285" s="222"/>
      <c r="AI285" s="222"/>
      <c r="AJ285" s="222"/>
      <c r="AK285" s="222"/>
      <c r="AL285" s="222"/>
      <c r="AM285" s="222"/>
      <c r="AN285" s="222"/>
      <c r="AO285" s="222"/>
      <c r="AP285" s="222"/>
      <c r="AQ285" s="222"/>
      <c r="AR285" s="222"/>
      <c r="AS285" s="222"/>
      <c r="AT285" s="222"/>
      <c r="AU285" s="222"/>
      <c r="AV285" s="222"/>
      <c r="AW285" s="222"/>
      <c r="AX285" s="222"/>
      <c r="AY285" s="222"/>
      <c r="AZ285" s="222"/>
      <c r="BA285" s="222"/>
      <c r="BB285" s="222"/>
      <c r="BC285" s="222"/>
      <c r="BD285" s="222"/>
      <c r="BE285" s="222"/>
      <c r="BF285" s="222"/>
      <c r="BG285" s="222"/>
      <c r="BH285" s="222"/>
      <c r="BI285" s="222"/>
      <c r="BJ285" s="222"/>
      <c r="BK285" s="222"/>
      <c r="BL285" s="222"/>
      <c r="BM285" s="222"/>
      <c r="BN285" s="222"/>
      <c r="BO285" s="222"/>
      <c r="BP285" s="222"/>
      <c r="BQ285" s="222"/>
    </row>
    <row r="286" spans="1:69" s="457" customFormat="1">
      <c r="A286" s="222"/>
      <c r="B286" s="300"/>
      <c r="C286" s="300"/>
      <c r="D286" s="300"/>
      <c r="E286" s="461"/>
      <c r="F286" s="460"/>
      <c r="G286" s="461"/>
      <c r="H286" s="461"/>
      <c r="I286" s="461"/>
      <c r="J286" s="466"/>
      <c r="K286" s="466"/>
      <c r="L286" s="467"/>
      <c r="M286" s="456"/>
      <c r="O286" s="458"/>
      <c r="X286" s="459"/>
      <c r="Y286" s="221"/>
      <c r="Z286" s="222"/>
      <c r="AA286" s="222"/>
      <c r="AB286" s="222"/>
      <c r="AC286" s="222"/>
      <c r="AD286" s="222"/>
      <c r="AE286" s="222"/>
      <c r="AF286" s="222"/>
      <c r="AG286" s="222"/>
      <c r="AH286" s="222"/>
      <c r="AI286" s="222"/>
      <c r="AJ286" s="222"/>
      <c r="AK286" s="222"/>
      <c r="AL286" s="222"/>
      <c r="AM286" s="222"/>
      <c r="AN286" s="222"/>
      <c r="AO286" s="222"/>
      <c r="AP286" s="222"/>
      <c r="AQ286" s="222"/>
      <c r="AR286" s="222"/>
      <c r="AS286" s="222"/>
      <c r="AT286" s="222"/>
      <c r="AU286" s="222"/>
      <c r="AV286" s="222"/>
      <c r="AW286" s="222"/>
      <c r="AX286" s="222"/>
      <c r="AY286" s="222"/>
      <c r="AZ286" s="222"/>
      <c r="BA286" s="222"/>
      <c r="BB286" s="222"/>
      <c r="BC286" s="222"/>
      <c r="BD286" s="222"/>
      <c r="BE286" s="222"/>
      <c r="BF286" s="222"/>
      <c r="BG286" s="222"/>
      <c r="BH286" s="222"/>
      <c r="BI286" s="222"/>
      <c r="BJ286" s="222"/>
      <c r="BK286" s="222"/>
      <c r="BL286" s="222"/>
      <c r="BM286" s="222"/>
      <c r="BN286" s="222"/>
      <c r="BO286" s="222"/>
      <c r="BP286" s="222"/>
      <c r="BQ286" s="222"/>
    </row>
    <row r="287" spans="1:69" s="457" customFormat="1">
      <c r="A287" s="222"/>
      <c r="B287" s="300"/>
      <c r="C287" s="300"/>
      <c r="D287" s="300"/>
      <c r="E287" s="468"/>
      <c r="F287" s="469"/>
      <c r="G287" s="470"/>
      <c r="H287" s="471"/>
      <c r="I287" s="472"/>
      <c r="J287" s="468"/>
      <c r="K287" s="468"/>
      <c r="L287" s="467"/>
      <c r="M287" s="456"/>
      <c r="O287" s="458"/>
      <c r="X287" s="459"/>
      <c r="Y287" s="221"/>
      <c r="Z287" s="222"/>
      <c r="AA287" s="222"/>
      <c r="AB287" s="222"/>
      <c r="AC287" s="222"/>
      <c r="AD287" s="222"/>
      <c r="AE287" s="222"/>
      <c r="AF287" s="222"/>
      <c r="AG287" s="222"/>
      <c r="AH287" s="222"/>
      <c r="AI287" s="222"/>
      <c r="AJ287" s="222"/>
      <c r="AK287" s="222"/>
      <c r="AL287" s="222"/>
      <c r="AM287" s="222"/>
      <c r="AN287" s="222"/>
      <c r="AO287" s="222"/>
      <c r="AP287" s="222"/>
      <c r="AQ287" s="222"/>
      <c r="AR287" s="222"/>
      <c r="AS287" s="222"/>
      <c r="AT287" s="222"/>
      <c r="AU287" s="222"/>
      <c r="AV287" s="222"/>
      <c r="AW287" s="222"/>
      <c r="AX287" s="222"/>
      <c r="AY287" s="222"/>
      <c r="AZ287" s="222"/>
      <c r="BA287" s="222"/>
      <c r="BB287" s="222"/>
      <c r="BC287" s="222"/>
      <c r="BD287" s="222"/>
      <c r="BE287" s="222"/>
      <c r="BF287" s="222"/>
      <c r="BG287" s="222"/>
      <c r="BH287" s="222"/>
      <c r="BI287" s="222"/>
      <c r="BJ287" s="222"/>
      <c r="BK287" s="222"/>
      <c r="BL287" s="222"/>
      <c r="BM287" s="222"/>
      <c r="BN287" s="222"/>
      <c r="BO287" s="222"/>
      <c r="BP287" s="222"/>
      <c r="BQ287" s="222"/>
    </row>
    <row r="288" spans="1:69" s="457" customFormat="1">
      <c r="A288" s="222"/>
      <c r="B288" s="300"/>
      <c r="C288" s="300"/>
      <c r="D288" s="300"/>
      <c r="E288" s="468"/>
      <c r="F288" s="469"/>
      <c r="G288" s="470"/>
      <c r="H288" s="471"/>
      <c r="I288" s="472"/>
      <c r="J288" s="468"/>
      <c r="K288" s="468"/>
      <c r="L288" s="467"/>
      <c r="M288" s="456"/>
      <c r="O288" s="458"/>
      <c r="X288" s="459"/>
      <c r="Y288" s="221"/>
      <c r="Z288" s="222"/>
      <c r="AA288" s="222"/>
      <c r="AB288" s="222"/>
      <c r="AC288" s="222"/>
      <c r="AD288" s="222"/>
      <c r="AE288" s="222"/>
      <c r="AF288" s="222"/>
      <c r="AG288" s="222"/>
      <c r="AH288" s="222"/>
      <c r="AI288" s="222"/>
      <c r="AJ288" s="222"/>
      <c r="AK288" s="222"/>
      <c r="AL288" s="222"/>
      <c r="AM288" s="222"/>
      <c r="AN288" s="222"/>
      <c r="AO288" s="222"/>
      <c r="AP288" s="222"/>
      <c r="AQ288" s="222"/>
      <c r="AR288" s="222"/>
      <c r="AS288" s="222"/>
      <c r="AT288" s="222"/>
      <c r="AU288" s="222"/>
      <c r="AV288" s="222"/>
      <c r="AW288" s="222"/>
      <c r="AX288" s="222"/>
      <c r="AY288" s="222"/>
      <c r="AZ288" s="222"/>
      <c r="BA288" s="222"/>
      <c r="BB288" s="222"/>
      <c r="BC288" s="222"/>
      <c r="BD288" s="222"/>
      <c r="BE288" s="222"/>
      <c r="BF288" s="222"/>
      <c r="BG288" s="222"/>
      <c r="BH288" s="222"/>
      <c r="BI288" s="222"/>
      <c r="BJ288" s="222"/>
      <c r="BK288" s="222"/>
      <c r="BL288" s="222"/>
      <c r="BM288" s="222"/>
      <c r="BN288" s="222"/>
      <c r="BO288" s="222"/>
      <c r="BP288" s="222"/>
      <c r="BQ288" s="222"/>
    </row>
    <row r="289" spans="1:69" s="457" customFormat="1">
      <c r="A289" s="222"/>
      <c r="B289" s="300"/>
      <c r="C289" s="300"/>
      <c r="D289" s="300"/>
      <c r="E289" s="468"/>
      <c r="F289" s="469"/>
      <c r="G289" s="470"/>
      <c r="H289" s="471"/>
      <c r="I289" s="472"/>
      <c r="J289" s="468"/>
      <c r="K289" s="468"/>
      <c r="L289" s="467"/>
      <c r="M289" s="456"/>
      <c r="O289" s="458"/>
      <c r="X289" s="459"/>
      <c r="Y289" s="221"/>
      <c r="Z289" s="222"/>
      <c r="AA289" s="222"/>
      <c r="AB289" s="222"/>
      <c r="AC289" s="222"/>
      <c r="AD289" s="222"/>
      <c r="AE289" s="222"/>
      <c r="AF289" s="222"/>
      <c r="AG289" s="222"/>
      <c r="AH289" s="222"/>
      <c r="AI289" s="222"/>
      <c r="AJ289" s="222"/>
      <c r="AK289" s="222"/>
      <c r="AL289" s="222"/>
      <c r="AM289" s="222"/>
      <c r="AN289" s="222"/>
      <c r="AO289" s="222"/>
      <c r="AP289" s="222"/>
      <c r="AQ289" s="222"/>
      <c r="AR289" s="222"/>
      <c r="AS289" s="222"/>
      <c r="AT289" s="222"/>
      <c r="AU289" s="222"/>
      <c r="AV289" s="222"/>
      <c r="AW289" s="222"/>
      <c r="AX289" s="222"/>
      <c r="AY289" s="222"/>
      <c r="AZ289" s="222"/>
      <c r="BA289" s="222"/>
      <c r="BB289" s="222"/>
      <c r="BC289" s="222"/>
      <c r="BD289" s="222"/>
      <c r="BE289" s="222"/>
      <c r="BF289" s="222"/>
      <c r="BG289" s="222"/>
      <c r="BH289" s="222"/>
      <c r="BI289" s="222"/>
      <c r="BJ289" s="222"/>
      <c r="BK289" s="222"/>
      <c r="BL289" s="222"/>
      <c r="BM289" s="222"/>
      <c r="BN289" s="222"/>
      <c r="BO289" s="222"/>
      <c r="BP289" s="222"/>
      <c r="BQ289" s="222"/>
    </row>
    <row r="290" spans="1:69" s="457" customFormat="1">
      <c r="A290" s="222"/>
      <c r="B290" s="300"/>
      <c r="C290" s="300"/>
      <c r="D290" s="300"/>
      <c r="E290" s="468"/>
      <c r="F290" s="469"/>
      <c r="G290" s="470"/>
      <c r="H290" s="402"/>
      <c r="I290" s="473"/>
      <c r="J290" s="300"/>
      <c r="K290" s="300"/>
      <c r="L290" s="474"/>
      <c r="M290" s="456"/>
      <c r="O290" s="458"/>
      <c r="X290" s="459"/>
      <c r="Y290" s="221"/>
      <c r="Z290" s="222"/>
      <c r="AA290" s="222"/>
      <c r="AB290" s="222"/>
      <c r="AC290" s="222"/>
      <c r="AD290" s="222"/>
      <c r="AE290" s="222"/>
      <c r="AF290" s="222"/>
      <c r="AG290" s="222"/>
      <c r="AH290" s="222"/>
      <c r="AI290" s="222"/>
      <c r="AJ290" s="222"/>
      <c r="AK290" s="222"/>
      <c r="AL290" s="222"/>
      <c r="AM290" s="222"/>
      <c r="AN290" s="222"/>
      <c r="AO290" s="222"/>
      <c r="AP290" s="222"/>
      <c r="AQ290" s="222"/>
      <c r="AR290" s="222"/>
      <c r="AS290" s="222"/>
      <c r="AT290" s="222"/>
      <c r="AU290" s="222"/>
      <c r="AV290" s="222"/>
      <c r="AW290" s="222"/>
      <c r="AX290" s="222"/>
      <c r="AY290" s="222"/>
      <c r="AZ290" s="222"/>
      <c r="BA290" s="222"/>
      <c r="BB290" s="222"/>
      <c r="BC290" s="222"/>
      <c r="BD290" s="222"/>
      <c r="BE290" s="222"/>
      <c r="BF290" s="222"/>
      <c r="BG290" s="222"/>
      <c r="BH290" s="222"/>
      <c r="BI290" s="222"/>
      <c r="BJ290" s="222"/>
      <c r="BK290" s="222"/>
      <c r="BL290" s="222"/>
      <c r="BM290" s="222"/>
      <c r="BN290" s="222"/>
      <c r="BO290" s="222"/>
      <c r="BP290" s="222"/>
      <c r="BQ290" s="222"/>
    </row>
  </sheetData>
  <mergeCells count="134">
    <mergeCell ref="A1:X1"/>
    <mergeCell ref="A2:E2"/>
    <mergeCell ref="A3:E3"/>
    <mergeCell ref="F3:F4"/>
    <mergeCell ref="G3:G4"/>
    <mergeCell ref="H3:H4"/>
    <mergeCell ref="I3:X4"/>
    <mergeCell ref="I10:J10"/>
    <mergeCell ref="C18:E18"/>
    <mergeCell ref="D19:E19"/>
    <mergeCell ref="I20:O20"/>
    <mergeCell ref="I21:J21"/>
    <mergeCell ref="X23:X24"/>
    <mergeCell ref="A5:E5"/>
    <mergeCell ref="A6:E6"/>
    <mergeCell ref="B7:E7"/>
    <mergeCell ref="C8:E8"/>
    <mergeCell ref="D9:E9"/>
    <mergeCell ref="I9:J9"/>
    <mergeCell ref="D50:E50"/>
    <mergeCell ref="I51:J51"/>
    <mergeCell ref="I53:J53"/>
    <mergeCell ref="X25:X26"/>
    <mergeCell ref="X27:X28"/>
    <mergeCell ref="I38:J38"/>
    <mergeCell ref="P39:T39"/>
    <mergeCell ref="P40:T40"/>
    <mergeCell ref="P41:T41"/>
    <mergeCell ref="I55:J55"/>
    <mergeCell ref="I58:J58"/>
    <mergeCell ref="I60:J60"/>
    <mergeCell ref="I62:J62"/>
    <mergeCell ref="I67:J67"/>
    <mergeCell ref="I70:J70"/>
    <mergeCell ref="P42:T42"/>
    <mergeCell ref="P43:T43"/>
    <mergeCell ref="I44:J44"/>
    <mergeCell ref="I82:J82"/>
    <mergeCell ref="I84:J84"/>
    <mergeCell ref="P85:T85"/>
    <mergeCell ref="I86:J86"/>
    <mergeCell ref="I88:J88"/>
    <mergeCell ref="I91:J91"/>
    <mergeCell ref="I71:J71"/>
    <mergeCell ref="I74:J74"/>
    <mergeCell ref="P75:T75"/>
    <mergeCell ref="P76:T76"/>
    <mergeCell ref="I77:J77"/>
    <mergeCell ref="I81:J81"/>
    <mergeCell ref="I136:J136"/>
    <mergeCell ref="I137:J137"/>
    <mergeCell ref="I143:J143"/>
    <mergeCell ref="P145:T145"/>
    <mergeCell ref="I146:J146"/>
    <mergeCell ref="I148:J148"/>
    <mergeCell ref="I94:J94"/>
    <mergeCell ref="I98:J98"/>
    <mergeCell ref="D101:E101"/>
    <mergeCell ref="I102:J102"/>
    <mergeCell ref="I115:J115"/>
    <mergeCell ref="I120:J120"/>
    <mergeCell ref="P172:T172"/>
    <mergeCell ref="C173:E173"/>
    <mergeCell ref="D174:E174"/>
    <mergeCell ref="I175:J175"/>
    <mergeCell ref="I177:J177"/>
    <mergeCell ref="I178:J178"/>
    <mergeCell ref="C163:E163"/>
    <mergeCell ref="D164:E164"/>
    <mergeCell ref="I165:J165"/>
    <mergeCell ref="I166:J166"/>
    <mergeCell ref="I170:J170"/>
    <mergeCell ref="P171:T171"/>
    <mergeCell ref="B194:E194"/>
    <mergeCell ref="C195:E195"/>
    <mergeCell ref="D196:E196"/>
    <mergeCell ref="I186:J186"/>
    <mergeCell ref="P187:T187"/>
    <mergeCell ref="C188:E188"/>
    <mergeCell ref="L188:V188"/>
    <mergeCell ref="I189:J189"/>
    <mergeCell ref="I190:J190"/>
    <mergeCell ref="I197:J197"/>
    <mergeCell ref="I198:J198"/>
    <mergeCell ref="I200:J200"/>
    <mergeCell ref="P201:S201"/>
    <mergeCell ref="P202:S202"/>
    <mergeCell ref="P203:S203"/>
    <mergeCell ref="L191:V191"/>
    <mergeCell ref="I192:J192"/>
    <mergeCell ref="P193:T193"/>
    <mergeCell ref="D212:E212"/>
    <mergeCell ref="I213:J213"/>
    <mergeCell ref="I215:J215"/>
    <mergeCell ref="C217:E217"/>
    <mergeCell ref="D218:E218"/>
    <mergeCell ref="I219:J219"/>
    <mergeCell ref="P204:S204"/>
    <mergeCell ref="I205:J205"/>
    <mergeCell ref="C206:E206"/>
    <mergeCell ref="D207:E207"/>
    <mergeCell ref="I208:J208"/>
    <mergeCell ref="C211:E211"/>
    <mergeCell ref="P250:T250"/>
    <mergeCell ref="P253:T253"/>
    <mergeCell ref="P254:T254"/>
    <mergeCell ref="I220:J220"/>
    <mergeCell ref="I232:J232"/>
    <mergeCell ref="P233:T233"/>
    <mergeCell ref="P234:T234"/>
    <mergeCell ref="P235:T235"/>
    <mergeCell ref="P236:T236"/>
    <mergeCell ref="P251:T251"/>
    <mergeCell ref="P252:T252"/>
    <mergeCell ref="A255:E255"/>
    <mergeCell ref="B256:E256"/>
    <mergeCell ref="C257:E257"/>
    <mergeCell ref="D258:E258"/>
    <mergeCell ref="I259:L259"/>
    <mergeCell ref="C262:E262"/>
    <mergeCell ref="I237:J237"/>
    <mergeCell ref="I238:J238"/>
    <mergeCell ref="I249:J249"/>
    <mergeCell ref="R268:U268"/>
    <mergeCell ref="D263:E263"/>
    <mergeCell ref="E264:E268"/>
    <mergeCell ref="I264:L264"/>
    <mergeCell ref="M264:P264"/>
    <mergeCell ref="R264:U264"/>
    <mergeCell ref="I265:J265"/>
    <mergeCell ref="J266:V266"/>
    <mergeCell ref="I267:J267"/>
    <mergeCell ref="J268:L268"/>
    <mergeCell ref="N268:O268"/>
  </mergeCells>
  <phoneticPr fontId="9" type="noConversion"/>
  <printOptions horizontalCentered="1"/>
  <pageMargins left="0.23622047244094491" right="0.19685039370078741" top="0.47244094488188981" bottom="0.59055118110236227" header="0.31496062992125984" footer="0.39370078740157483"/>
  <pageSetup paperSize="9" scale="73" firstPageNumber="11" orientation="landscape" useFirstPageNumber="1" r:id="rId1"/>
  <headerFooter scaleWithDoc="0" alignWithMargins="0">
    <oddFooter>&amp;C-&amp;P--</oddFooter>
  </headerFooter>
  <rowBreaks count="1" manualBreakCount="1">
    <brk id="2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T636"/>
  <sheetViews>
    <sheetView zoomScale="85" zoomScaleNormal="85" zoomScaleSheetLayoutView="85" zoomScalePageLayoutView="85" workbookViewId="0">
      <pane ySplit="5" topLeftCell="A615" activePane="bottomLeft" state="frozen"/>
      <selection activeCell="F21" sqref="F21"/>
      <selection pane="bottomLeft" activeCell="J627" sqref="J627:N627"/>
    </sheetView>
  </sheetViews>
  <sheetFormatPr defaultColWidth="8.88671875" defaultRowHeight="13.5"/>
  <cols>
    <col min="1" max="1" width="1.6640625" customWidth="1"/>
    <col min="2" max="5" width="3" customWidth="1"/>
    <col min="6" max="6" width="10.33203125" bestFit="1" customWidth="1"/>
    <col min="7" max="7" width="10.44140625" bestFit="1" customWidth="1"/>
    <col min="8" max="8" width="10.21875" bestFit="1" customWidth="1"/>
    <col min="9" max="9" width="11.21875" style="190" bestFit="1" customWidth="1"/>
    <col min="10" max="10" width="2.88671875" customWidth="1"/>
    <col min="11" max="11" width="32.21875" style="512" customWidth="1"/>
    <col min="12" max="12" width="5.77734375" style="160" bestFit="1" customWidth="1"/>
    <col min="13" max="13" width="12.88671875" style="160" customWidth="1"/>
    <col min="14" max="14" width="3.21875" style="160" bestFit="1" customWidth="1"/>
    <col min="15" max="15" width="2.77734375" style="160" bestFit="1" customWidth="1"/>
    <col min="16" max="16" width="5.77734375" style="160" bestFit="1" customWidth="1"/>
    <col min="17" max="17" width="6.6640625" style="160" bestFit="1" customWidth="1"/>
    <col min="18" max="18" width="2.77734375" style="160" bestFit="1" customWidth="1"/>
    <col min="19" max="19" width="5.77734375" style="160" bestFit="1" customWidth="1"/>
    <col min="20" max="20" width="5.21875" style="160" bestFit="1" customWidth="1"/>
    <col min="21" max="21" width="3.109375" style="160" bestFit="1" customWidth="1"/>
    <col min="22" max="22" width="4.5546875" style="160" bestFit="1" customWidth="1"/>
    <col min="23" max="23" width="3.109375" style="160" bestFit="1" customWidth="1"/>
    <col min="24" max="26" width="5.21875" style="160" bestFit="1" customWidth="1"/>
    <col min="27" max="27" width="3.109375" style="160" bestFit="1" customWidth="1"/>
    <col min="28" max="28" width="2.77734375" style="160" bestFit="1" customWidth="1"/>
    <col min="29" max="29" width="5" bestFit="1" customWidth="1"/>
    <col min="30" max="30" width="11.21875" style="190" customWidth="1"/>
    <col min="31" max="31" width="31.33203125" style="159" customWidth="1"/>
    <col min="32" max="32" width="13.77734375" bestFit="1" customWidth="1"/>
    <col min="33" max="33" width="9.6640625" bestFit="1" customWidth="1"/>
  </cols>
  <sheetData>
    <row r="1" spans="2:31" ht="39" customHeight="1">
      <c r="B1" s="883" t="s">
        <v>836</v>
      </c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883"/>
      <c r="S1" s="883"/>
      <c r="T1" s="883"/>
      <c r="U1" s="883"/>
      <c r="V1" s="883"/>
      <c r="W1" s="883"/>
      <c r="X1" s="883"/>
      <c r="Y1" s="883"/>
      <c r="Z1" s="883"/>
      <c r="AA1" s="883"/>
      <c r="AB1" s="883"/>
      <c r="AC1" s="883"/>
      <c r="AD1" s="883"/>
    </row>
    <row r="2" spans="2:31" ht="19.5" customHeight="1">
      <c r="B2" s="932"/>
      <c r="C2" s="932"/>
      <c r="D2" s="932"/>
      <c r="E2" s="932"/>
      <c r="F2" s="932"/>
      <c r="G2" s="18"/>
      <c r="H2" s="111"/>
      <c r="I2" s="130" t="s">
        <v>11</v>
      </c>
      <c r="J2" s="92"/>
      <c r="K2" s="508"/>
      <c r="L2" s="18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130" t="s">
        <v>325</v>
      </c>
    </row>
    <row r="3" spans="2:31" ht="30" customHeight="1">
      <c r="B3" s="933" t="s">
        <v>12</v>
      </c>
      <c r="C3" s="815"/>
      <c r="D3" s="815"/>
      <c r="E3" s="815"/>
      <c r="F3" s="908"/>
      <c r="G3" s="887" t="s">
        <v>649</v>
      </c>
      <c r="H3" s="888" t="s">
        <v>650</v>
      </c>
      <c r="I3" s="934" t="s">
        <v>159</v>
      </c>
      <c r="J3" s="936" t="s">
        <v>13</v>
      </c>
      <c r="K3" s="803"/>
      <c r="L3" s="803"/>
      <c r="M3" s="803"/>
      <c r="N3" s="803"/>
      <c r="O3" s="803"/>
      <c r="P3" s="803"/>
      <c r="Q3" s="803"/>
      <c r="R3" s="803"/>
      <c r="S3" s="803"/>
      <c r="T3" s="803"/>
      <c r="U3" s="803"/>
      <c r="V3" s="803"/>
      <c r="W3" s="803"/>
      <c r="X3" s="803"/>
      <c r="Y3" s="803"/>
      <c r="Z3" s="803"/>
      <c r="AA3" s="803"/>
      <c r="AB3" s="803"/>
      <c r="AC3" s="803"/>
      <c r="AD3" s="825"/>
    </row>
    <row r="4" spans="2:31" ht="30" customHeight="1">
      <c r="B4" s="110" t="s">
        <v>14</v>
      </c>
      <c r="C4" s="110" t="s">
        <v>15</v>
      </c>
      <c r="D4" s="110" t="s">
        <v>16</v>
      </c>
      <c r="E4" s="172" t="s">
        <v>17</v>
      </c>
      <c r="F4" s="110" t="s">
        <v>18</v>
      </c>
      <c r="G4" s="887"/>
      <c r="H4" s="889"/>
      <c r="I4" s="935"/>
      <c r="J4" s="826"/>
      <c r="K4" s="813"/>
      <c r="L4" s="813"/>
      <c r="M4" s="813"/>
      <c r="N4" s="813"/>
      <c r="O4" s="813"/>
      <c r="P4" s="813"/>
      <c r="Q4" s="813"/>
      <c r="R4" s="813"/>
      <c r="S4" s="813"/>
      <c r="T4" s="813"/>
      <c r="U4" s="813"/>
      <c r="V4" s="813"/>
      <c r="W4" s="813"/>
      <c r="X4" s="813"/>
      <c r="Y4" s="813"/>
      <c r="Z4" s="813"/>
      <c r="AA4" s="813"/>
      <c r="AB4" s="813"/>
      <c r="AC4" s="813"/>
      <c r="AD4" s="827"/>
    </row>
    <row r="5" spans="2:31" ht="30" customHeight="1">
      <c r="B5" s="937" t="s">
        <v>19</v>
      </c>
      <c r="C5" s="815"/>
      <c r="D5" s="815"/>
      <c r="E5" s="815"/>
      <c r="F5" s="908"/>
      <c r="G5" s="214">
        <f>G6+G571</f>
        <v>3986822</v>
      </c>
      <c r="H5" s="183">
        <f>H6+H571</f>
        <v>3818609</v>
      </c>
      <c r="I5" s="496">
        <f>I6+I571</f>
        <v>168213</v>
      </c>
      <c r="J5" s="26"/>
      <c r="K5" s="28"/>
      <c r="L5" s="28"/>
      <c r="M5" s="29"/>
      <c r="N5" s="15"/>
      <c r="O5" s="15"/>
      <c r="P5" s="16"/>
      <c r="Q5" s="15"/>
      <c r="R5" s="15"/>
      <c r="S5" s="16"/>
      <c r="T5" s="15"/>
      <c r="U5" s="15"/>
      <c r="V5" s="15"/>
      <c r="W5" s="15"/>
      <c r="X5" s="15"/>
      <c r="Y5" s="15"/>
      <c r="Z5" s="15"/>
      <c r="AA5" s="15"/>
      <c r="AB5" s="15"/>
      <c r="AC5" s="15"/>
      <c r="AD5" s="93"/>
      <c r="AE5" s="159">
        <f>AD10+AD46+AD56+AD92+AD99+AD104+AD113+AD122+AD128+AD132+AD138+AD172+AD253+AD255+AD262+AD266+AD274+AD281+AD344+AD380+AD385+AD392+AD420+AD432+AD440+AD471+AD477+AD483+AD485+AD488+AD496+AD542+AD562+AD567+AD575+AD580+AD608+AD613+AD620+AD628</f>
        <v>3986822000</v>
      </c>
    </row>
    <row r="6" spans="2:31" ht="27.95" customHeight="1">
      <c r="B6" s="910" t="s">
        <v>20</v>
      </c>
      <c r="C6" s="919"/>
      <c r="D6" s="919"/>
      <c r="E6" s="919"/>
      <c r="F6" s="911"/>
      <c r="G6" s="185">
        <f>G7+G493</f>
        <v>3632818</v>
      </c>
      <c r="H6" s="185">
        <f>H7+H493</f>
        <v>3479990</v>
      </c>
      <c r="I6" s="99">
        <f>I7+I493</f>
        <v>152828</v>
      </c>
      <c r="J6" s="133"/>
      <c r="K6" s="30"/>
      <c r="L6" s="30"/>
      <c r="M6" s="31"/>
      <c r="N6" s="141"/>
      <c r="O6" s="141"/>
      <c r="P6" s="80"/>
      <c r="Q6" s="141"/>
      <c r="R6" s="141"/>
      <c r="S6" s="80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94"/>
    </row>
    <row r="7" spans="2:31" ht="27.95" customHeight="1">
      <c r="B7" s="88"/>
      <c r="C7" s="909" t="s">
        <v>2</v>
      </c>
      <c r="D7" s="803"/>
      <c r="E7" s="803"/>
      <c r="F7" s="825"/>
      <c r="G7" s="167">
        <f>G8+G279</f>
        <v>3254656</v>
      </c>
      <c r="H7" s="167">
        <f>H8+H279</f>
        <v>3101868</v>
      </c>
      <c r="I7" s="490">
        <f>I8+I279</f>
        <v>152788</v>
      </c>
      <c r="J7" s="25"/>
      <c r="K7" s="32"/>
      <c r="L7" s="32"/>
      <c r="M7" s="21"/>
      <c r="N7" s="3"/>
      <c r="O7" s="3"/>
      <c r="P7" s="4"/>
      <c r="Q7" s="3"/>
      <c r="R7" s="3"/>
      <c r="S7" s="4"/>
      <c r="T7" s="3"/>
      <c r="U7" s="3"/>
      <c r="V7" s="3"/>
      <c r="W7" s="3"/>
      <c r="X7" s="3"/>
      <c r="Y7" s="3"/>
      <c r="Z7" s="3"/>
      <c r="AA7" s="3"/>
      <c r="AB7" s="3"/>
      <c r="AC7" s="3"/>
      <c r="AD7" s="95"/>
    </row>
    <row r="8" spans="2:31" ht="27.95" customHeight="1">
      <c r="B8" s="134"/>
      <c r="C8" s="88"/>
      <c r="D8" s="909" t="s">
        <v>3</v>
      </c>
      <c r="E8" s="803"/>
      <c r="F8" s="825"/>
      <c r="G8" s="58">
        <f>G9+G265</f>
        <v>1456732</v>
      </c>
      <c r="H8" s="58">
        <f>H9+H265</f>
        <v>1510224</v>
      </c>
      <c r="I8" s="499">
        <f>I9+I265</f>
        <v>-53492</v>
      </c>
      <c r="J8" s="25"/>
      <c r="K8" s="33"/>
      <c r="L8" s="33"/>
      <c r="M8" s="21"/>
      <c r="N8" s="3"/>
      <c r="O8" s="3"/>
      <c r="P8" s="4"/>
      <c r="Q8" s="3"/>
      <c r="R8" s="3"/>
      <c r="S8" s="4"/>
      <c r="T8" s="3"/>
      <c r="U8" s="3"/>
      <c r="V8" s="3"/>
      <c r="W8" s="3"/>
      <c r="X8" s="3"/>
      <c r="Y8" s="3"/>
      <c r="Z8" s="3"/>
      <c r="AA8" s="3"/>
      <c r="AB8" s="3"/>
      <c r="AC8" s="3"/>
      <c r="AD8" s="95"/>
    </row>
    <row r="9" spans="2:31" ht="27.95" customHeight="1">
      <c r="B9" s="134"/>
      <c r="C9" s="134"/>
      <c r="D9" s="88"/>
      <c r="E9" s="909" t="s">
        <v>4</v>
      </c>
      <c r="F9" s="825"/>
      <c r="G9" s="162">
        <f>G10+G92+G46+G113+G56+G99+G104+G122+G128+G132+G138+G172+G253+G255+G262</f>
        <v>1322215</v>
      </c>
      <c r="H9" s="162">
        <f>H10+H92+H46+H113+H56+H99+H104+H122+H128+H132+H138+H172+H253+H255+H262</f>
        <v>1381263</v>
      </c>
      <c r="I9" s="500">
        <f>I10+I92+I46+I113+I56+I99+I104+I122+I128+I132+I138+I172+I253+I255+I262</f>
        <v>-59048</v>
      </c>
      <c r="J9" s="25"/>
      <c r="K9" s="33"/>
      <c r="L9" s="33"/>
      <c r="M9" s="21"/>
      <c r="N9" s="3"/>
      <c r="O9" s="3"/>
      <c r="P9" s="4"/>
      <c r="Q9" s="3"/>
      <c r="R9" s="3"/>
      <c r="S9" s="4"/>
      <c r="T9" s="3"/>
      <c r="U9" s="3"/>
      <c r="V9" s="3"/>
      <c r="W9" s="3"/>
      <c r="X9" s="3"/>
      <c r="Y9" s="3"/>
      <c r="Z9" s="3"/>
      <c r="AA9" s="3"/>
      <c r="AB9" s="3"/>
      <c r="AC9" s="3"/>
      <c r="AD9" s="95"/>
    </row>
    <row r="10" spans="2:31" ht="27.95" customHeight="1">
      <c r="B10" s="120"/>
      <c r="C10" s="120"/>
      <c r="D10" s="120"/>
      <c r="E10" s="34"/>
      <c r="F10" s="35" t="s">
        <v>21</v>
      </c>
      <c r="G10" s="19">
        <v>287981</v>
      </c>
      <c r="H10" s="58">
        <v>291890</v>
      </c>
      <c r="I10" s="210">
        <f>G10-H10</f>
        <v>-3909</v>
      </c>
      <c r="J10" s="905" t="s">
        <v>21</v>
      </c>
      <c r="K10" s="906"/>
      <c r="L10" s="171"/>
      <c r="M10" s="20"/>
      <c r="N10" s="3"/>
      <c r="O10" s="3"/>
      <c r="P10" s="4"/>
      <c r="Q10" s="3"/>
      <c r="R10" s="3"/>
      <c r="S10" s="4"/>
      <c r="T10" s="2"/>
      <c r="U10" s="3"/>
      <c r="V10" s="3"/>
      <c r="W10" s="3"/>
      <c r="X10" s="3"/>
      <c r="Y10" s="3"/>
      <c r="Z10" s="3"/>
      <c r="AA10" s="3"/>
      <c r="AB10" s="3"/>
      <c r="AC10" s="3"/>
      <c r="AD10" s="12">
        <f>AD11+AD43</f>
        <v>287981060</v>
      </c>
    </row>
    <row r="11" spans="2:31" ht="27.95" customHeight="1">
      <c r="B11" s="120"/>
      <c r="C11" s="120"/>
      <c r="D11" s="120"/>
      <c r="E11" s="177"/>
      <c r="F11" s="36"/>
      <c r="G11" s="37"/>
      <c r="H11" s="46"/>
      <c r="I11" s="211"/>
      <c r="J11" s="898" t="s">
        <v>634</v>
      </c>
      <c r="K11" s="899"/>
      <c r="L11" s="178"/>
      <c r="M11" s="137"/>
      <c r="N11" s="141"/>
      <c r="O11" s="141"/>
      <c r="P11" s="80"/>
      <c r="Q11" s="141"/>
      <c r="R11" s="141"/>
      <c r="S11" s="80"/>
      <c r="T11" s="142"/>
      <c r="U11" s="141"/>
      <c r="V11" s="141"/>
      <c r="W11" s="141"/>
      <c r="X11" s="141"/>
      <c r="Y11" s="141"/>
      <c r="Z11" s="141"/>
      <c r="AA11" s="141"/>
      <c r="AB11" s="141"/>
      <c r="AC11" s="141"/>
      <c r="AD11" s="136">
        <f>SUM(AD12:AD41)</f>
        <v>291890080</v>
      </c>
    </row>
    <row r="12" spans="2:31" ht="27.95" customHeight="1">
      <c r="B12" s="120"/>
      <c r="C12" s="120"/>
      <c r="D12" s="120"/>
      <c r="E12" s="177"/>
      <c r="F12" s="36"/>
      <c r="G12" s="37"/>
      <c r="H12" s="46"/>
      <c r="I12" s="123"/>
      <c r="J12" s="141" t="s">
        <v>8</v>
      </c>
      <c r="K12" s="143" t="s">
        <v>503</v>
      </c>
      <c r="L12" s="143"/>
      <c r="M12" s="137">
        <v>1949040</v>
      </c>
      <c r="N12" s="141" t="s">
        <v>22</v>
      </c>
      <c r="O12" s="141" t="s">
        <v>5</v>
      </c>
      <c r="P12" s="80">
        <v>11</v>
      </c>
      <c r="Q12" s="141" t="s">
        <v>1</v>
      </c>
      <c r="R12" s="141" t="s">
        <v>5</v>
      </c>
      <c r="S12" s="80">
        <v>1</v>
      </c>
      <c r="T12" s="142" t="s">
        <v>23</v>
      </c>
      <c r="U12" s="141"/>
      <c r="V12" s="38"/>
      <c r="W12" s="38"/>
      <c r="X12" s="38"/>
      <c r="Y12" s="38"/>
      <c r="Z12" s="38"/>
      <c r="AA12" s="38"/>
      <c r="AB12" s="38"/>
      <c r="AC12" s="141" t="s">
        <v>24</v>
      </c>
      <c r="AD12" s="136">
        <f t="shared" ref="AD12:AD41" si="0">M12*P12*S12</f>
        <v>21439440</v>
      </c>
    </row>
    <row r="13" spans="2:31" ht="27.95" customHeight="1">
      <c r="B13" s="120"/>
      <c r="C13" s="120"/>
      <c r="D13" s="120"/>
      <c r="E13" s="177"/>
      <c r="F13" s="36"/>
      <c r="G13" s="37"/>
      <c r="H13" s="46"/>
      <c r="I13" s="123"/>
      <c r="J13" s="141"/>
      <c r="K13" s="143"/>
      <c r="L13" s="143"/>
      <c r="M13" s="137">
        <v>1906380</v>
      </c>
      <c r="N13" s="141" t="s">
        <v>22</v>
      </c>
      <c r="O13" s="141" t="s">
        <v>5</v>
      </c>
      <c r="P13" s="80">
        <v>1</v>
      </c>
      <c r="Q13" s="141" t="s">
        <v>1</v>
      </c>
      <c r="R13" s="141" t="s">
        <v>5</v>
      </c>
      <c r="S13" s="80">
        <v>1</v>
      </c>
      <c r="T13" s="142" t="s">
        <v>23</v>
      </c>
      <c r="U13" s="141"/>
      <c r="V13" s="38"/>
      <c r="W13" s="38"/>
      <c r="X13" s="38"/>
      <c r="Y13" s="38"/>
      <c r="Z13" s="38"/>
      <c r="AA13" s="38"/>
      <c r="AB13" s="38"/>
      <c r="AC13" s="141" t="s">
        <v>24</v>
      </c>
      <c r="AD13" s="136">
        <f t="shared" si="0"/>
        <v>1906380</v>
      </c>
    </row>
    <row r="14" spans="2:31" ht="27.95" customHeight="1">
      <c r="B14" s="138"/>
      <c r="C14" s="138"/>
      <c r="D14" s="138"/>
      <c r="E14" s="140"/>
      <c r="F14" s="174"/>
      <c r="G14" s="37"/>
      <c r="H14" s="46"/>
      <c r="I14" s="123"/>
      <c r="J14" s="141" t="s">
        <v>8</v>
      </c>
      <c r="K14" s="143" t="s">
        <v>504</v>
      </c>
      <c r="L14" s="143"/>
      <c r="M14" s="137">
        <v>1701130</v>
      </c>
      <c r="N14" s="141" t="s">
        <v>22</v>
      </c>
      <c r="O14" s="141" t="s">
        <v>5</v>
      </c>
      <c r="P14" s="80">
        <v>12</v>
      </c>
      <c r="Q14" s="141" t="s">
        <v>1</v>
      </c>
      <c r="R14" s="141" t="s">
        <v>5</v>
      </c>
      <c r="S14" s="80">
        <v>1</v>
      </c>
      <c r="T14" s="142" t="s">
        <v>23</v>
      </c>
      <c r="U14" s="141"/>
      <c r="V14" s="38"/>
      <c r="W14" s="38"/>
      <c r="X14" s="38"/>
      <c r="Y14" s="38"/>
      <c r="Z14" s="38"/>
      <c r="AA14" s="38"/>
      <c r="AB14" s="38"/>
      <c r="AC14" s="141" t="s">
        <v>24</v>
      </c>
      <c r="AD14" s="136">
        <f t="shared" si="0"/>
        <v>20413560</v>
      </c>
    </row>
    <row r="15" spans="2:31" ht="27.95" customHeight="1">
      <c r="B15" s="138"/>
      <c r="C15" s="138"/>
      <c r="D15" s="138"/>
      <c r="E15" s="140"/>
      <c r="F15" s="174"/>
      <c r="G15" s="37"/>
      <c r="H15" s="46"/>
      <c r="I15" s="123"/>
      <c r="J15" s="141" t="s">
        <v>8</v>
      </c>
      <c r="K15" s="143" t="s">
        <v>505</v>
      </c>
      <c r="L15" s="143"/>
      <c r="M15" s="137">
        <v>1549170</v>
      </c>
      <c r="N15" s="141" t="s">
        <v>22</v>
      </c>
      <c r="O15" s="141" t="s">
        <v>5</v>
      </c>
      <c r="P15" s="80">
        <v>2</v>
      </c>
      <c r="Q15" s="141" t="s">
        <v>1</v>
      </c>
      <c r="R15" s="141" t="s">
        <v>5</v>
      </c>
      <c r="S15" s="80">
        <v>1</v>
      </c>
      <c r="T15" s="142" t="s">
        <v>23</v>
      </c>
      <c r="U15" s="141"/>
      <c r="V15" s="38"/>
      <c r="W15" s="38"/>
      <c r="X15" s="38"/>
      <c r="Y15" s="38"/>
      <c r="Z15" s="38"/>
      <c r="AA15" s="38"/>
      <c r="AB15" s="38"/>
      <c r="AC15" s="141" t="s">
        <v>24</v>
      </c>
      <c r="AD15" s="136">
        <f t="shared" si="0"/>
        <v>3098340</v>
      </c>
    </row>
    <row r="16" spans="2:31" ht="27.95" customHeight="1">
      <c r="B16" s="138"/>
      <c r="C16" s="138"/>
      <c r="D16" s="138"/>
      <c r="E16" s="140"/>
      <c r="F16" s="174"/>
      <c r="G16" s="37"/>
      <c r="H16" s="46"/>
      <c r="I16" s="123"/>
      <c r="J16" s="141"/>
      <c r="K16" s="143"/>
      <c r="L16" s="143"/>
      <c r="M16" s="137">
        <v>1513730</v>
      </c>
      <c r="N16" s="141" t="s">
        <v>22</v>
      </c>
      <c r="O16" s="141" t="s">
        <v>5</v>
      </c>
      <c r="P16" s="80">
        <v>10</v>
      </c>
      <c r="Q16" s="141" t="s">
        <v>1</v>
      </c>
      <c r="R16" s="141" t="s">
        <v>5</v>
      </c>
      <c r="S16" s="80">
        <v>1</v>
      </c>
      <c r="T16" s="142" t="s">
        <v>23</v>
      </c>
      <c r="U16" s="141"/>
      <c r="V16" s="38"/>
      <c r="W16" s="38"/>
      <c r="X16" s="38"/>
      <c r="Y16" s="38"/>
      <c r="Z16" s="38"/>
      <c r="AA16" s="38"/>
      <c r="AB16" s="38"/>
      <c r="AC16" s="141" t="s">
        <v>24</v>
      </c>
      <c r="AD16" s="136">
        <f t="shared" si="0"/>
        <v>15137300</v>
      </c>
    </row>
    <row r="17" spans="2:30" ht="27.95" customHeight="1">
      <c r="B17" s="138"/>
      <c r="C17" s="138"/>
      <c r="D17" s="138"/>
      <c r="E17" s="140"/>
      <c r="F17" s="174"/>
      <c r="G17" s="37"/>
      <c r="H17" s="46"/>
      <c r="I17" s="123"/>
      <c r="J17" s="141" t="s">
        <v>8</v>
      </c>
      <c r="K17" s="143" t="s">
        <v>506</v>
      </c>
      <c r="L17" s="143"/>
      <c r="M17" s="137">
        <v>1513730</v>
      </c>
      <c r="N17" s="141" t="s">
        <v>22</v>
      </c>
      <c r="O17" s="141" t="s">
        <v>5</v>
      </c>
      <c r="P17" s="80">
        <v>5</v>
      </c>
      <c r="Q17" s="141" t="s">
        <v>1</v>
      </c>
      <c r="R17" s="141" t="s">
        <v>5</v>
      </c>
      <c r="S17" s="80">
        <v>1</v>
      </c>
      <c r="T17" s="142" t="s">
        <v>23</v>
      </c>
      <c r="U17" s="141"/>
      <c r="V17" s="38"/>
      <c r="W17" s="38"/>
      <c r="X17" s="38"/>
      <c r="Y17" s="38"/>
      <c r="Z17" s="38"/>
      <c r="AA17" s="38"/>
      <c r="AB17" s="38"/>
      <c r="AC17" s="141" t="s">
        <v>24</v>
      </c>
      <c r="AD17" s="136">
        <f t="shared" si="0"/>
        <v>7568650</v>
      </c>
    </row>
    <row r="18" spans="2:30" ht="27.95" customHeight="1">
      <c r="B18" s="138"/>
      <c r="C18" s="138"/>
      <c r="D18" s="138"/>
      <c r="E18" s="140"/>
      <c r="F18" s="174"/>
      <c r="G18" s="37"/>
      <c r="H18" s="46"/>
      <c r="I18" s="123"/>
      <c r="J18" s="141"/>
      <c r="K18" s="143"/>
      <c r="L18" s="143"/>
      <c r="M18" s="137">
        <v>1476680</v>
      </c>
      <c r="N18" s="141" t="s">
        <v>22</v>
      </c>
      <c r="O18" s="141" t="s">
        <v>5</v>
      </c>
      <c r="P18" s="80">
        <v>7</v>
      </c>
      <c r="Q18" s="141" t="s">
        <v>1</v>
      </c>
      <c r="R18" s="141" t="s">
        <v>5</v>
      </c>
      <c r="S18" s="80">
        <v>1</v>
      </c>
      <c r="T18" s="142" t="s">
        <v>23</v>
      </c>
      <c r="U18" s="141"/>
      <c r="V18" s="38"/>
      <c r="W18" s="38"/>
      <c r="X18" s="38"/>
      <c r="Y18" s="38"/>
      <c r="Z18" s="38"/>
      <c r="AA18" s="38"/>
      <c r="AB18" s="38"/>
      <c r="AC18" s="141" t="s">
        <v>24</v>
      </c>
      <c r="AD18" s="136">
        <f t="shared" si="0"/>
        <v>10336760</v>
      </c>
    </row>
    <row r="19" spans="2:30" ht="27.95" customHeight="1">
      <c r="B19" s="138"/>
      <c r="C19" s="138"/>
      <c r="D19" s="138"/>
      <c r="E19" s="140"/>
      <c r="F19" s="174"/>
      <c r="G19" s="37"/>
      <c r="H19" s="46"/>
      <c r="I19" s="123"/>
      <c r="J19" s="141" t="s">
        <v>8</v>
      </c>
      <c r="K19" s="143" t="s">
        <v>326</v>
      </c>
      <c r="L19" s="143"/>
      <c r="M19" s="137">
        <v>1476680</v>
      </c>
      <c r="N19" s="141" t="s">
        <v>22</v>
      </c>
      <c r="O19" s="141" t="s">
        <v>248</v>
      </c>
      <c r="P19" s="80">
        <v>6</v>
      </c>
      <c r="Q19" s="141" t="s">
        <v>1</v>
      </c>
      <c r="R19" s="141" t="s">
        <v>5</v>
      </c>
      <c r="S19" s="80">
        <v>1</v>
      </c>
      <c r="T19" s="142" t="s">
        <v>23</v>
      </c>
      <c r="U19" s="141"/>
      <c r="V19" s="38"/>
      <c r="W19" s="38"/>
      <c r="X19" s="38"/>
      <c r="Y19" s="38"/>
      <c r="Z19" s="38"/>
      <c r="AA19" s="38"/>
      <c r="AB19" s="38"/>
      <c r="AC19" s="141" t="s">
        <v>24</v>
      </c>
      <c r="AD19" s="136">
        <f t="shared" si="0"/>
        <v>8860080</v>
      </c>
    </row>
    <row r="20" spans="2:30" ht="27.95" customHeight="1">
      <c r="B20" s="138"/>
      <c r="C20" s="138"/>
      <c r="D20" s="138"/>
      <c r="E20" s="140"/>
      <c r="F20" s="174"/>
      <c r="G20" s="37"/>
      <c r="H20" s="46"/>
      <c r="I20" s="123"/>
      <c r="J20" s="141"/>
      <c r="K20" s="143"/>
      <c r="L20" s="143"/>
      <c r="M20" s="137">
        <v>1437710</v>
      </c>
      <c r="N20" s="141" t="s">
        <v>22</v>
      </c>
      <c r="O20" s="141" t="s">
        <v>248</v>
      </c>
      <c r="P20" s="80">
        <v>6</v>
      </c>
      <c r="Q20" s="141" t="s">
        <v>1</v>
      </c>
      <c r="R20" s="141" t="s">
        <v>5</v>
      </c>
      <c r="S20" s="80">
        <v>1</v>
      </c>
      <c r="T20" s="142" t="s">
        <v>23</v>
      </c>
      <c r="U20" s="141"/>
      <c r="V20" s="38"/>
      <c r="W20" s="38"/>
      <c r="X20" s="38"/>
      <c r="Y20" s="38"/>
      <c r="Z20" s="38"/>
      <c r="AA20" s="38"/>
      <c r="AB20" s="38"/>
      <c r="AC20" s="141" t="s">
        <v>24</v>
      </c>
      <c r="AD20" s="136">
        <f t="shared" si="0"/>
        <v>8626260</v>
      </c>
    </row>
    <row r="21" spans="2:30" ht="27.95" customHeight="1">
      <c r="B21" s="138"/>
      <c r="C21" s="138"/>
      <c r="D21" s="138"/>
      <c r="E21" s="140"/>
      <c r="F21" s="174"/>
      <c r="G21" s="37"/>
      <c r="H21" s="46"/>
      <c r="I21" s="123"/>
      <c r="J21" s="141" t="s">
        <v>8</v>
      </c>
      <c r="K21" s="143" t="s">
        <v>507</v>
      </c>
      <c r="L21" s="143"/>
      <c r="M21" s="137">
        <v>1532880</v>
      </c>
      <c r="N21" s="141" t="s">
        <v>22</v>
      </c>
      <c r="O21" s="141" t="s">
        <v>5</v>
      </c>
      <c r="P21" s="80">
        <v>12</v>
      </c>
      <c r="Q21" s="141" t="s">
        <v>1</v>
      </c>
      <c r="R21" s="141" t="s">
        <v>5</v>
      </c>
      <c r="S21" s="80">
        <v>1</v>
      </c>
      <c r="T21" s="142" t="s">
        <v>23</v>
      </c>
      <c r="U21" s="141"/>
      <c r="V21" s="38"/>
      <c r="W21" s="38"/>
      <c r="X21" s="38"/>
      <c r="Y21" s="38"/>
      <c r="Z21" s="38"/>
      <c r="AA21" s="38"/>
      <c r="AB21" s="38"/>
      <c r="AC21" s="141" t="s">
        <v>24</v>
      </c>
      <c r="AD21" s="136">
        <f t="shared" si="0"/>
        <v>18394560</v>
      </c>
    </row>
    <row r="22" spans="2:30" ht="27.95" customHeight="1">
      <c r="B22" s="138"/>
      <c r="C22" s="138"/>
      <c r="D22" s="138"/>
      <c r="E22" s="140"/>
      <c r="F22" s="174"/>
      <c r="G22" s="37"/>
      <c r="H22" s="46"/>
      <c r="I22" s="212"/>
      <c r="J22" s="141" t="s">
        <v>8</v>
      </c>
      <c r="K22" s="143" t="s">
        <v>508</v>
      </c>
      <c r="L22" s="143"/>
      <c r="M22" s="137">
        <v>1387850</v>
      </c>
      <c r="N22" s="141" t="s">
        <v>22</v>
      </c>
      <c r="O22" s="141" t="s">
        <v>5</v>
      </c>
      <c r="P22" s="80">
        <v>5</v>
      </c>
      <c r="Q22" s="141" t="s">
        <v>1</v>
      </c>
      <c r="R22" s="141" t="s">
        <v>5</v>
      </c>
      <c r="S22" s="80">
        <v>1</v>
      </c>
      <c r="T22" s="142" t="s">
        <v>23</v>
      </c>
      <c r="U22" s="141"/>
      <c r="V22" s="38"/>
      <c r="W22" s="38"/>
      <c r="X22" s="38"/>
      <c r="Y22" s="38"/>
      <c r="Z22" s="38"/>
      <c r="AA22" s="38"/>
      <c r="AB22" s="38"/>
      <c r="AC22" s="141" t="s">
        <v>24</v>
      </c>
      <c r="AD22" s="136">
        <f t="shared" si="0"/>
        <v>6939250</v>
      </c>
    </row>
    <row r="23" spans="2:30" ht="27.95" customHeight="1">
      <c r="B23" s="138"/>
      <c r="C23" s="138"/>
      <c r="D23" s="138"/>
      <c r="E23" s="140"/>
      <c r="F23" s="174"/>
      <c r="G23" s="37"/>
      <c r="H23" s="46"/>
      <c r="I23" s="212"/>
      <c r="J23" s="141"/>
      <c r="K23" s="143"/>
      <c r="L23" s="143"/>
      <c r="M23" s="137">
        <v>1347250</v>
      </c>
      <c r="N23" s="141" t="s">
        <v>22</v>
      </c>
      <c r="O23" s="141" t="s">
        <v>5</v>
      </c>
      <c r="P23" s="80">
        <v>7</v>
      </c>
      <c r="Q23" s="141" t="s">
        <v>1</v>
      </c>
      <c r="R23" s="141" t="s">
        <v>5</v>
      </c>
      <c r="S23" s="80">
        <v>1</v>
      </c>
      <c r="T23" s="142" t="s">
        <v>23</v>
      </c>
      <c r="U23" s="141"/>
      <c r="V23" s="38"/>
      <c r="W23" s="38"/>
      <c r="X23" s="38"/>
      <c r="Y23" s="38"/>
      <c r="Z23" s="38"/>
      <c r="AA23" s="38"/>
      <c r="AB23" s="38"/>
      <c r="AC23" s="141" t="s">
        <v>24</v>
      </c>
      <c r="AD23" s="136">
        <f t="shared" si="0"/>
        <v>9430750</v>
      </c>
    </row>
    <row r="24" spans="2:30" ht="27.95" customHeight="1">
      <c r="B24" s="138"/>
      <c r="C24" s="138"/>
      <c r="D24" s="138"/>
      <c r="E24" s="140"/>
      <c r="F24" s="174"/>
      <c r="G24" s="37"/>
      <c r="H24" s="46"/>
      <c r="I24" s="212"/>
      <c r="J24" s="141" t="s">
        <v>8</v>
      </c>
      <c r="K24" s="143" t="s">
        <v>328</v>
      </c>
      <c r="L24" s="143"/>
      <c r="M24" s="137">
        <v>1302690</v>
      </c>
      <c r="N24" s="141" t="s">
        <v>22</v>
      </c>
      <c r="O24" s="141" t="s">
        <v>5</v>
      </c>
      <c r="P24" s="80">
        <v>10</v>
      </c>
      <c r="Q24" s="141" t="s">
        <v>1</v>
      </c>
      <c r="R24" s="141" t="s">
        <v>5</v>
      </c>
      <c r="S24" s="80">
        <v>1</v>
      </c>
      <c r="T24" s="142" t="s">
        <v>23</v>
      </c>
      <c r="U24" s="141"/>
      <c r="V24" s="38"/>
      <c r="W24" s="38"/>
      <c r="X24" s="38"/>
      <c r="Y24" s="38"/>
      <c r="Z24" s="38"/>
      <c r="AA24" s="38"/>
      <c r="AB24" s="38"/>
      <c r="AC24" s="141" t="s">
        <v>24</v>
      </c>
      <c r="AD24" s="136">
        <f t="shared" si="0"/>
        <v>13026900</v>
      </c>
    </row>
    <row r="25" spans="2:30" ht="27.95" customHeight="1">
      <c r="B25" s="138"/>
      <c r="C25" s="138"/>
      <c r="D25" s="138"/>
      <c r="E25" s="140"/>
      <c r="F25" s="174"/>
      <c r="G25" s="37"/>
      <c r="H25" s="46"/>
      <c r="I25" s="212"/>
      <c r="J25" s="141"/>
      <c r="K25" s="143"/>
      <c r="L25" s="143"/>
      <c r="M25" s="137">
        <v>1259720</v>
      </c>
      <c r="N25" s="141" t="s">
        <v>22</v>
      </c>
      <c r="O25" s="141" t="s">
        <v>5</v>
      </c>
      <c r="P25" s="80">
        <v>2</v>
      </c>
      <c r="Q25" s="141" t="s">
        <v>1</v>
      </c>
      <c r="R25" s="141" t="s">
        <v>5</v>
      </c>
      <c r="S25" s="80">
        <v>1</v>
      </c>
      <c r="T25" s="142" t="s">
        <v>23</v>
      </c>
      <c r="U25" s="141"/>
      <c r="V25" s="38"/>
      <c r="W25" s="38"/>
      <c r="X25" s="38"/>
      <c r="Y25" s="38"/>
      <c r="Z25" s="38"/>
      <c r="AA25" s="38"/>
      <c r="AB25" s="38"/>
      <c r="AC25" s="141" t="s">
        <v>24</v>
      </c>
      <c r="AD25" s="136">
        <f t="shared" si="0"/>
        <v>2519440</v>
      </c>
    </row>
    <row r="26" spans="2:30" ht="27.95" customHeight="1">
      <c r="B26" s="138"/>
      <c r="C26" s="138"/>
      <c r="D26" s="138"/>
      <c r="E26" s="140"/>
      <c r="F26" s="174"/>
      <c r="G26" s="37"/>
      <c r="H26" s="46"/>
      <c r="I26" s="212"/>
      <c r="J26" s="141" t="s">
        <v>8</v>
      </c>
      <c r="K26" s="143" t="s">
        <v>509</v>
      </c>
      <c r="L26" s="143"/>
      <c r="M26" s="137">
        <v>1259720</v>
      </c>
      <c r="N26" s="141" t="s">
        <v>22</v>
      </c>
      <c r="O26" s="141" t="s">
        <v>5</v>
      </c>
      <c r="P26" s="80">
        <v>7</v>
      </c>
      <c r="Q26" s="141" t="s">
        <v>1</v>
      </c>
      <c r="R26" s="141" t="s">
        <v>5</v>
      </c>
      <c r="S26" s="80">
        <v>1</v>
      </c>
      <c r="T26" s="142" t="s">
        <v>23</v>
      </c>
      <c r="U26" s="141"/>
      <c r="V26" s="38"/>
      <c r="W26" s="38"/>
      <c r="X26" s="38"/>
      <c r="Y26" s="38"/>
      <c r="Z26" s="38"/>
      <c r="AA26" s="38"/>
      <c r="AB26" s="38"/>
      <c r="AC26" s="141" t="s">
        <v>24</v>
      </c>
      <c r="AD26" s="136">
        <f t="shared" si="0"/>
        <v>8818040</v>
      </c>
    </row>
    <row r="27" spans="2:30" ht="27.95" customHeight="1">
      <c r="B27" s="71"/>
      <c r="C27" s="71"/>
      <c r="D27" s="71"/>
      <c r="E27" s="78"/>
      <c r="F27" s="207"/>
      <c r="G27" s="79"/>
      <c r="H27" s="106"/>
      <c r="I27" s="513"/>
      <c r="J27" s="131"/>
      <c r="K27" s="118"/>
      <c r="L27" s="118"/>
      <c r="M27" s="50">
        <v>1212680</v>
      </c>
      <c r="N27" s="131" t="s">
        <v>22</v>
      </c>
      <c r="O27" s="131" t="s">
        <v>5</v>
      </c>
      <c r="P27" s="90">
        <v>5</v>
      </c>
      <c r="Q27" s="131" t="s">
        <v>1</v>
      </c>
      <c r="R27" s="131" t="s">
        <v>5</v>
      </c>
      <c r="S27" s="90">
        <v>1</v>
      </c>
      <c r="T27" s="86" t="s">
        <v>23</v>
      </c>
      <c r="U27" s="131"/>
      <c r="V27" s="208"/>
      <c r="W27" s="208"/>
      <c r="X27" s="208"/>
      <c r="Y27" s="208"/>
      <c r="Z27" s="208"/>
      <c r="AA27" s="208"/>
      <c r="AB27" s="208"/>
      <c r="AC27" s="131" t="s">
        <v>24</v>
      </c>
      <c r="AD27" s="96">
        <f t="shared" si="0"/>
        <v>6063400</v>
      </c>
    </row>
    <row r="28" spans="2:30" ht="27.95" customHeight="1">
      <c r="B28" s="138"/>
      <c r="C28" s="138"/>
      <c r="D28" s="138"/>
      <c r="E28" s="140"/>
      <c r="F28" s="174"/>
      <c r="G28" s="37"/>
      <c r="H28" s="46"/>
      <c r="I28" s="212"/>
      <c r="J28" s="141" t="s">
        <v>8</v>
      </c>
      <c r="K28" s="143" t="s">
        <v>327</v>
      </c>
      <c r="L28" s="143"/>
      <c r="M28" s="137">
        <v>1212680</v>
      </c>
      <c r="N28" s="141" t="s">
        <v>22</v>
      </c>
      <c r="O28" s="141" t="s">
        <v>5</v>
      </c>
      <c r="P28" s="80">
        <v>5</v>
      </c>
      <c r="Q28" s="141" t="s">
        <v>1</v>
      </c>
      <c r="R28" s="141" t="s">
        <v>5</v>
      </c>
      <c r="S28" s="80">
        <v>1</v>
      </c>
      <c r="T28" s="142" t="s">
        <v>23</v>
      </c>
      <c r="U28" s="141"/>
      <c r="V28" s="38"/>
      <c r="W28" s="38"/>
      <c r="X28" s="38"/>
      <c r="Y28" s="38"/>
      <c r="Z28" s="38"/>
      <c r="AA28" s="38"/>
      <c r="AB28" s="38"/>
      <c r="AC28" s="141" t="s">
        <v>24</v>
      </c>
      <c r="AD28" s="136">
        <f t="shared" si="0"/>
        <v>6063400</v>
      </c>
    </row>
    <row r="29" spans="2:30" ht="27.95" customHeight="1">
      <c r="B29" s="138"/>
      <c r="C29" s="138"/>
      <c r="D29" s="138"/>
      <c r="E29" s="140"/>
      <c r="F29" s="174"/>
      <c r="G29" s="37"/>
      <c r="H29" s="46"/>
      <c r="I29" s="212"/>
      <c r="J29" s="141"/>
      <c r="K29" s="143"/>
      <c r="L29" s="143"/>
      <c r="M29" s="137">
        <v>1163270</v>
      </c>
      <c r="N29" s="141" t="s">
        <v>22</v>
      </c>
      <c r="O29" s="141" t="s">
        <v>5</v>
      </c>
      <c r="P29" s="80">
        <v>7</v>
      </c>
      <c r="Q29" s="141" t="s">
        <v>1</v>
      </c>
      <c r="R29" s="141" t="s">
        <v>5</v>
      </c>
      <c r="S29" s="80">
        <v>1</v>
      </c>
      <c r="T29" s="142" t="s">
        <v>23</v>
      </c>
      <c r="U29" s="141"/>
      <c r="V29" s="38"/>
      <c r="W29" s="38"/>
      <c r="X29" s="38"/>
      <c r="Y29" s="38"/>
      <c r="Z29" s="38"/>
      <c r="AA29" s="38"/>
      <c r="AB29" s="38"/>
      <c r="AC29" s="141" t="s">
        <v>24</v>
      </c>
      <c r="AD29" s="136">
        <f t="shared" si="0"/>
        <v>8142890</v>
      </c>
    </row>
    <row r="30" spans="2:30" ht="27.95" customHeight="1">
      <c r="B30" s="138"/>
      <c r="C30" s="138"/>
      <c r="D30" s="138"/>
      <c r="E30" s="140"/>
      <c r="F30" s="174"/>
      <c r="G30" s="37"/>
      <c r="H30" s="46"/>
      <c r="I30" s="123"/>
      <c r="J30" s="141" t="s">
        <v>8</v>
      </c>
      <c r="K30" s="143" t="s">
        <v>510</v>
      </c>
      <c r="L30" s="143"/>
      <c r="M30" s="137">
        <v>1163270</v>
      </c>
      <c r="N30" s="141" t="s">
        <v>22</v>
      </c>
      <c r="O30" s="141" t="s">
        <v>5</v>
      </c>
      <c r="P30" s="80">
        <v>8</v>
      </c>
      <c r="Q30" s="141" t="s">
        <v>1</v>
      </c>
      <c r="R30" s="141" t="s">
        <v>5</v>
      </c>
      <c r="S30" s="80">
        <v>1</v>
      </c>
      <c r="T30" s="142" t="s">
        <v>23</v>
      </c>
      <c r="U30" s="141"/>
      <c r="V30" s="38"/>
      <c r="W30" s="38"/>
      <c r="X30" s="38"/>
      <c r="Y30" s="38"/>
      <c r="Z30" s="38"/>
      <c r="AA30" s="38"/>
      <c r="AB30" s="38"/>
      <c r="AC30" s="141" t="s">
        <v>24</v>
      </c>
      <c r="AD30" s="136">
        <f t="shared" si="0"/>
        <v>9306160</v>
      </c>
    </row>
    <row r="31" spans="2:30" ht="27.95" customHeight="1">
      <c r="B31" s="138"/>
      <c r="C31" s="138"/>
      <c r="D31" s="138"/>
      <c r="E31" s="140"/>
      <c r="F31" s="174"/>
      <c r="G31" s="37"/>
      <c r="H31" s="46"/>
      <c r="I31" s="123"/>
      <c r="J31" s="141"/>
      <c r="K31" s="143"/>
      <c r="L31" s="143"/>
      <c r="M31" s="137">
        <v>1111510</v>
      </c>
      <c r="N31" s="141" t="s">
        <v>22</v>
      </c>
      <c r="O31" s="141" t="s">
        <v>5</v>
      </c>
      <c r="P31" s="80">
        <v>16</v>
      </c>
      <c r="Q31" s="141" t="s">
        <v>1</v>
      </c>
      <c r="R31" s="141" t="s">
        <v>5</v>
      </c>
      <c r="S31" s="80">
        <v>1</v>
      </c>
      <c r="T31" s="142" t="s">
        <v>23</v>
      </c>
      <c r="U31" s="141"/>
      <c r="V31" s="38"/>
      <c r="W31" s="38"/>
      <c r="X31" s="38"/>
      <c r="Y31" s="38"/>
      <c r="Z31" s="38"/>
      <c r="AA31" s="38"/>
      <c r="AB31" s="38"/>
      <c r="AC31" s="141" t="s">
        <v>24</v>
      </c>
      <c r="AD31" s="136">
        <f t="shared" si="0"/>
        <v>17784160</v>
      </c>
    </row>
    <row r="32" spans="2:30" ht="27.95" customHeight="1">
      <c r="B32" s="138"/>
      <c r="C32" s="138"/>
      <c r="D32" s="138"/>
      <c r="E32" s="140"/>
      <c r="F32" s="174"/>
      <c r="G32" s="37"/>
      <c r="H32" s="46"/>
      <c r="I32" s="123"/>
      <c r="J32" s="141" t="s">
        <v>8</v>
      </c>
      <c r="K32" s="143" t="s">
        <v>511</v>
      </c>
      <c r="L32" s="143"/>
      <c r="M32" s="137">
        <v>1009180</v>
      </c>
      <c r="N32" s="141" t="s">
        <v>22</v>
      </c>
      <c r="O32" s="141" t="s">
        <v>5</v>
      </c>
      <c r="P32" s="80">
        <v>1</v>
      </c>
      <c r="Q32" s="141" t="s">
        <v>1</v>
      </c>
      <c r="R32" s="141" t="s">
        <v>5</v>
      </c>
      <c r="S32" s="80">
        <v>1</v>
      </c>
      <c r="T32" s="142" t="s">
        <v>23</v>
      </c>
      <c r="U32" s="141"/>
      <c r="V32" s="38"/>
      <c r="W32" s="38"/>
      <c r="X32" s="38"/>
      <c r="Y32" s="38"/>
      <c r="Z32" s="38"/>
      <c r="AA32" s="38"/>
      <c r="AB32" s="38"/>
      <c r="AC32" s="141" t="s">
        <v>24</v>
      </c>
      <c r="AD32" s="136">
        <f t="shared" si="0"/>
        <v>1009180</v>
      </c>
    </row>
    <row r="33" spans="2:34" ht="27.95" customHeight="1">
      <c r="B33" s="138"/>
      <c r="C33" s="138"/>
      <c r="D33" s="138"/>
      <c r="E33" s="140"/>
      <c r="F33" s="174"/>
      <c r="G33" s="37"/>
      <c r="H33" s="46"/>
      <c r="I33" s="123"/>
      <c r="J33" s="141"/>
      <c r="K33" s="143"/>
      <c r="L33" s="143"/>
      <c r="M33" s="137">
        <v>959620</v>
      </c>
      <c r="N33" s="141" t="s">
        <v>22</v>
      </c>
      <c r="O33" s="141" t="s">
        <v>5</v>
      </c>
      <c r="P33" s="80">
        <v>11</v>
      </c>
      <c r="Q33" s="141" t="s">
        <v>1</v>
      </c>
      <c r="R33" s="141" t="s">
        <v>5</v>
      </c>
      <c r="S33" s="80">
        <v>1</v>
      </c>
      <c r="T33" s="142" t="s">
        <v>23</v>
      </c>
      <c r="U33" s="141"/>
      <c r="V33" s="38"/>
      <c r="W33" s="38"/>
      <c r="X33" s="38"/>
      <c r="Y33" s="38"/>
      <c r="Z33" s="38"/>
      <c r="AA33" s="38"/>
      <c r="AB33" s="38"/>
      <c r="AC33" s="141" t="s">
        <v>24</v>
      </c>
      <c r="AD33" s="136">
        <f t="shared" si="0"/>
        <v>10555820</v>
      </c>
    </row>
    <row r="34" spans="2:34" ht="27.95" customHeight="1">
      <c r="B34" s="138"/>
      <c r="C34" s="138"/>
      <c r="D34" s="138"/>
      <c r="E34" s="140"/>
      <c r="F34" s="174"/>
      <c r="G34" s="37"/>
      <c r="H34" s="46"/>
      <c r="I34" s="123"/>
      <c r="J34" s="141" t="s">
        <v>8</v>
      </c>
      <c r="K34" s="143" t="s">
        <v>512</v>
      </c>
      <c r="L34" s="143"/>
      <c r="M34" s="137">
        <v>1205710</v>
      </c>
      <c r="N34" s="141" t="s">
        <v>22</v>
      </c>
      <c r="O34" s="141" t="s">
        <v>5</v>
      </c>
      <c r="P34" s="80">
        <v>6</v>
      </c>
      <c r="Q34" s="141" t="s">
        <v>1</v>
      </c>
      <c r="R34" s="141" t="s">
        <v>5</v>
      </c>
      <c r="S34" s="80">
        <v>1</v>
      </c>
      <c r="T34" s="142" t="s">
        <v>23</v>
      </c>
      <c r="U34" s="141"/>
      <c r="V34" s="38"/>
      <c r="W34" s="38"/>
      <c r="X34" s="38"/>
      <c r="Y34" s="38"/>
      <c r="Z34" s="38"/>
      <c r="AA34" s="38"/>
      <c r="AB34" s="38"/>
      <c r="AC34" s="141" t="s">
        <v>24</v>
      </c>
      <c r="AD34" s="136">
        <f t="shared" si="0"/>
        <v>7234260</v>
      </c>
    </row>
    <row r="35" spans="2:34" ht="27.95" customHeight="1">
      <c r="B35" s="138"/>
      <c r="C35" s="138"/>
      <c r="D35" s="138"/>
      <c r="E35" s="140"/>
      <c r="F35" s="174"/>
      <c r="G35" s="37"/>
      <c r="H35" s="46"/>
      <c r="I35" s="123"/>
      <c r="J35" s="141"/>
      <c r="K35" s="143"/>
      <c r="L35" s="143"/>
      <c r="M35" s="137">
        <v>1169030</v>
      </c>
      <c r="N35" s="141" t="s">
        <v>22</v>
      </c>
      <c r="O35" s="141" t="s">
        <v>5</v>
      </c>
      <c r="P35" s="80">
        <v>6</v>
      </c>
      <c r="Q35" s="141" t="s">
        <v>1</v>
      </c>
      <c r="R35" s="141" t="s">
        <v>5</v>
      </c>
      <c r="S35" s="80">
        <v>1</v>
      </c>
      <c r="T35" s="142" t="s">
        <v>23</v>
      </c>
      <c r="U35" s="141"/>
      <c r="V35" s="38"/>
      <c r="W35" s="38"/>
      <c r="X35" s="38"/>
      <c r="Y35" s="38"/>
      <c r="Z35" s="38"/>
      <c r="AA35" s="38"/>
      <c r="AB35" s="38"/>
      <c r="AC35" s="141" t="s">
        <v>24</v>
      </c>
      <c r="AD35" s="136">
        <f t="shared" si="0"/>
        <v>7014180</v>
      </c>
    </row>
    <row r="36" spans="2:34" ht="27.95" customHeight="1">
      <c r="B36" s="138"/>
      <c r="C36" s="138"/>
      <c r="D36" s="138"/>
      <c r="E36" s="140"/>
      <c r="F36" s="174"/>
      <c r="G36" s="37"/>
      <c r="H36" s="46"/>
      <c r="I36" s="123"/>
      <c r="J36" s="141" t="s">
        <v>8</v>
      </c>
      <c r="K36" s="143" t="s">
        <v>513</v>
      </c>
      <c r="L36" s="143"/>
      <c r="M36" s="137">
        <v>1169030</v>
      </c>
      <c r="N36" s="141" t="s">
        <v>22</v>
      </c>
      <c r="O36" s="141" t="s">
        <v>5</v>
      </c>
      <c r="P36" s="80">
        <v>6</v>
      </c>
      <c r="Q36" s="141" t="s">
        <v>1</v>
      </c>
      <c r="R36" s="141" t="s">
        <v>5</v>
      </c>
      <c r="S36" s="80">
        <v>1</v>
      </c>
      <c r="T36" s="142" t="s">
        <v>23</v>
      </c>
      <c r="U36" s="141"/>
      <c r="V36" s="38"/>
      <c r="W36" s="38"/>
      <c r="X36" s="38"/>
      <c r="Y36" s="38"/>
      <c r="Z36" s="38"/>
      <c r="AA36" s="38"/>
      <c r="AB36" s="38"/>
      <c r="AC36" s="141" t="s">
        <v>24</v>
      </c>
      <c r="AD36" s="136">
        <f t="shared" si="0"/>
        <v>7014180</v>
      </c>
    </row>
    <row r="37" spans="2:34" ht="27.95" customHeight="1">
      <c r="B37" s="138"/>
      <c r="C37" s="138"/>
      <c r="D37" s="138"/>
      <c r="E37" s="140"/>
      <c r="F37" s="174"/>
      <c r="G37" s="37"/>
      <c r="H37" s="46"/>
      <c r="I37" s="123"/>
      <c r="J37" s="141"/>
      <c r="K37" s="143"/>
      <c r="L37" s="143"/>
      <c r="M37" s="137">
        <v>1129250</v>
      </c>
      <c r="N37" s="141" t="s">
        <v>22</v>
      </c>
      <c r="O37" s="141" t="s">
        <v>5</v>
      </c>
      <c r="P37" s="80">
        <v>6</v>
      </c>
      <c r="Q37" s="141" t="s">
        <v>1</v>
      </c>
      <c r="R37" s="141" t="s">
        <v>5</v>
      </c>
      <c r="S37" s="80">
        <v>1</v>
      </c>
      <c r="T37" s="142" t="s">
        <v>23</v>
      </c>
      <c r="U37" s="141"/>
      <c r="V37" s="38"/>
      <c r="W37" s="38"/>
      <c r="X37" s="38"/>
      <c r="Y37" s="38"/>
      <c r="Z37" s="38"/>
      <c r="AA37" s="38"/>
      <c r="AB37" s="38"/>
      <c r="AC37" s="141" t="s">
        <v>24</v>
      </c>
      <c r="AD37" s="136">
        <f t="shared" si="0"/>
        <v>6775500</v>
      </c>
    </row>
    <row r="38" spans="2:34" ht="27.95" customHeight="1">
      <c r="B38" s="138"/>
      <c r="C38" s="138"/>
      <c r="D38" s="138"/>
      <c r="E38" s="140"/>
      <c r="F38" s="174"/>
      <c r="G38" s="37"/>
      <c r="H38" s="46"/>
      <c r="I38" s="123"/>
      <c r="J38" s="141" t="s">
        <v>8</v>
      </c>
      <c r="K38" s="143" t="s">
        <v>329</v>
      </c>
      <c r="L38" s="143"/>
      <c r="M38" s="137">
        <v>1129250</v>
      </c>
      <c r="N38" s="141" t="s">
        <v>22</v>
      </c>
      <c r="O38" s="141" t="s">
        <v>5</v>
      </c>
      <c r="P38" s="80">
        <v>12</v>
      </c>
      <c r="Q38" s="141" t="s">
        <v>1</v>
      </c>
      <c r="R38" s="141" t="s">
        <v>5</v>
      </c>
      <c r="S38" s="80">
        <v>1</v>
      </c>
      <c r="T38" s="142" t="s">
        <v>23</v>
      </c>
      <c r="U38" s="141"/>
      <c r="V38" s="38"/>
      <c r="W38" s="38"/>
      <c r="X38" s="38"/>
      <c r="Y38" s="38"/>
      <c r="Z38" s="38"/>
      <c r="AA38" s="38"/>
      <c r="AB38" s="38"/>
      <c r="AC38" s="141" t="s">
        <v>24</v>
      </c>
      <c r="AD38" s="136">
        <f t="shared" si="0"/>
        <v>13551000</v>
      </c>
    </row>
    <row r="39" spans="2:34" ht="27.95" customHeight="1">
      <c r="B39" s="138"/>
      <c r="C39" s="138"/>
      <c r="D39" s="138"/>
      <c r="E39" s="140"/>
      <c r="F39" s="174"/>
      <c r="G39" s="37"/>
      <c r="H39" s="46"/>
      <c r="I39" s="123"/>
      <c r="J39" s="141" t="s">
        <v>8</v>
      </c>
      <c r="K39" s="143" t="s">
        <v>316</v>
      </c>
      <c r="L39" s="143"/>
      <c r="M39" s="137">
        <v>1087760</v>
      </c>
      <c r="N39" s="141" t="s">
        <v>22</v>
      </c>
      <c r="O39" s="141" t="s">
        <v>5</v>
      </c>
      <c r="P39" s="80">
        <v>6</v>
      </c>
      <c r="Q39" s="141" t="s">
        <v>1</v>
      </c>
      <c r="R39" s="141" t="s">
        <v>5</v>
      </c>
      <c r="S39" s="80">
        <v>1</v>
      </c>
      <c r="T39" s="142" t="s">
        <v>23</v>
      </c>
      <c r="U39" s="141"/>
      <c r="V39" s="38"/>
      <c r="W39" s="38"/>
      <c r="X39" s="38"/>
      <c r="Y39" s="38"/>
      <c r="Z39" s="38"/>
      <c r="AA39" s="38"/>
      <c r="AB39" s="38"/>
      <c r="AC39" s="141" t="s">
        <v>24</v>
      </c>
      <c r="AD39" s="136">
        <f t="shared" si="0"/>
        <v>6526560</v>
      </c>
    </row>
    <row r="40" spans="2:34" ht="27.95" customHeight="1">
      <c r="B40" s="138"/>
      <c r="C40" s="138"/>
      <c r="D40" s="138"/>
      <c r="E40" s="140"/>
      <c r="F40" s="174"/>
      <c r="G40" s="37"/>
      <c r="H40" s="46"/>
      <c r="I40" s="123"/>
      <c r="J40" s="141"/>
      <c r="K40" s="143"/>
      <c r="L40" s="143"/>
      <c r="M40" s="137">
        <v>1043920</v>
      </c>
      <c r="N40" s="141" t="s">
        <v>22</v>
      </c>
      <c r="O40" s="141" t="s">
        <v>5</v>
      </c>
      <c r="P40" s="80">
        <v>6</v>
      </c>
      <c r="Q40" s="141" t="s">
        <v>1</v>
      </c>
      <c r="R40" s="141" t="s">
        <v>5</v>
      </c>
      <c r="S40" s="80">
        <v>1</v>
      </c>
      <c r="T40" s="142" t="s">
        <v>23</v>
      </c>
      <c r="U40" s="141"/>
      <c r="V40" s="38"/>
      <c r="W40" s="38"/>
      <c r="X40" s="38"/>
      <c r="Y40" s="38"/>
      <c r="Z40" s="38"/>
      <c r="AA40" s="38"/>
      <c r="AB40" s="38"/>
      <c r="AC40" s="141" t="s">
        <v>24</v>
      </c>
      <c r="AD40" s="136">
        <f t="shared" si="0"/>
        <v>6263520</v>
      </c>
    </row>
    <row r="41" spans="2:34" ht="27.95" customHeight="1">
      <c r="B41" s="138"/>
      <c r="C41" s="138"/>
      <c r="D41" s="138"/>
      <c r="E41" s="140"/>
      <c r="F41" s="174"/>
      <c r="G41" s="37"/>
      <c r="H41" s="46"/>
      <c r="I41" s="123"/>
      <c r="J41" s="141" t="s">
        <v>8</v>
      </c>
      <c r="K41" s="143" t="s">
        <v>514</v>
      </c>
      <c r="L41" s="143"/>
      <c r="M41" s="137">
        <v>919590</v>
      </c>
      <c r="N41" s="141" t="s">
        <v>22</v>
      </c>
      <c r="O41" s="141" t="s">
        <v>5</v>
      </c>
      <c r="P41" s="80">
        <v>12</v>
      </c>
      <c r="Q41" s="141" t="s">
        <v>1</v>
      </c>
      <c r="R41" s="141" t="s">
        <v>5</v>
      </c>
      <c r="S41" s="80">
        <v>2</v>
      </c>
      <c r="T41" s="142" t="s">
        <v>23</v>
      </c>
      <c r="U41" s="141"/>
      <c r="V41" s="38"/>
      <c r="W41" s="38"/>
      <c r="X41" s="38"/>
      <c r="Y41" s="38"/>
      <c r="Z41" s="38"/>
      <c r="AA41" s="38"/>
      <c r="AB41" s="38"/>
      <c r="AC41" s="141" t="s">
        <v>24</v>
      </c>
      <c r="AD41" s="136">
        <f t="shared" si="0"/>
        <v>22070160</v>
      </c>
    </row>
    <row r="42" spans="2:34" ht="27.95" customHeight="1">
      <c r="B42" s="138"/>
      <c r="C42" s="138"/>
      <c r="D42" s="138"/>
      <c r="E42" s="140"/>
      <c r="F42" s="174"/>
      <c r="G42" s="37"/>
      <c r="H42" s="46"/>
      <c r="I42" s="123"/>
      <c r="J42" s="141"/>
      <c r="K42" s="938" t="s">
        <v>515</v>
      </c>
      <c r="L42" s="938"/>
      <c r="M42" s="938"/>
      <c r="N42" s="938"/>
      <c r="O42" s="938"/>
      <c r="P42" s="938"/>
      <c r="Q42" s="938"/>
      <c r="R42" s="938"/>
      <c r="S42" s="938"/>
      <c r="T42" s="938"/>
      <c r="U42" s="938"/>
      <c r="V42" s="938"/>
      <c r="W42" s="938"/>
      <c r="X42" s="938"/>
      <c r="Y42" s="938"/>
      <c r="Z42" s="938"/>
      <c r="AA42" s="938"/>
      <c r="AB42" s="938"/>
      <c r="AC42" s="938"/>
      <c r="AD42" s="939"/>
    </row>
    <row r="43" spans="2:34" ht="26.1" customHeight="1">
      <c r="B43" s="138"/>
      <c r="C43" s="138"/>
      <c r="D43" s="138"/>
      <c r="E43" s="140"/>
      <c r="F43" s="174"/>
      <c r="G43" s="37"/>
      <c r="H43" s="46"/>
      <c r="I43" s="123"/>
      <c r="J43" s="898" t="s">
        <v>629</v>
      </c>
      <c r="K43" s="899"/>
      <c r="L43" s="143"/>
      <c r="M43" s="137"/>
      <c r="N43" s="141"/>
      <c r="O43" s="141"/>
      <c r="P43" s="80"/>
      <c r="Q43" s="141"/>
      <c r="R43" s="141"/>
      <c r="S43" s="80"/>
      <c r="T43" s="142"/>
      <c r="U43" s="141"/>
      <c r="V43" s="141"/>
      <c r="W43" s="38"/>
      <c r="X43" s="38"/>
      <c r="Y43" s="38"/>
      <c r="Z43" s="38"/>
      <c r="AA43" s="141"/>
      <c r="AB43" s="141"/>
      <c r="AC43" s="141"/>
      <c r="AD43" s="136">
        <f>SUM(AD44:AD45)</f>
        <v>-3909020</v>
      </c>
      <c r="AE43" s="203"/>
      <c r="AF43" s="204"/>
      <c r="AG43" s="205"/>
      <c r="AH43" s="206"/>
    </row>
    <row r="44" spans="2:34" ht="26.1" customHeight="1">
      <c r="B44" s="138"/>
      <c r="C44" s="138"/>
      <c r="D44" s="138"/>
      <c r="E44" s="140"/>
      <c r="F44" s="174"/>
      <c r="G44" s="37"/>
      <c r="H44" s="46"/>
      <c r="I44" s="123"/>
      <c r="J44" s="141" t="s">
        <v>8</v>
      </c>
      <c r="K44" s="143" t="s">
        <v>628</v>
      </c>
      <c r="L44" s="143"/>
      <c r="M44" s="137">
        <v>1655170</v>
      </c>
      <c r="N44" s="141" t="s">
        <v>22</v>
      </c>
      <c r="O44" s="141" t="s">
        <v>5</v>
      </c>
      <c r="P44" s="80">
        <v>11</v>
      </c>
      <c r="Q44" s="141" t="s">
        <v>1</v>
      </c>
      <c r="R44" s="141" t="s">
        <v>5</v>
      </c>
      <c r="S44" s="80">
        <v>1</v>
      </c>
      <c r="T44" s="142" t="s">
        <v>23</v>
      </c>
      <c r="U44" s="141"/>
      <c r="V44" s="38"/>
      <c r="W44" s="38"/>
      <c r="X44" s="38"/>
      <c r="Y44" s="38"/>
      <c r="Z44" s="38"/>
      <c r="AA44" s="38"/>
      <c r="AB44" s="38"/>
      <c r="AC44" s="141" t="s">
        <v>24</v>
      </c>
      <c r="AD44" s="136">
        <f t="shared" ref="AD44" si="1">M44*P44*S44</f>
        <v>18206870</v>
      </c>
      <c r="AE44" s="203"/>
      <c r="AF44" s="204"/>
      <c r="AG44" s="205"/>
      <c r="AH44" s="206"/>
    </row>
    <row r="45" spans="2:34" ht="27.95" customHeight="1">
      <c r="B45" s="138"/>
      <c r="C45" s="138"/>
      <c r="D45" s="138"/>
      <c r="E45" s="140"/>
      <c r="F45" s="174"/>
      <c r="G45" s="37"/>
      <c r="H45" s="46"/>
      <c r="I45" s="123"/>
      <c r="J45" s="141" t="s">
        <v>8</v>
      </c>
      <c r="K45" s="143" t="s">
        <v>503</v>
      </c>
      <c r="L45" s="143" t="s">
        <v>630</v>
      </c>
      <c r="M45" s="137">
        <v>1229930</v>
      </c>
      <c r="N45" s="141" t="s">
        <v>22</v>
      </c>
      <c r="O45" s="141"/>
      <c r="P45" s="141" t="s">
        <v>631</v>
      </c>
      <c r="Q45" s="894" t="s">
        <v>632</v>
      </c>
      <c r="R45" s="894"/>
      <c r="S45" s="895">
        <v>23345820</v>
      </c>
      <c r="T45" s="895"/>
      <c r="U45" s="141" t="s">
        <v>22</v>
      </c>
      <c r="V45" s="141"/>
      <c r="W45" s="38"/>
      <c r="X45" s="38"/>
      <c r="Y45" s="38"/>
      <c r="Z45" s="38"/>
      <c r="AA45" s="141"/>
      <c r="AB45" s="141"/>
      <c r="AC45" s="141" t="s">
        <v>633</v>
      </c>
      <c r="AD45" s="136">
        <f>M45-S45</f>
        <v>-22115890</v>
      </c>
      <c r="AE45" s="203"/>
      <c r="AF45" s="204"/>
      <c r="AG45" s="205"/>
      <c r="AH45" s="206"/>
    </row>
    <row r="46" spans="2:34" ht="27.95" customHeight="1">
      <c r="B46" s="138"/>
      <c r="C46" s="138"/>
      <c r="D46" s="138"/>
      <c r="E46" s="138"/>
      <c r="F46" s="88" t="s">
        <v>430</v>
      </c>
      <c r="G46" s="19">
        <v>30974</v>
      </c>
      <c r="H46" s="58">
        <v>31080</v>
      </c>
      <c r="I46" s="100">
        <f>G46-H46</f>
        <v>-106</v>
      </c>
      <c r="J46" s="905" t="s">
        <v>439</v>
      </c>
      <c r="K46" s="906"/>
      <c r="L46" s="171"/>
      <c r="M46" s="20"/>
      <c r="N46" s="3"/>
      <c r="O46" s="3"/>
      <c r="P46" s="4"/>
      <c r="Q46" s="3"/>
      <c r="R46" s="3"/>
      <c r="S46" s="4"/>
      <c r="T46" s="2"/>
      <c r="U46" s="3"/>
      <c r="V46" s="3"/>
      <c r="W46" s="3"/>
      <c r="X46" s="3"/>
      <c r="Y46" s="3"/>
      <c r="Z46" s="3"/>
      <c r="AA46" s="3"/>
      <c r="AB46" s="3"/>
      <c r="AC46" s="3"/>
      <c r="AD46" s="12">
        <f>AD47+AD53</f>
        <v>30973550</v>
      </c>
    </row>
    <row r="47" spans="2:34" ht="27.95" customHeight="1">
      <c r="B47" s="120"/>
      <c r="C47" s="120"/>
      <c r="D47" s="120"/>
      <c r="E47" s="177"/>
      <c r="F47" s="36"/>
      <c r="G47" s="37"/>
      <c r="H47" s="46"/>
      <c r="I47" s="211"/>
      <c r="J47" s="898" t="s">
        <v>634</v>
      </c>
      <c r="K47" s="899"/>
      <c r="L47" s="178"/>
      <c r="M47" s="137"/>
      <c r="N47" s="141"/>
      <c r="O47" s="141"/>
      <c r="P47" s="80"/>
      <c r="Q47" s="141"/>
      <c r="R47" s="141"/>
      <c r="S47" s="80"/>
      <c r="T47" s="142"/>
      <c r="U47" s="141"/>
      <c r="V47" s="141"/>
      <c r="W47" s="141"/>
      <c r="X47" s="141"/>
      <c r="Y47" s="141"/>
      <c r="Z47" s="141"/>
      <c r="AA47" s="141"/>
      <c r="AB47" s="141"/>
      <c r="AC47" s="141"/>
      <c r="AD47" s="136">
        <f>SUM(AD48:AD52)</f>
        <v>31080000</v>
      </c>
    </row>
    <row r="48" spans="2:34" ht="27.95" customHeight="1">
      <c r="B48" s="138"/>
      <c r="C48" s="138"/>
      <c r="D48" s="138"/>
      <c r="E48" s="138"/>
      <c r="F48" s="134"/>
      <c r="G48" s="37"/>
      <c r="H48" s="46"/>
      <c r="I48" s="123"/>
      <c r="J48" s="141" t="s">
        <v>8</v>
      </c>
      <c r="K48" s="143" t="s">
        <v>25</v>
      </c>
      <c r="L48" s="143"/>
      <c r="M48" s="137">
        <v>300000</v>
      </c>
      <c r="N48" s="141" t="s">
        <v>22</v>
      </c>
      <c r="O48" s="141" t="s">
        <v>5</v>
      </c>
      <c r="P48" s="80">
        <v>12</v>
      </c>
      <c r="Q48" s="141" t="s">
        <v>1</v>
      </c>
      <c r="R48" s="141" t="s">
        <v>5</v>
      </c>
      <c r="S48" s="80">
        <v>1</v>
      </c>
      <c r="T48" s="142" t="s">
        <v>23</v>
      </c>
      <c r="U48" s="141"/>
      <c r="V48" s="141"/>
      <c r="W48" s="141"/>
      <c r="X48" s="141"/>
      <c r="Y48" s="141"/>
      <c r="Z48" s="141"/>
      <c r="AA48" s="141"/>
      <c r="AB48" s="141"/>
      <c r="AC48" s="141" t="s">
        <v>24</v>
      </c>
      <c r="AD48" s="136">
        <f>M48*P48*S48</f>
        <v>3600000</v>
      </c>
    </row>
    <row r="49" spans="2:34" ht="27.95" customHeight="1">
      <c r="B49" s="138"/>
      <c r="C49" s="138"/>
      <c r="D49" s="138"/>
      <c r="E49" s="140"/>
      <c r="F49" s="134"/>
      <c r="G49" s="37"/>
      <c r="H49" s="46"/>
      <c r="I49" s="123"/>
      <c r="J49" s="141" t="s">
        <v>8</v>
      </c>
      <c r="K49" s="143" t="s">
        <v>26</v>
      </c>
      <c r="L49" s="143"/>
      <c r="M49" s="137">
        <v>200000</v>
      </c>
      <c r="N49" s="141" t="s">
        <v>22</v>
      </c>
      <c r="O49" s="141" t="s">
        <v>5</v>
      </c>
      <c r="P49" s="80">
        <v>12</v>
      </c>
      <c r="Q49" s="141" t="s">
        <v>1</v>
      </c>
      <c r="R49" s="141" t="s">
        <v>5</v>
      </c>
      <c r="S49" s="80">
        <v>1</v>
      </c>
      <c r="T49" s="142" t="s">
        <v>23</v>
      </c>
      <c r="U49" s="141"/>
      <c r="V49" s="141"/>
      <c r="W49" s="141"/>
      <c r="X49" s="141"/>
      <c r="Y49" s="141"/>
      <c r="Z49" s="141"/>
      <c r="AA49" s="141"/>
      <c r="AB49" s="141"/>
      <c r="AC49" s="141" t="s">
        <v>24</v>
      </c>
      <c r="AD49" s="136">
        <f>M49*P49*S49</f>
        <v>2400000</v>
      </c>
    </row>
    <row r="50" spans="2:34" ht="27.95" customHeight="1">
      <c r="B50" s="138"/>
      <c r="C50" s="138"/>
      <c r="D50" s="138"/>
      <c r="E50" s="140"/>
      <c r="F50" s="134"/>
      <c r="G50" s="37"/>
      <c r="H50" s="46"/>
      <c r="I50" s="123"/>
      <c r="J50" s="141" t="s">
        <v>8</v>
      </c>
      <c r="K50" s="143" t="s">
        <v>27</v>
      </c>
      <c r="L50" s="143"/>
      <c r="M50" s="137">
        <v>150000</v>
      </c>
      <c r="N50" s="141" t="s">
        <v>22</v>
      </c>
      <c r="O50" s="141" t="s">
        <v>5</v>
      </c>
      <c r="P50" s="80">
        <v>12</v>
      </c>
      <c r="Q50" s="141" t="s">
        <v>1</v>
      </c>
      <c r="R50" s="141" t="s">
        <v>5</v>
      </c>
      <c r="S50" s="80">
        <v>3</v>
      </c>
      <c r="T50" s="142" t="s">
        <v>23</v>
      </c>
      <c r="U50" s="141"/>
      <c r="V50" s="141"/>
      <c r="W50" s="141"/>
      <c r="X50" s="141"/>
      <c r="Y50" s="141"/>
      <c r="Z50" s="141"/>
      <c r="AA50" s="141"/>
      <c r="AB50" s="141"/>
      <c r="AC50" s="141" t="s">
        <v>24</v>
      </c>
      <c r="AD50" s="136">
        <f>M50*P50*S50</f>
        <v>5400000</v>
      </c>
    </row>
    <row r="51" spans="2:34" ht="27.95" customHeight="1">
      <c r="B51" s="138"/>
      <c r="C51" s="138"/>
      <c r="D51" s="138"/>
      <c r="E51" s="140"/>
      <c r="F51" s="134"/>
      <c r="G51" s="37"/>
      <c r="H51" s="46"/>
      <c r="I51" s="123"/>
      <c r="J51" s="141" t="s">
        <v>8</v>
      </c>
      <c r="K51" s="143" t="s">
        <v>28</v>
      </c>
      <c r="L51" s="143"/>
      <c r="M51" s="137">
        <v>130000</v>
      </c>
      <c r="N51" s="141" t="s">
        <v>22</v>
      </c>
      <c r="O51" s="141" t="s">
        <v>5</v>
      </c>
      <c r="P51" s="80">
        <v>12</v>
      </c>
      <c r="Q51" s="141" t="s">
        <v>1</v>
      </c>
      <c r="R51" s="141" t="s">
        <v>5</v>
      </c>
      <c r="S51" s="80">
        <v>8</v>
      </c>
      <c r="T51" s="142" t="s">
        <v>23</v>
      </c>
      <c r="U51" s="141"/>
      <c r="V51" s="141"/>
      <c r="W51" s="141"/>
      <c r="X51" s="141"/>
      <c r="Y51" s="141"/>
      <c r="Z51" s="141"/>
      <c r="AA51" s="141"/>
      <c r="AB51" s="141"/>
      <c r="AC51" s="141" t="s">
        <v>24</v>
      </c>
      <c r="AD51" s="136">
        <f>M51*P51*S51</f>
        <v>12480000</v>
      </c>
    </row>
    <row r="52" spans="2:34" ht="27.95" customHeight="1">
      <c r="B52" s="138"/>
      <c r="C52" s="138"/>
      <c r="D52" s="138"/>
      <c r="E52" s="138"/>
      <c r="F52" s="134"/>
      <c r="G52" s="37"/>
      <c r="H52" s="46"/>
      <c r="I52" s="123"/>
      <c r="J52" s="8" t="s">
        <v>8</v>
      </c>
      <c r="K52" s="143" t="s">
        <v>29</v>
      </c>
      <c r="L52" s="143"/>
      <c r="M52" s="137">
        <v>100000</v>
      </c>
      <c r="N52" s="141" t="s">
        <v>22</v>
      </c>
      <c r="O52" s="141" t="s">
        <v>5</v>
      </c>
      <c r="P52" s="80">
        <v>12</v>
      </c>
      <c r="Q52" s="141" t="s">
        <v>1</v>
      </c>
      <c r="R52" s="141" t="s">
        <v>5</v>
      </c>
      <c r="S52" s="80">
        <v>6</v>
      </c>
      <c r="T52" s="142" t="s">
        <v>23</v>
      </c>
      <c r="U52" s="141"/>
      <c r="V52" s="141"/>
      <c r="W52" s="141"/>
      <c r="X52" s="141"/>
      <c r="Y52" s="141"/>
      <c r="Z52" s="141"/>
      <c r="AA52" s="141"/>
      <c r="AB52" s="141"/>
      <c r="AC52" s="141" t="s">
        <v>24</v>
      </c>
      <c r="AD52" s="136">
        <f>M52*P52*S52</f>
        <v>7200000</v>
      </c>
    </row>
    <row r="53" spans="2:34" ht="26.1" customHeight="1">
      <c r="B53" s="71"/>
      <c r="C53" s="71"/>
      <c r="D53" s="71"/>
      <c r="E53" s="78"/>
      <c r="F53" s="207"/>
      <c r="G53" s="79"/>
      <c r="H53" s="106"/>
      <c r="I53" s="116"/>
      <c r="J53" s="927" t="s">
        <v>629</v>
      </c>
      <c r="K53" s="928"/>
      <c r="L53" s="118"/>
      <c r="M53" s="50"/>
      <c r="N53" s="131"/>
      <c r="O53" s="131"/>
      <c r="P53" s="90"/>
      <c r="Q53" s="131"/>
      <c r="R53" s="131"/>
      <c r="S53" s="90"/>
      <c r="T53" s="86"/>
      <c r="U53" s="131"/>
      <c r="V53" s="131"/>
      <c r="W53" s="208"/>
      <c r="X53" s="208"/>
      <c r="Y53" s="208"/>
      <c r="Z53" s="208"/>
      <c r="AA53" s="131"/>
      <c r="AB53" s="131"/>
      <c r="AC53" s="131"/>
      <c r="AD53" s="96">
        <f>SUM(AD54:AD55)</f>
        <v>-106450</v>
      </c>
      <c r="AE53" s="203" t="s">
        <v>754</v>
      </c>
      <c r="AF53" s="204"/>
      <c r="AG53" s="205"/>
      <c r="AH53" s="206"/>
    </row>
    <row r="54" spans="2:34" ht="26.1" customHeight="1">
      <c r="B54" s="138"/>
      <c r="C54" s="138"/>
      <c r="D54" s="138"/>
      <c r="E54" s="140"/>
      <c r="F54" s="174"/>
      <c r="G54" s="37"/>
      <c r="H54" s="46"/>
      <c r="I54" s="123"/>
      <c r="J54" s="141" t="s">
        <v>8</v>
      </c>
      <c r="K54" s="143" t="s">
        <v>253</v>
      </c>
      <c r="L54" s="143"/>
      <c r="M54" s="137">
        <v>300000</v>
      </c>
      <c r="N54" s="141" t="s">
        <v>22</v>
      </c>
      <c r="O54" s="141" t="s">
        <v>5</v>
      </c>
      <c r="P54" s="80">
        <v>11</v>
      </c>
      <c r="Q54" s="141" t="s">
        <v>1</v>
      </c>
      <c r="R54" s="141" t="s">
        <v>5</v>
      </c>
      <c r="S54" s="80">
        <v>1</v>
      </c>
      <c r="T54" s="142" t="s">
        <v>23</v>
      </c>
      <c r="U54" s="141"/>
      <c r="V54" s="38"/>
      <c r="W54" s="38"/>
      <c r="X54" s="38"/>
      <c r="Y54" s="38"/>
      <c r="Z54" s="38"/>
      <c r="AA54" s="38"/>
      <c r="AB54" s="38"/>
      <c r="AC54" s="141" t="s">
        <v>24</v>
      </c>
      <c r="AD54" s="136">
        <f t="shared" ref="AD54" si="2">M54*P54*S54</f>
        <v>3300000</v>
      </c>
      <c r="AE54" s="203"/>
      <c r="AF54" s="204"/>
      <c r="AG54" s="205"/>
      <c r="AH54" s="206"/>
    </row>
    <row r="55" spans="2:34" ht="27.95" customHeight="1">
      <c r="B55" s="138"/>
      <c r="C55" s="138"/>
      <c r="D55" s="138"/>
      <c r="E55" s="140"/>
      <c r="F55" s="174"/>
      <c r="G55" s="37"/>
      <c r="H55" s="46"/>
      <c r="I55" s="123"/>
      <c r="J55" s="141" t="s">
        <v>8</v>
      </c>
      <c r="K55" s="143" t="s">
        <v>253</v>
      </c>
      <c r="L55" s="143" t="s">
        <v>630</v>
      </c>
      <c r="M55" s="137">
        <v>193550</v>
      </c>
      <c r="N55" s="141" t="s">
        <v>22</v>
      </c>
      <c r="O55" s="141"/>
      <c r="P55" s="141" t="s">
        <v>631</v>
      </c>
      <c r="Q55" s="894" t="s">
        <v>632</v>
      </c>
      <c r="R55" s="894"/>
      <c r="S55" s="895">
        <v>3600000</v>
      </c>
      <c r="T55" s="895"/>
      <c r="U55" s="141" t="s">
        <v>22</v>
      </c>
      <c r="V55" s="141"/>
      <c r="W55" s="38"/>
      <c r="X55" s="38"/>
      <c r="Y55" s="38"/>
      <c r="Z55" s="38"/>
      <c r="AA55" s="141"/>
      <c r="AB55" s="141"/>
      <c r="AC55" s="141" t="s">
        <v>633</v>
      </c>
      <c r="AD55" s="136">
        <f>M55-S55</f>
        <v>-3406450</v>
      </c>
      <c r="AE55" s="203"/>
      <c r="AF55" s="204"/>
      <c r="AG55" s="205"/>
      <c r="AH55" s="206"/>
    </row>
    <row r="56" spans="2:34" ht="27.95" customHeight="1">
      <c r="B56" s="138"/>
      <c r="C56" s="138"/>
      <c r="D56" s="138"/>
      <c r="E56" s="140"/>
      <c r="F56" s="175" t="s">
        <v>431</v>
      </c>
      <c r="G56" s="19">
        <v>167990</v>
      </c>
      <c r="H56" s="58">
        <v>170270</v>
      </c>
      <c r="I56" s="100">
        <f>G56-H56</f>
        <v>-2280</v>
      </c>
      <c r="J56" s="905" t="s">
        <v>431</v>
      </c>
      <c r="K56" s="906"/>
      <c r="L56" s="171"/>
      <c r="M56" s="20"/>
      <c r="N56" s="3"/>
      <c r="O56" s="3"/>
      <c r="P56" s="48"/>
      <c r="Q56" s="48"/>
      <c r="R56" s="3"/>
      <c r="S56" s="3"/>
      <c r="T56" s="3"/>
      <c r="U56" s="3"/>
      <c r="V56" s="87"/>
      <c r="W56" s="87"/>
      <c r="X56" s="87"/>
      <c r="Y56" s="87"/>
      <c r="Z56" s="87"/>
      <c r="AA56" s="87"/>
      <c r="AB56" s="87"/>
      <c r="AC56" s="3"/>
      <c r="AD56" s="12">
        <f>AD57+AD89</f>
        <v>167989840</v>
      </c>
    </row>
    <row r="57" spans="2:34" ht="27.95" customHeight="1">
      <c r="B57" s="120"/>
      <c r="C57" s="120"/>
      <c r="D57" s="120"/>
      <c r="E57" s="177"/>
      <c r="F57" s="36"/>
      <c r="G57" s="37"/>
      <c r="H57" s="46"/>
      <c r="I57" s="211"/>
      <c r="J57" s="898" t="s">
        <v>634</v>
      </c>
      <c r="K57" s="899"/>
      <c r="L57" s="178"/>
      <c r="M57" s="137"/>
      <c r="N57" s="141"/>
      <c r="O57" s="141"/>
      <c r="P57" s="80"/>
      <c r="Q57" s="141"/>
      <c r="R57" s="141"/>
      <c r="S57" s="80"/>
      <c r="T57" s="142"/>
      <c r="U57" s="141"/>
      <c r="V57" s="141"/>
      <c r="W57" s="141"/>
      <c r="X57" s="141"/>
      <c r="Y57" s="141"/>
      <c r="Z57" s="141"/>
      <c r="AA57" s="141"/>
      <c r="AB57" s="141"/>
      <c r="AC57" s="141"/>
      <c r="AD57" s="136">
        <f>SUM(AD58:AD87)</f>
        <v>170270080</v>
      </c>
    </row>
    <row r="58" spans="2:34" ht="27.95" customHeight="1">
      <c r="B58" s="138"/>
      <c r="C58" s="138"/>
      <c r="D58" s="138"/>
      <c r="E58" s="140"/>
      <c r="F58" s="174"/>
      <c r="G58" s="37"/>
      <c r="H58" s="46"/>
      <c r="I58" s="123"/>
      <c r="J58" s="141" t="s">
        <v>8</v>
      </c>
      <c r="K58" s="143" t="s">
        <v>503</v>
      </c>
      <c r="L58" s="143"/>
      <c r="M58" s="137">
        <v>1949040</v>
      </c>
      <c r="N58" s="141" t="s">
        <v>22</v>
      </c>
      <c r="O58" s="141" t="s">
        <v>5</v>
      </c>
      <c r="P58" s="80">
        <v>700</v>
      </c>
      <c r="Q58" s="141" t="s">
        <v>162</v>
      </c>
      <c r="R58" s="141" t="s">
        <v>5</v>
      </c>
      <c r="S58" s="80">
        <v>11</v>
      </c>
      <c r="T58" s="141" t="s">
        <v>1</v>
      </c>
      <c r="U58" s="141" t="s">
        <v>5</v>
      </c>
      <c r="V58" s="47" t="s">
        <v>516</v>
      </c>
      <c r="W58" s="141" t="s">
        <v>1</v>
      </c>
      <c r="X58" s="141" t="s">
        <v>5</v>
      </c>
      <c r="Y58" s="80">
        <v>1</v>
      </c>
      <c r="Z58" s="142" t="s">
        <v>23</v>
      </c>
      <c r="AA58" s="38"/>
      <c r="AB58" s="38"/>
      <c r="AC58" s="141" t="s">
        <v>24</v>
      </c>
      <c r="AD58" s="136">
        <f t="shared" ref="AD58:AD87" si="3">ROUNDUP(ROUNDUP((M58*P58%*S58)/12,-1)*Y58,-1)</f>
        <v>12506340</v>
      </c>
    </row>
    <row r="59" spans="2:34" ht="27.95" customHeight="1">
      <c r="B59" s="138"/>
      <c r="C59" s="138"/>
      <c r="D59" s="138"/>
      <c r="E59" s="140"/>
      <c r="F59" s="174"/>
      <c r="G59" s="37"/>
      <c r="H59" s="46"/>
      <c r="I59" s="123"/>
      <c r="J59" s="141"/>
      <c r="K59" s="143"/>
      <c r="L59" s="143"/>
      <c r="M59" s="137">
        <v>1906380</v>
      </c>
      <c r="N59" s="141" t="s">
        <v>22</v>
      </c>
      <c r="O59" s="141" t="s">
        <v>5</v>
      </c>
      <c r="P59" s="80">
        <v>700</v>
      </c>
      <c r="Q59" s="141" t="s">
        <v>162</v>
      </c>
      <c r="R59" s="141" t="s">
        <v>5</v>
      </c>
      <c r="S59" s="80">
        <v>1</v>
      </c>
      <c r="T59" s="141" t="s">
        <v>1</v>
      </c>
      <c r="U59" s="141" t="s">
        <v>5</v>
      </c>
      <c r="V59" s="47" t="s">
        <v>516</v>
      </c>
      <c r="W59" s="141" t="s">
        <v>1</v>
      </c>
      <c r="X59" s="141" t="s">
        <v>5</v>
      </c>
      <c r="Y59" s="80">
        <v>1</v>
      </c>
      <c r="Z59" s="142" t="s">
        <v>23</v>
      </c>
      <c r="AA59" s="38"/>
      <c r="AB59" s="38"/>
      <c r="AC59" s="141" t="s">
        <v>24</v>
      </c>
      <c r="AD59" s="136">
        <f t="shared" si="3"/>
        <v>1112060</v>
      </c>
    </row>
    <row r="60" spans="2:34" ht="27.95" customHeight="1">
      <c r="B60" s="138"/>
      <c r="C60" s="138"/>
      <c r="D60" s="138"/>
      <c r="E60" s="140"/>
      <c r="F60" s="174"/>
      <c r="G60" s="37"/>
      <c r="H60" s="46"/>
      <c r="I60" s="123"/>
      <c r="J60" s="141" t="s">
        <v>8</v>
      </c>
      <c r="K60" s="143" t="s">
        <v>504</v>
      </c>
      <c r="L60" s="143"/>
      <c r="M60" s="137">
        <v>1701130</v>
      </c>
      <c r="N60" s="141" t="s">
        <v>22</v>
      </c>
      <c r="O60" s="141" t="s">
        <v>5</v>
      </c>
      <c r="P60" s="80">
        <v>700</v>
      </c>
      <c r="Q60" s="141" t="s">
        <v>162</v>
      </c>
      <c r="R60" s="141" t="s">
        <v>5</v>
      </c>
      <c r="S60" s="80">
        <v>12</v>
      </c>
      <c r="T60" s="141" t="s">
        <v>1</v>
      </c>
      <c r="U60" s="141" t="s">
        <v>5</v>
      </c>
      <c r="V60" s="47" t="s">
        <v>516</v>
      </c>
      <c r="W60" s="141" t="s">
        <v>1</v>
      </c>
      <c r="X60" s="141" t="s">
        <v>5</v>
      </c>
      <c r="Y60" s="80">
        <v>1</v>
      </c>
      <c r="Z60" s="142" t="s">
        <v>23</v>
      </c>
      <c r="AA60" s="38"/>
      <c r="AB60" s="38"/>
      <c r="AC60" s="141" t="s">
        <v>24</v>
      </c>
      <c r="AD60" s="136">
        <f t="shared" si="3"/>
        <v>11907910</v>
      </c>
    </row>
    <row r="61" spans="2:34" ht="27.95" customHeight="1">
      <c r="B61" s="138"/>
      <c r="C61" s="138"/>
      <c r="D61" s="138"/>
      <c r="E61" s="140"/>
      <c r="F61" s="174"/>
      <c r="G61" s="37"/>
      <c r="H61" s="46"/>
      <c r="I61" s="123"/>
      <c r="J61" s="141" t="s">
        <v>8</v>
      </c>
      <c r="K61" s="143" t="s">
        <v>505</v>
      </c>
      <c r="L61" s="143"/>
      <c r="M61" s="137">
        <v>1549170</v>
      </c>
      <c r="N61" s="141" t="s">
        <v>22</v>
      </c>
      <c r="O61" s="141" t="s">
        <v>5</v>
      </c>
      <c r="P61" s="80">
        <v>700</v>
      </c>
      <c r="Q61" s="141" t="s">
        <v>162</v>
      </c>
      <c r="R61" s="141" t="s">
        <v>5</v>
      </c>
      <c r="S61" s="80">
        <v>2</v>
      </c>
      <c r="T61" s="141" t="s">
        <v>1</v>
      </c>
      <c r="U61" s="141" t="s">
        <v>5</v>
      </c>
      <c r="V61" s="47" t="s">
        <v>516</v>
      </c>
      <c r="W61" s="141" t="s">
        <v>1</v>
      </c>
      <c r="X61" s="141" t="s">
        <v>5</v>
      </c>
      <c r="Y61" s="80">
        <v>1</v>
      </c>
      <c r="Z61" s="142" t="s">
        <v>23</v>
      </c>
      <c r="AA61" s="38"/>
      <c r="AB61" s="38"/>
      <c r="AC61" s="141" t="s">
        <v>24</v>
      </c>
      <c r="AD61" s="136">
        <f t="shared" si="3"/>
        <v>1807370</v>
      </c>
    </row>
    <row r="62" spans="2:34" ht="27.95" customHeight="1">
      <c r="B62" s="138"/>
      <c r="C62" s="138"/>
      <c r="D62" s="138"/>
      <c r="E62" s="140"/>
      <c r="F62" s="174"/>
      <c r="G62" s="37"/>
      <c r="H62" s="46"/>
      <c r="I62" s="123"/>
      <c r="J62" s="141"/>
      <c r="K62" s="143"/>
      <c r="L62" s="143"/>
      <c r="M62" s="137">
        <v>1513730</v>
      </c>
      <c r="N62" s="141" t="s">
        <v>22</v>
      </c>
      <c r="O62" s="141" t="s">
        <v>5</v>
      </c>
      <c r="P62" s="80">
        <v>700</v>
      </c>
      <c r="Q62" s="141" t="s">
        <v>162</v>
      </c>
      <c r="R62" s="141" t="s">
        <v>248</v>
      </c>
      <c r="S62" s="80">
        <v>10</v>
      </c>
      <c r="T62" s="141" t="s">
        <v>1</v>
      </c>
      <c r="U62" s="141" t="s">
        <v>5</v>
      </c>
      <c r="V62" s="47" t="s">
        <v>516</v>
      </c>
      <c r="W62" s="141" t="s">
        <v>1</v>
      </c>
      <c r="X62" s="141" t="s">
        <v>5</v>
      </c>
      <c r="Y62" s="80">
        <v>1</v>
      </c>
      <c r="Z62" s="142" t="s">
        <v>23</v>
      </c>
      <c r="AA62" s="38"/>
      <c r="AB62" s="38"/>
      <c r="AC62" s="141" t="s">
        <v>24</v>
      </c>
      <c r="AD62" s="136">
        <f t="shared" si="3"/>
        <v>8830100</v>
      </c>
    </row>
    <row r="63" spans="2:34" ht="27.95" customHeight="1">
      <c r="B63" s="138"/>
      <c r="C63" s="138"/>
      <c r="D63" s="138"/>
      <c r="E63" s="140"/>
      <c r="F63" s="174"/>
      <c r="G63" s="37"/>
      <c r="H63" s="46"/>
      <c r="I63" s="123"/>
      <c r="J63" s="141" t="s">
        <v>8</v>
      </c>
      <c r="K63" s="143" t="s">
        <v>506</v>
      </c>
      <c r="L63" s="143"/>
      <c r="M63" s="137">
        <v>1513730</v>
      </c>
      <c r="N63" s="141" t="s">
        <v>22</v>
      </c>
      <c r="O63" s="141" t="s">
        <v>5</v>
      </c>
      <c r="P63" s="80">
        <v>700</v>
      </c>
      <c r="Q63" s="141" t="s">
        <v>162</v>
      </c>
      <c r="R63" s="141" t="s">
        <v>5</v>
      </c>
      <c r="S63" s="80">
        <v>5</v>
      </c>
      <c r="T63" s="141" t="s">
        <v>1</v>
      </c>
      <c r="U63" s="141" t="s">
        <v>5</v>
      </c>
      <c r="V63" s="47" t="s">
        <v>516</v>
      </c>
      <c r="W63" s="141" t="s">
        <v>1</v>
      </c>
      <c r="X63" s="141" t="s">
        <v>5</v>
      </c>
      <c r="Y63" s="80">
        <v>1</v>
      </c>
      <c r="Z63" s="142" t="s">
        <v>23</v>
      </c>
      <c r="AA63" s="38"/>
      <c r="AB63" s="38"/>
      <c r="AC63" s="141" t="s">
        <v>24</v>
      </c>
      <c r="AD63" s="136">
        <f t="shared" si="3"/>
        <v>4415050</v>
      </c>
    </row>
    <row r="64" spans="2:34" ht="27.95" customHeight="1">
      <c r="B64" s="138"/>
      <c r="C64" s="138"/>
      <c r="D64" s="138"/>
      <c r="E64" s="140"/>
      <c r="F64" s="174"/>
      <c r="G64" s="37"/>
      <c r="H64" s="46"/>
      <c r="I64" s="123"/>
      <c r="J64" s="141"/>
      <c r="K64" s="143"/>
      <c r="L64" s="143"/>
      <c r="M64" s="137">
        <v>1476680</v>
      </c>
      <c r="N64" s="141" t="s">
        <v>22</v>
      </c>
      <c r="O64" s="141" t="s">
        <v>5</v>
      </c>
      <c r="P64" s="80">
        <v>700</v>
      </c>
      <c r="Q64" s="141" t="s">
        <v>256</v>
      </c>
      <c r="R64" s="141" t="s">
        <v>5</v>
      </c>
      <c r="S64" s="80">
        <v>7</v>
      </c>
      <c r="T64" s="141" t="s">
        <v>1</v>
      </c>
      <c r="U64" s="141" t="s">
        <v>5</v>
      </c>
      <c r="V64" s="47" t="s">
        <v>516</v>
      </c>
      <c r="W64" s="141" t="s">
        <v>1</v>
      </c>
      <c r="X64" s="141" t="s">
        <v>5</v>
      </c>
      <c r="Y64" s="80">
        <v>1</v>
      </c>
      <c r="Z64" s="142" t="s">
        <v>23</v>
      </c>
      <c r="AA64" s="38"/>
      <c r="AB64" s="38"/>
      <c r="AC64" s="141" t="s">
        <v>24</v>
      </c>
      <c r="AD64" s="136">
        <f t="shared" si="3"/>
        <v>6029780</v>
      </c>
    </row>
    <row r="65" spans="2:30" ht="27.95" customHeight="1">
      <c r="B65" s="138"/>
      <c r="C65" s="138"/>
      <c r="D65" s="138"/>
      <c r="E65" s="140"/>
      <c r="F65" s="174"/>
      <c r="G65" s="37"/>
      <c r="H65" s="46"/>
      <c r="I65" s="123"/>
      <c r="J65" s="141" t="s">
        <v>8</v>
      </c>
      <c r="K65" s="143" t="s">
        <v>326</v>
      </c>
      <c r="L65" s="143"/>
      <c r="M65" s="137">
        <v>1476680</v>
      </c>
      <c r="N65" s="141" t="s">
        <v>22</v>
      </c>
      <c r="O65" s="141" t="s">
        <v>5</v>
      </c>
      <c r="P65" s="80">
        <v>700</v>
      </c>
      <c r="Q65" s="141" t="s">
        <v>162</v>
      </c>
      <c r="R65" s="141" t="s">
        <v>5</v>
      </c>
      <c r="S65" s="80">
        <v>6</v>
      </c>
      <c r="T65" s="141" t="s">
        <v>1</v>
      </c>
      <c r="U65" s="141" t="s">
        <v>5</v>
      </c>
      <c r="V65" s="47" t="s">
        <v>516</v>
      </c>
      <c r="W65" s="141" t="s">
        <v>1</v>
      </c>
      <c r="X65" s="141" t="s">
        <v>5</v>
      </c>
      <c r="Y65" s="80">
        <v>1</v>
      </c>
      <c r="Z65" s="142" t="s">
        <v>23</v>
      </c>
      <c r="AA65" s="38"/>
      <c r="AB65" s="38"/>
      <c r="AC65" s="141" t="s">
        <v>24</v>
      </c>
      <c r="AD65" s="136">
        <f>ROUNDUP(ROUNDUP((M65*P65%*S65)/12,-1)*Y65,-1)+750</f>
        <v>5169130</v>
      </c>
    </row>
    <row r="66" spans="2:30" ht="27.95" customHeight="1">
      <c r="B66" s="138"/>
      <c r="C66" s="138"/>
      <c r="D66" s="138"/>
      <c r="E66" s="140"/>
      <c r="F66" s="174"/>
      <c r="G66" s="37"/>
      <c r="H66" s="46"/>
      <c r="I66" s="123"/>
      <c r="J66" s="141"/>
      <c r="K66" s="143"/>
      <c r="L66" s="143"/>
      <c r="M66" s="137">
        <v>1437710</v>
      </c>
      <c r="N66" s="141" t="s">
        <v>22</v>
      </c>
      <c r="O66" s="141" t="s">
        <v>5</v>
      </c>
      <c r="P66" s="80">
        <v>700</v>
      </c>
      <c r="Q66" s="141" t="s">
        <v>162</v>
      </c>
      <c r="R66" s="141" t="s">
        <v>5</v>
      </c>
      <c r="S66" s="80">
        <v>6</v>
      </c>
      <c r="T66" s="141" t="s">
        <v>1</v>
      </c>
      <c r="U66" s="141" t="s">
        <v>5</v>
      </c>
      <c r="V66" s="47" t="s">
        <v>516</v>
      </c>
      <c r="W66" s="141" t="s">
        <v>1</v>
      </c>
      <c r="X66" s="141" t="s">
        <v>5</v>
      </c>
      <c r="Y66" s="80">
        <v>1</v>
      </c>
      <c r="Z66" s="142" t="s">
        <v>23</v>
      </c>
      <c r="AA66" s="38"/>
      <c r="AB66" s="38"/>
      <c r="AC66" s="141" t="s">
        <v>24</v>
      </c>
      <c r="AD66" s="136">
        <f t="shared" si="3"/>
        <v>5031990</v>
      </c>
    </row>
    <row r="67" spans="2:30" ht="27.95" customHeight="1">
      <c r="B67" s="138"/>
      <c r="C67" s="138"/>
      <c r="D67" s="138"/>
      <c r="E67" s="140"/>
      <c r="F67" s="174"/>
      <c r="G67" s="37"/>
      <c r="H67" s="46"/>
      <c r="I67" s="123"/>
      <c r="J67" s="141" t="s">
        <v>8</v>
      </c>
      <c r="K67" s="143" t="s">
        <v>507</v>
      </c>
      <c r="L67" s="143"/>
      <c r="M67" s="137">
        <v>1532880</v>
      </c>
      <c r="N67" s="141" t="s">
        <v>22</v>
      </c>
      <c r="O67" s="141" t="s">
        <v>5</v>
      </c>
      <c r="P67" s="80">
        <v>700</v>
      </c>
      <c r="Q67" s="141" t="s">
        <v>162</v>
      </c>
      <c r="R67" s="141" t="s">
        <v>5</v>
      </c>
      <c r="S67" s="80">
        <v>12</v>
      </c>
      <c r="T67" s="141" t="s">
        <v>1</v>
      </c>
      <c r="U67" s="141" t="s">
        <v>5</v>
      </c>
      <c r="V67" s="47" t="s">
        <v>516</v>
      </c>
      <c r="W67" s="141" t="s">
        <v>1</v>
      </c>
      <c r="X67" s="141" t="s">
        <v>5</v>
      </c>
      <c r="Y67" s="80">
        <v>1</v>
      </c>
      <c r="Z67" s="142" t="s">
        <v>23</v>
      </c>
      <c r="AA67" s="38"/>
      <c r="AB67" s="38"/>
      <c r="AC67" s="141" t="s">
        <v>24</v>
      </c>
      <c r="AD67" s="136">
        <f t="shared" si="3"/>
        <v>10730160</v>
      </c>
    </row>
    <row r="68" spans="2:30" ht="27.95" customHeight="1">
      <c r="B68" s="138"/>
      <c r="C68" s="138"/>
      <c r="D68" s="138"/>
      <c r="E68" s="140"/>
      <c r="F68" s="174"/>
      <c r="G68" s="37"/>
      <c r="H68" s="46"/>
      <c r="I68" s="123"/>
      <c r="J68" s="141" t="s">
        <v>8</v>
      </c>
      <c r="K68" s="143" t="s">
        <v>508</v>
      </c>
      <c r="L68" s="143"/>
      <c r="M68" s="137">
        <v>1387850</v>
      </c>
      <c r="N68" s="141" t="s">
        <v>22</v>
      </c>
      <c r="O68" s="141" t="s">
        <v>5</v>
      </c>
      <c r="P68" s="80">
        <v>700</v>
      </c>
      <c r="Q68" s="141" t="s">
        <v>162</v>
      </c>
      <c r="R68" s="141" t="s">
        <v>5</v>
      </c>
      <c r="S68" s="80">
        <v>5</v>
      </c>
      <c r="T68" s="141" t="s">
        <v>1</v>
      </c>
      <c r="U68" s="141" t="s">
        <v>5</v>
      </c>
      <c r="V68" s="47" t="s">
        <v>516</v>
      </c>
      <c r="W68" s="141" t="s">
        <v>1</v>
      </c>
      <c r="X68" s="141" t="s">
        <v>5</v>
      </c>
      <c r="Y68" s="80">
        <v>1</v>
      </c>
      <c r="Z68" s="142" t="s">
        <v>23</v>
      </c>
      <c r="AA68" s="38"/>
      <c r="AB68" s="38"/>
      <c r="AC68" s="141" t="s">
        <v>24</v>
      </c>
      <c r="AD68" s="136">
        <f t="shared" si="3"/>
        <v>4047900</v>
      </c>
    </row>
    <row r="69" spans="2:30" ht="27.95" customHeight="1">
      <c r="B69" s="138"/>
      <c r="C69" s="138"/>
      <c r="D69" s="138"/>
      <c r="E69" s="140"/>
      <c r="F69" s="174"/>
      <c r="G69" s="37"/>
      <c r="H69" s="46"/>
      <c r="I69" s="123"/>
      <c r="J69" s="141"/>
      <c r="K69" s="143"/>
      <c r="L69" s="143"/>
      <c r="M69" s="137">
        <v>1347250</v>
      </c>
      <c r="N69" s="141" t="s">
        <v>22</v>
      </c>
      <c r="O69" s="141" t="s">
        <v>5</v>
      </c>
      <c r="P69" s="80">
        <v>700</v>
      </c>
      <c r="Q69" s="141" t="s">
        <v>162</v>
      </c>
      <c r="R69" s="141" t="s">
        <v>5</v>
      </c>
      <c r="S69" s="80">
        <v>7</v>
      </c>
      <c r="T69" s="141" t="s">
        <v>1</v>
      </c>
      <c r="U69" s="141" t="s">
        <v>5</v>
      </c>
      <c r="V69" s="47" t="s">
        <v>516</v>
      </c>
      <c r="W69" s="141" t="s">
        <v>1</v>
      </c>
      <c r="X69" s="141" t="s">
        <v>5</v>
      </c>
      <c r="Y69" s="80">
        <v>1</v>
      </c>
      <c r="Z69" s="142" t="s">
        <v>23</v>
      </c>
      <c r="AA69" s="38"/>
      <c r="AB69" s="38"/>
      <c r="AC69" s="141" t="s">
        <v>24</v>
      </c>
      <c r="AD69" s="136">
        <f t="shared" si="3"/>
        <v>5501280</v>
      </c>
    </row>
    <row r="70" spans="2:30" ht="27.95" customHeight="1">
      <c r="B70" s="138"/>
      <c r="C70" s="138"/>
      <c r="D70" s="138"/>
      <c r="E70" s="140"/>
      <c r="F70" s="174"/>
      <c r="G70" s="37"/>
      <c r="H70" s="46"/>
      <c r="I70" s="123"/>
      <c r="J70" s="141" t="s">
        <v>8</v>
      </c>
      <c r="K70" s="143" t="s">
        <v>328</v>
      </c>
      <c r="L70" s="143"/>
      <c r="M70" s="137">
        <v>1302690</v>
      </c>
      <c r="N70" s="141" t="s">
        <v>22</v>
      </c>
      <c r="O70" s="141" t="s">
        <v>5</v>
      </c>
      <c r="P70" s="80">
        <v>700</v>
      </c>
      <c r="Q70" s="141" t="s">
        <v>162</v>
      </c>
      <c r="R70" s="141" t="s">
        <v>5</v>
      </c>
      <c r="S70" s="80">
        <v>10</v>
      </c>
      <c r="T70" s="141" t="s">
        <v>1</v>
      </c>
      <c r="U70" s="141" t="s">
        <v>5</v>
      </c>
      <c r="V70" s="47" t="s">
        <v>516</v>
      </c>
      <c r="W70" s="141" t="s">
        <v>1</v>
      </c>
      <c r="X70" s="141" t="s">
        <v>5</v>
      </c>
      <c r="Y70" s="80">
        <v>1</v>
      </c>
      <c r="Z70" s="142" t="s">
        <v>23</v>
      </c>
      <c r="AA70" s="38"/>
      <c r="AB70" s="38"/>
      <c r="AC70" s="141" t="s">
        <v>24</v>
      </c>
      <c r="AD70" s="136">
        <f t="shared" si="3"/>
        <v>7599030</v>
      </c>
    </row>
    <row r="71" spans="2:30" ht="27.95" customHeight="1">
      <c r="B71" s="138"/>
      <c r="C71" s="138"/>
      <c r="D71" s="138"/>
      <c r="E71" s="140"/>
      <c r="F71" s="174"/>
      <c r="G71" s="37"/>
      <c r="H71" s="46"/>
      <c r="I71" s="123"/>
      <c r="J71" s="141"/>
      <c r="K71" s="143"/>
      <c r="L71" s="143"/>
      <c r="M71" s="137">
        <v>1259720</v>
      </c>
      <c r="N71" s="141" t="s">
        <v>22</v>
      </c>
      <c r="O71" s="141" t="s">
        <v>5</v>
      </c>
      <c r="P71" s="80">
        <v>700</v>
      </c>
      <c r="Q71" s="141" t="s">
        <v>162</v>
      </c>
      <c r="R71" s="141" t="s">
        <v>5</v>
      </c>
      <c r="S71" s="80">
        <v>2</v>
      </c>
      <c r="T71" s="141" t="s">
        <v>1</v>
      </c>
      <c r="U71" s="141" t="s">
        <v>5</v>
      </c>
      <c r="V71" s="47" t="s">
        <v>516</v>
      </c>
      <c r="W71" s="141" t="s">
        <v>1</v>
      </c>
      <c r="X71" s="141" t="s">
        <v>5</v>
      </c>
      <c r="Y71" s="80">
        <v>1</v>
      </c>
      <c r="Z71" s="142" t="s">
        <v>23</v>
      </c>
      <c r="AA71" s="38"/>
      <c r="AB71" s="38"/>
      <c r="AC71" s="141" t="s">
        <v>24</v>
      </c>
      <c r="AD71" s="136">
        <f t="shared" si="3"/>
        <v>1469680</v>
      </c>
    </row>
    <row r="72" spans="2:30" ht="27.95" customHeight="1">
      <c r="B72" s="138"/>
      <c r="C72" s="138"/>
      <c r="D72" s="138"/>
      <c r="E72" s="140"/>
      <c r="F72" s="174"/>
      <c r="G72" s="37"/>
      <c r="H72" s="46"/>
      <c r="I72" s="123"/>
      <c r="J72" s="141" t="s">
        <v>8</v>
      </c>
      <c r="K72" s="143" t="s">
        <v>509</v>
      </c>
      <c r="L72" s="143"/>
      <c r="M72" s="137">
        <v>1259720</v>
      </c>
      <c r="N72" s="141" t="s">
        <v>22</v>
      </c>
      <c r="O72" s="141" t="s">
        <v>5</v>
      </c>
      <c r="P72" s="80">
        <v>700</v>
      </c>
      <c r="Q72" s="141" t="s">
        <v>162</v>
      </c>
      <c r="R72" s="141" t="s">
        <v>5</v>
      </c>
      <c r="S72" s="80">
        <v>7</v>
      </c>
      <c r="T72" s="141" t="s">
        <v>1</v>
      </c>
      <c r="U72" s="141" t="s">
        <v>5</v>
      </c>
      <c r="V72" s="47" t="s">
        <v>516</v>
      </c>
      <c r="W72" s="141" t="s">
        <v>1</v>
      </c>
      <c r="X72" s="141" t="s">
        <v>5</v>
      </c>
      <c r="Y72" s="80">
        <v>1</v>
      </c>
      <c r="Z72" s="142" t="s">
        <v>23</v>
      </c>
      <c r="AA72" s="38"/>
      <c r="AB72" s="38"/>
      <c r="AC72" s="141" t="s">
        <v>24</v>
      </c>
      <c r="AD72" s="136">
        <f t="shared" si="3"/>
        <v>5143860</v>
      </c>
    </row>
    <row r="73" spans="2:30" ht="27.95" customHeight="1">
      <c r="B73" s="138"/>
      <c r="C73" s="138"/>
      <c r="D73" s="138"/>
      <c r="E73" s="140"/>
      <c r="F73" s="174"/>
      <c r="G73" s="37"/>
      <c r="H73" s="46"/>
      <c r="I73" s="123"/>
      <c r="J73" s="141"/>
      <c r="K73" s="143"/>
      <c r="L73" s="143"/>
      <c r="M73" s="137">
        <v>1212680</v>
      </c>
      <c r="N73" s="141" t="s">
        <v>22</v>
      </c>
      <c r="O73" s="141" t="s">
        <v>5</v>
      </c>
      <c r="P73" s="80">
        <v>700</v>
      </c>
      <c r="Q73" s="141" t="s">
        <v>162</v>
      </c>
      <c r="R73" s="141" t="s">
        <v>5</v>
      </c>
      <c r="S73" s="80">
        <v>5</v>
      </c>
      <c r="T73" s="141" t="s">
        <v>1</v>
      </c>
      <c r="U73" s="141" t="s">
        <v>5</v>
      </c>
      <c r="V73" s="47" t="s">
        <v>516</v>
      </c>
      <c r="W73" s="141" t="s">
        <v>1</v>
      </c>
      <c r="X73" s="141" t="s">
        <v>5</v>
      </c>
      <c r="Y73" s="80">
        <v>1</v>
      </c>
      <c r="Z73" s="142" t="s">
        <v>23</v>
      </c>
      <c r="AA73" s="38"/>
      <c r="AB73" s="38"/>
      <c r="AC73" s="141" t="s">
        <v>24</v>
      </c>
      <c r="AD73" s="136">
        <f t="shared" si="3"/>
        <v>3536990</v>
      </c>
    </row>
    <row r="74" spans="2:30" ht="27.95" customHeight="1">
      <c r="B74" s="138"/>
      <c r="C74" s="138"/>
      <c r="D74" s="138"/>
      <c r="E74" s="140"/>
      <c r="F74" s="174"/>
      <c r="G74" s="37"/>
      <c r="H74" s="46"/>
      <c r="I74" s="123"/>
      <c r="J74" s="141" t="s">
        <v>8</v>
      </c>
      <c r="K74" s="143" t="s">
        <v>327</v>
      </c>
      <c r="L74" s="143"/>
      <c r="M74" s="137">
        <v>1212680</v>
      </c>
      <c r="N74" s="141" t="s">
        <v>22</v>
      </c>
      <c r="O74" s="141" t="s">
        <v>5</v>
      </c>
      <c r="P74" s="80">
        <v>700</v>
      </c>
      <c r="Q74" s="141" t="s">
        <v>162</v>
      </c>
      <c r="R74" s="141" t="s">
        <v>5</v>
      </c>
      <c r="S74" s="80">
        <v>5</v>
      </c>
      <c r="T74" s="141" t="s">
        <v>1</v>
      </c>
      <c r="U74" s="141" t="s">
        <v>5</v>
      </c>
      <c r="V74" s="47" t="s">
        <v>516</v>
      </c>
      <c r="W74" s="141" t="s">
        <v>1</v>
      </c>
      <c r="X74" s="141" t="s">
        <v>5</v>
      </c>
      <c r="Y74" s="80">
        <v>1</v>
      </c>
      <c r="Z74" s="142" t="s">
        <v>23</v>
      </c>
      <c r="AA74" s="38"/>
      <c r="AB74" s="38"/>
      <c r="AC74" s="141" t="s">
        <v>24</v>
      </c>
      <c r="AD74" s="136">
        <f t="shared" si="3"/>
        <v>3536990</v>
      </c>
    </row>
    <row r="75" spans="2:30" ht="27.95" customHeight="1">
      <c r="B75" s="138"/>
      <c r="C75" s="138"/>
      <c r="D75" s="138"/>
      <c r="E75" s="140"/>
      <c r="F75" s="174"/>
      <c r="G75" s="37"/>
      <c r="H75" s="46"/>
      <c r="I75" s="123"/>
      <c r="J75" s="141"/>
      <c r="K75" s="143"/>
      <c r="L75" s="143"/>
      <c r="M75" s="137">
        <v>1163270</v>
      </c>
      <c r="N75" s="141" t="s">
        <v>22</v>
      </c>
      <c r="O75" s="141" t="s">
        <v>5</v>
      </c>
      <c r="P75" s="80">
        <v>700</v>
      </c>
      <c r="Q75" s="141" t="s">
        <v>162</v>
      </c>
      <c r="R75" s="141" t="s">
        <v>5</v>
      </c>
      <c r="S75" s="80">
        <v>7</v>
      </c>
      <c r="T75" s="141" t="s">
        <v>1</v>
      </c>
      <c r="U75" s="141" t="s">
        <v>5</v>
      </c>
      <c r="V75" s="47" t="s">
        <v>516</v>
      </c>
      <c r="W75" s="141" t="s">
        <v>1</v>
      </c>
      <c r="X75" s="141" t="s">
        <v>5</v>
      </c>
      <c r="Y75" s="80">
        <v>1</v>
      </c>
      <c r="Z75" s="142" t="s">
        <v>23</v>
      </c>
      <c r="AA75" s="38"/>
      <c r="AB75" s="38"/>
      <c r="AC75" s="141" t="s">
        <v>24</v>
      </c>
      <c r="AD75" s="136">
        <f t="shared" si="3"/>
        <v>4750020</v>
      </c>
    </row>
    <row r="76" spans="2:30" ht="27.95" customHeight="1">
      <c r="B76" s="138"/>
      <c r="C76" s="138"/>
      <c r="D76" s="138"/>
      <c r="E76" s="140"/>
      <c r="F76" s="174"/>
      <c r="G76" s="37"/>
      <c r="H76" s="46"/>
      <c r="I76" s="123"/>
      <c r="J76" s="141" t="s">
        <v>8</v>
      </c>
      <c r="K76" s="143" t="s">
        <v>510</v>
      </c>
      <c r="L76" s="143"/>
      <c r="M76" s="137">
        <v>1163270</v>
      </c>
      <c r="N76" s="141" t="s">
        <v>22</v>
      </c>
      <c r="O76" s="141" t="s">
        <v>5</v>
      </c>
      <c r="P76" s="80">
        <v>700</v>
      </c>
      <c r="Q76" s="141" t="s">
        <v>162</v>
      </c>
      <c r="R76" s="141" t="s">
        <v>5</v>
      </c>
      <c r="S76" s="80">
        <v>8</v>
      </c>
      <c r="T76" s="141" t="s">
        <v>1</v>
      </c>
      <c r="U76" s="141" t="s">
        <v>5</v>
      </c>
      <c r="V76" s="47" t="s">
        <v>516</v>
      </c>
      <c r="W76" s="141" t="s">
        <v>1</v>
      </c>
      <c r="X76" s="141" t="s">
        <v>5</v>
      </c>
      <c r="Y76" s="80">
        <v>1</v>
      </c>
      <c r="Z76" s="142" t="s">
        <v>23</v>
      </c>
      <c r="AA76" s="38"/>
      <c r="AB76" s="38"/>
      <c r="AC76" s="141" t="s">
        <v>24</v>
      </c>
      <c r="AD76" s="136">
        <f t="shared" si="3"/>
        <v>5428600</v>
      </c>
    </row>
    <row r="77" spans="2:30" ht="27.95" customHeight="1">
      <c r="B77" s="138"/>
      <c r="C77" s="138"/>
      <c r="D77" s="138"/>
      <c r="E77" s="140"/>
      <c r="F77" s="174"/>
      <c r="G77" s="37"/>
      <c r="H77" s="46"/>
      <c r="I77" s="123"/>
      <c r="J77" s="141"/>
      <c r="K77" s="143"/>
      <c r="L77" s="143"/>
      <c r="M77" s="137">
        <v>1111510</v>
      </c>
      <c r="N77" s="141" t="s">
        <v>22</v>
      </c>
      <c r="O77" s="141" t="s">
        <v>5</v>
      </c>
      <c r="P77" s="80">
        <v>700</v>
      </c>
      <c r="Q77" s="141" t="s">
        <v>162</v>
      </c>
      <c r="R77" s="141" t="s">
        <v>5</v>
      </c>
      <c r="S77" s="80">
        <v>16</v>
      </c>
      <c r="T77" s="141" t="s">
        <v>1</v>
      </c>
      <c r="U77" s="141" t="s">
        <v>5</v>
      </c>
      <c r="V77" s="47" t="s">
        <v>516</v>
      </c>
      <c r="W77" s="141" t="s">
        <v>1</v>
      </c>
      <c r="X77" s="141" t="s">
        <v>5</v>
      </c>
      <c r="Y77" s="80">
        <v>1</v>
      </c>
      <c r="Z77" s="142" t="s">
        <v>23</v>
      </c>
      <c r="AA77" s="38"/>
      <c r="AB77" s="38"/>
      <c r="AC77" s="141" t="s">
        <v>24</v>
      </c>
      <c r="AD77" s="136">
        <f t="shared" si="3"/>
        <v>10374100</v>
      </c>
    </row>
    <row r="78" spans="2:30" ht="27.95" customHeight="1">
      <c r="B78" s="138"/>
      <c r="C78" s="138"/>
      <c r="D78" s="138"/>
      <c r="E78" s="140"/>
      <c r="F78" s="174"/>
      <c r="G78" s="37"/>
      <c r="H78" s="46"/>
      <c r="I78" s="123"/>
      <c r="J78" s="141" t="s">
        <v>8</v>
      </c>
      <c r="K78" s="143" t="s">
        <v>511</v>
      </c>
      <c r="L78" s="143"/>
      <c r="M78" s="137">
        <v>1009180</v>
      </c>
      <c r="N78" s="141" t="s">
        <v>22</v>
      </c>
      <c r="O78" s="141" t="s">
        <v>5</v>
      </c>
      <c r="P78" s="80">
        <v>700</v>
      </c>
      <c r="Q78" s="141" t="s">
        <v>162</v>
      </c>
      <c r="R78" s="141" t="s">
        <v>5</v>
      </c>
      <c r="S78" s="80">
        <v>1</v>
      </c>
      <c r="T78" s="141" t="s">
        <v>1</v>
      </c>
      <c r="U78" s="141" t="s">
        <v>5</v>
      </c>
      <c r="V78" s="47" t="s">
        <v>516</v>
      </c>
      <c r="W78" s="141" t="s">
        <v>1</v>
      </c>
      <c r="X78" s="141" t="s">
        <v>5</v>
      </c>
      <c r="Y78" s="80">
        <v>1</v>
      </c>
      <c r="Z78" s="142" t="s">
        <v>23</v>
      </c>
      <c r="AA78" s="38"/>
      <c r="AB78" s="38"/>
      <c r="AC78" s="141" t="s">
        <v>24</v>
      </c>
      <c r="AD78" s="136">
        <f t="shared" si="3"/>
        <v>588690</v>
      </c>
    </row>
    <row r="79" spans="2:30" ht="27.95" customHeight="1">
      <c r="B79" s="71"/>
      <c r="C79" s="71"/>
      <c r="D79" s="71"/>
      <c r="E79" s="78"/>
      <c r="F79" s="207"/>
      <c r="G79" s="79"/>
      <c r="H79" s="106"/>
      <c r="I79" s="116"/>
      <c r="J79" s="131"/>
      <c r="K79" s="118"/>
      <c r="L79" s="118"/>
      <c r="M79" s="50">
        <v>959620</v>
      </c>
      <c r="N79" s="131" t="s">
        <v>22</v>
      </c>
      <c r="O79" s="131" t="s">
        <v>5</v>
      </c>
      <c r="P79" s="90">
        <v>700</v>
      </c>
      <c r="Q79" s="131" t="s">
        <v>162</v>
      </c>
      <c r="R79" s="131" t="s">
        <v>5</v>
      </c>
      <c r="S79" s="90">
        <v>11</v>
      </c>
      <c r="T79" s="131" t="s">
        <v>1</v>
      </c>
      <c r="U79" s="131" t="s">
        <v>5</v>
      </c>
      <c r="V79" s="514" t="s">
        <v>516</v>
      </c>
      <c r="W79" s="131" t="s">
        <v>1</v>
      </c>
      <c r="X79" s="131" t="s">
        <v>5</v>
      </c>
      <c r="Y79" s="90">
        <v>1</v>
      </c>
      <c r="Z79" s="86" t="s">
        <v>23</v>
      </c>
      <c r="AA79" s="208"/>
      <c r="AB79" s="208"/>
      <c r="AC79" s="131" t="s">
        <v>24</v>
      </c>
      <c r="AD79" s="96">
        <f t="shared" si="3"/>
        <v>6157570</v>
      </c>
    </row>
    <row r="80" spans="2:30" ht="27.95" customHeight="1">
      <c r="B80" s="138"/>
      <c r="C80" s="138"/>
      <c r="D80" s="138"/>
      <c r="E80" s="140"/>
      <c r="F80" s="174"/>
      <c r="G80" s="37"/>
      <c r="H80" s="46"/>
      <c r="I80" s="123"/>
      <c r="J80" s="141" t="s">
        <v>8</v>
      </c>
      <c r="K80" s="143" t="s">
        <v>512</v>
      </c>
      <c r="L80" s="143"/>
      <c r="M80" s="137">
        <v>1205710</v>
      </c>
      <c r="N80" s="141" t="s">
        <v>22</v>
      </c>
      <c r="O80" s="141" t="s">
        <v>5</v>
      </c>
      <c r="P80" s="80">
        <v>700</v>
      </c>
      <c r="Q80" s="141" t="s">
        <v>162</v>
      </c>
      <c r="R80" s="141" t="s">
        <v>5</v>
      </c>
      <c r="S80" s="80">
        <v>6</v>
      </c>
      <c r="T80" s="141" t="s">
        <v>1</v>
      </c>
      <c r="U80" s="141" t="s">
        <v>5</v>
      </c>
      <c r="V80" s="47" t="s">
        <v>516</v>
      </c>
      <c r="W80" s="141" t="s">
        <v>1</v>
      </c>
      <c r="X80" s="141" t="s">
        <v>5</v>
      </c>
      <c r="Y80" s="80">
        <v>1</v>
      </c>
      <c r="Z80" s="142" t="s">
        <v>23</v>
      </c>
      <c r="AA80" s="38"/>
      <c r="AB80" s="38"/>
      <c r="AC80" s="141" t="s">
        <v>24</v>
      </c>
      <c r="AD80" s="136">
        <f t="shared" si="3"/>
        <v>4219990</v>
      </c>
    </row>
    <row r="81" spans="2:34" ht="27.95" customHeight="1">
      <c r="B81" s="138"/>
      <c r="C81" s="138"/>
      <c r="D81" s="138"/>
      <c r="E81" s="140"/>
      <c r="F81" s="174"/>
      <c r="G81" s="37"/>
      <c r="H81" s="46"/>
      <c r="I81" s="123"/>
      <c r="J81" s="141"/>
      <c r="K81" s="143"/>
      <c r="L81" s="143"/>
      <c r="M81" s="137">
        <v>1169030</v>
      </c>
      <c r="N81" s="141" t="s">
        <v>22</v>
      </c>
      <c r="O81" s="141" t="s">
        <v>5</v>
      </c>
      <c r="P81" s="80">
        <v>700</v>
      </c>
      <c r="Q81" s="141" t="s">
        <v>162</v>
      </c>
      <c r="R81" s="141" t="s">
        <v>5</v>
      </c>
      <c r="S81" s="80">
        <v>6</v>
      </c>
      <c r="T81" s="141" t="s">
        <v>1</v>
      </c>
      <c r="U81" s="141" t="s">
        <v>5</v>
      </c>
      <c r="V81" s="47" t="s">
        <v>516</v>
      </c>
      <c r="W81" s="141" t="s">
        <v>1</v>
      </c>
      <c r="X81" s="141" t="s">
        <v>5</v>
      </c>
      <c r="Y81" s="80">
        <v>1</v>
      </c>
      <c r="Z81" s="142" t="s">
        <v>23</v>
      </c>
      <c r="AA81" s="38"/>
      <c r="AB81" s="38"/>
      <c r="AC81" s="141" t="s">
        <v>24</v>
      </c>
      <c r="AD81" s="136">
        <f t="shared" si="3"/>
        <v>4091610</v>
      </c>
    </row>
    <row r="82" spans="2:34" ht="27.95" customHeight="1">
      <c r="B82" s="138"/>
      <c r="C82" s="138"/>
      <c r="D82" s="138"/>
      <c r="E82" s="138"/>
      <c r="F82" s="134"/>
      <c r="G82" s="37"/>
      <c r="H82" s="46"/>
      <c r="I82" s="123"/>
      <c r="J82" s="141" t="s">
        <v>8</v>
      </c>
      <c r="K82" s="143" t="s">
        <v>513</v>
      </c>
      <c r="L82" s="143"/>
      <c r="M82" s="137">
        <v>1169030</v>
      </c>
      <c r="N82" s="141" t="s">
        <v>22</v>
      </c>
      <c r="O82" s="141" t="s">
        <v>5</v>
      </c>
      <c r="P82" s="80">
        <v>700</v>
      </c>
      <c r="Q82" s="141" t="s">
        <v>162</v>
      </c>
      <c r="R82" s="141" t="s">
        <v>5</v>
      </c>
      <c r="S82" s="80">
        <v>6</v>
      </c>
      <c r="T82" s="141" t="s">
        <v>1</v>
      </c>
      <c r="U82" s="141" t="s">
        <v>5</v>
      </c>
      <c r="V82" s="47" t="s">
        <v>516</v>
      </c>
      <c r="W82" s="141" t="s">
        <v>1</v>
      </c>
      <c r="X82" s="141" t="s">
        <v>5</v>
      </c>
      <c r="Y82" s="80">
        <v>1</v>
      </c>
      <c r="Z82" s="142" t="s">
        <v>23</v>
      </c>
      <c r="AA82" s="38"/>
      <c r="AB82" s="38"/>
      <c r="AC82" s="141" t="s">
        <v>24</v>
      </c>
      <c r="AD82" s="136">
        <f t="shared" si="3"/>
        <v>4091610</v>
      </c>
    </row>
    <row r="83" spans="2:34" ht="27.95" customHeight="1">
      <c r="B83" s="138"/>
      <c r="C83" s="138"/>
      <c r="D83" s="138"/>
      <c r="E83" s="138"/>
      <c r="F83" s="134"/>
      <c r="G83" s="37"/>
      <c r="H83" s="46"/>
      <c r="I83" s="123"/>
      <c r="J83" s="141"/>
      <c r="K83" s="143"/>
      <c r="L83" s="143"/>
      <c r="M83" s="137">
        <v>1129250</v>
      </c>
      <c r="N83" s="141" t="s">
        <v>22</v>
      </c>
      <c r="O83" s="141" t="s">
        <v>5</v>
      </c>
      <c r="P83" s="80">
        <v>700</v>
      </c>
      <c r="Q83" s="141" t="s">
        <v>162</v>
      </c>
      <c r="R83" s="141" t="s">
        <v>5</v>
      </c>
      <c r="S83" s="80">
        <v>6</v>
      </c>
      <c r="T83" s="141" t="s">
        <v>1</v>
      </c>
      <c r="U83" s="141" t="s">
        <v>5</v>
      </c>
      <c r="V83" s="47" t="s">
        <v>516</v>
      </c>
      <c r="W83" s="141" t="s">
        <v>1</v>
      </c>
      <c r="X83" s="141" t="s">
        <v>5</v>
      </c>
      <c r="Y83" s="80">
        <v>1</v>
      </c>
      <c r="Z83" s="142" t="s">
        <v>23</v>
      </c>
      <c r="AA83" s="38"/>
      <c r="AB83" s="38"/>
      <c r="AC83" s="141" t="s">
        <v>24</v>
      </c>
      <c r="AD83" s="136">
        <f t="shared" si="3"/>
        <v>3952380</v>
      </c>
    </row>
    <row r="84" spans="2:34" ht="27.95" customHeight="1">
      <c r="B84" s="138"/>
      <c r="C84" s="138"/>
      <c r="D84" s="138"/>
      <c r="E84" s="138"/>
      <c r="F84" s="134"/>
      <c r="G84" s="37"/>
      <c r="H84" s="46"/>
      <c r="I84" s="123"/>
      <c r="J84" s="141" t="s">
        <v>8</v>
      </c>
      <c r="K84" s="143" t="s">
        <v>329</v>
      </c>
      <c r="L84" s="143"/>
      <c r="M84" s="137">
        <v>1129250</v>
      </c>
      <c r="N84" s="141" t="s">
        <v>22</v>
      </c>
      <c r="O84" s="141" t="s">
        <v>5</v>
      </c>
      <c r="P84" s="80">
        <v>700</v>
      </c>
      <c r="Q84" s="141" t="s">
        <v>162</v>
      </c>
      <c r="R84" s="141" t="s">
        <v>5</v>
      </c>
      <c r="S84" s="80">
        <v>12</v>
      </c>
      <c r="T84" s="141" t="s">
        <v>1</v>
      </c>
      <c r="U84" s="141" t="s">
        <v>5</v>
      </c>
      <c r="V84" s="47" t="s">
        <v>516</v>
      </c>
      <c r="W84" s="141" t="s">
        <v>1</v>
      </c>
      <c r="X84" s="141" t="s">
        <v>5</v>
      </c>
      <c r="Y84" s="80">
        <v>1</v>
      </c>
      <c r="Z84" s="142" t="s">
        <v>23</v>
      </c>
      <c r="AA84" s="38"/>
      <c r="AB84" s="38"/>
      <c r="AC84" s="141" t="s">
        <v>24</v>
      </c>
      <c r="AD84" s="136">
        <f t="shared" si="3"/>
        <v>7904750</v>
      </c>
    </row>
    <row r="85" spans="2:34" ht="27.95" customHeight="1">
      <c r="B85" s="138"/>
      <c r="C85" s="138"/>
      <c r="D85" s="138"/>
      <c r="E85" s="138"/>
      <c r="F85" s="134"/>
      <c r="G85" s="37"/>
      <c r="H85" s="46"/>
      <c r="I85" s="123"/>
      <c r="J85" s="141" t="s">
        <v>8</v>
      </c>
      <c r="K85" s="143" t="s">
        <v>316</v>
      </c>
      <c r="L85" s="143"/>
      <c r="M85" s="137">
        <v>1087760</v>
      </c>
      <c r="N85" s="141" t="s">
        <v>22</v>
      </c>
      <c r="O85" s="141" t="s">
        <v>5</v>
      </c>
      <c r="P85" s="80">
        <v>700</v>
      </c>
      <c r="Q85" s="141" t="s">
        <v>162</v>
      </c>
      <c r="R85" s="141" t="s">
        <v>5</v>
      </c>
      <c r="S85" s="80">
        <v>6</v>
      </c>
      <c r="T85" s="141" t="s">
        <v>1</v>
      </c>
      <c r="U85" s="141" t="s">
        <v>5</v>
      </c>
      <c r="V85" s="47" t="s">
        <v>516</v>
      </c>
      <c r="W85" s="141" t="s">
        <v>1</v>
      </c>
      <c r="X85" s="141" t="s">
        <v>5</v>
      </c>
      <c r="Y85" s="80">
        <v>1</v>
      </c>
      <c r="Z85" s="142" t="s">
        <v>23</v>
      </c>
      <c r="AA85" s="38"/>
      <c r="AB85" s="38"/>
      <c r="AC85" s="141" t="s">
        <v>24</v>
      </c>
      <c r="AD85" s="136">
        <f t="shared" si="3"/>
        <v>3807160</v>
      </c>
    </row>
    <row r="86" spans="2:34" ht="27.95" customHeight="1">
      <c r="B86" s="138"/>
      <c r="C86" s="138"/>
      <c r="D86" s="138"/>
      <c r="E86" s="138"/>
      <c r="F86" s="134"/>
      <c r="G86" s="37"/>
      <c r="H86" s="46"/>
      <c r="I86" s="123"/>
      <c r="J86" s="141"/>
      <c r="K86" s="143"/>
      <c r="L86" s="143"/>
      <c r="M86" s="137">
        <v>1043920</v>
      </c>
      <c r="N86" s="141" t="s">
        <v>22</v>
      </c>
      <c r="O86" s="141" t="s">
        <v>5</v>
      </c>
      <c r="P86" s="80">
        <v>700</v>
      </c>
      <c r="Q86" s="141" t="s">
        <v>162</v>
      </c>
      <c r="R86" s="141" t="s">
        <v>5</v>
      </c>
      <c r="S86" s="80">
        <v>6</v>
      </c>
      <c r="T86" s="141" t="s">
        <v>1</v>
      </c>
      <c r="U86" s="141" t="s">
        <v>5</v>
      </c>
      <c r="V86" s="47" t="s">
        <v>516</v>
      </c>
      <c r="W86" s="141" t="s">
        <v>1</v>
      </c>
      <c r="X86" s="141" t="s">
        <v>5</v>
      </c>
      <c r="Y86" s="80">
        <v>1</v>
      </c>
      <c r="Z86" s="142" t="s">
        <v>23</v>
      </c>
      <c r="AA86" s="38"/>
      <c r="AB86" s="38"/>
      <c r="AC86" s="141" t="s">
        <v>24</v>
      </c>
      <c r="AD86" s="136">
        <f t="shared" si="3"/>
        <v>3653720</v>
      </c>
    </row>
    <row r="87" spans="2:34" ht="27.95" customHeight="1">
      <c r="B87" s="138"/>
      <c r="C87" s="138"/>
      <c r="D87" s="138"/>
      <c r="E87" s="140"/>
      <c r="F87" s="174"/>
      <c r="G87" s="37"/>
      <c r="H87" s="46"/>
      <c r="I87" s="123"/>
      <c r="J87" s="141" t="s">
        <v>8</v>
      </c>
      <c r="K87" s="143" t="s">
        <v>514</v>
      </c>
      <c r="L87" s="143"/>
      <c r="M87" s="137">
        <v>919590</v>
      </c>
      <c r="N87" s="141" t="s">
        <v>22</v>
      </c>
      <c r="O87" s="141" t="s">
        <v>5</v>
      </c>
      <c r="P87" s="80">
        <v>700</v>
      </c>
      <c r="Q87" s="141" t="s">
        <v>162</v>
      </c>
      <c r="R87" s="141" t="s">
        <v>5</v>
      </c>
      <c r="S87" s="80">
        <v>12</v>
      </c>
      <c r="T87" s="141" t="s">
        <v>1</v>
      </c>
      <c r="U87" s="141" t="s">
        <v>5</v>
      </c>
      <c r="V87" s="47" t="s">
        <v>516</v>
      </c>
      <c r="W87" s="141" t="s">
        <v>1</v>
      </c>
      <c r="X87" s="141" t="s">
        <v>5</v>
      </c>
      <c r="Y87" s="80">
        <v>2</v>
      </c>
      <c r="Z87" s="142" t="s">
        <v>23</v>
      </c>
      <c r="AA87" s="38"/>
      <c r="AB87" s="38"/>
      <c r="AC87" s="141" t="s">
        <v>24</v>
      </c>
      <c r="AD87" s="136">
        <f t="shared" si="3"/>
        <v>12874260</v>
      </c>
    </row>
    <row r="88" spans="2:34" ht="27.95" customHeight="1">
      <c r="B88" s="138"/>
      <c r="C88" s="138"/>
      <c r="D88" s="138"/>
      <c r="E88" s="140"/>
      <c r="F88" s="174"/>
      <c r="G88" s="37"/>
      <c r="H88" s="46"/>
      <c r="I88" s="123"/>
      <c r="J88" s="141"/>
      <c r="K88" s="938" t="s">
        <v>517</v>
      </c>
      <c r="L88" s="938"/>
      <c r="M88" s="938"/>
      <c r="N88" s="938"/>
      <c r="O88" s="938"/>
      <c r="P88" s="938"/>
      <c r="Q88" s="938"/>
      <c r="R88" s="938"/>
      <c r="S88" s="938"/>
      <c r="T88" s="938"/>
      <c r="U88" s="938"/>
      <c r="V88" s="938"/>
      <c r="W88" s="938"/>
      <c r="X88" s="938"/>
      <c r="Y88" s="938"/>
      <c r="Z88" s="938"/>
      <c r="AA88" s="938"/>
      <c r="AB88" s="938"/>
      <c r="AC88" s="938"/>
      <c r="AD88" s="939"/>
    </row>
    <row r="89" spans="2:34" ht="26.1" customHeight="1">
      <c r="B89" s="138"/>
      <c r="C89" s="138"/>
      <c r="D89" s="138"/>
      <c r="E89" s="140"/>
      <c r="F89" s="174"/>
      <c r="G89" s="37"/>
      <c r="H89" s="46"/>
      <c r="I89" s="123"/>
      <c r="J89" s="898" t="s">
        <v>629</v>
      </c>
      <c r="K89" s="899"/>
      <c r="L89" s="143"/>
      <c r="M89" s="137"/>
      <c r="N89" s="141"/>
      <c r="O89" s="141"/>
      <c r="P89" s="80"/>
      <c r="Q89" s="141"/>
      <c r="R89" s="141"/>
      <c r="S89" s="80"/>
      <c r="T89" s="142"/>
      <c r="U89" s="141"/>
      <c r="V89" s="141"/>
      <c r="W89" s="38"/>
      <c r="X89" s="38"/>
      <c r="Y89" s="38"/>
      <c r="Z89" s="38"/>
      <c r="AA89" s="141"/>
      <c r="AB89" s="141"/>
      <c r="AC89" s="141"/>
      <c r="AD89" s="136">
        <f>SUM(AD90:AD91)</f>
        <v>-2280240</v>
      </c>
      <c r="AE89" s="203"/>
      <c r="AF89" s="204"/>
      <c r="AG89" s="205"/>
      <c r="AH89" s="206"/>
    </row>
    <row r="90" spans="2:34" ht="26.1" customHeight="1">
      <c r="B90" s="138"/>
      <c r="C90" s="138"/>
      <c r="D90" s="138"/>
      <c r="E90" s="140"/>
      <c r="F90" s="174"/>
      <c r="G90" s="37"/>
      <c r="H90" s="46"/>
      <c r="I90" s="123"/>
      <c r="J90" s="141" t="s">
        <v>8</v>
      </c>
      <c r="K90" s="143" t="s">
        <v>628</v>
      </c>
      <c r="L90" s="143"/>
      <c r="M90" s="137">
        <v>965520</v>
      </c>
      <c r="N90" s="141" t="s">
        <v>22</v>
      </c>
      <c r="O90" s="141" t="s">
        <v>5</v>
      </c>
      <c r="P90" s="80">
        <v>11</v>
      </c>
      <c r="Q90" s="141" t="s">
        <v>1</v>
      </c>
      <c r="R90" s="141" t="s">
        <v>5</v>
      </c>
      <c r="S90" s="80">
        <v>1</v>
      </c>
      <c r="T90" s="142" t="s">
        <v>23</v>
      </c>
      <c r="U90" s="141"/>
      <c r="V90" s="38"/>
      <c r="W90" s="38"/>
      <c r="X90" s="38"/>
      <c r="Y90" s="38"/>
      <c r="Z90" s="38"/>
      <c r="AA90" s="38"/>
      <c r="AB90" s="38"/>
      <c r="AC90" s="141" t="s">
        <v>24</v>
      </c>
      <c r="AD90" s="136">
        <f t="shared" ref="AD90" si="4">M90*P90*S90</f>
        <v>10620720</v>
      </c>
      <c r="AE90" s="203"/>
      <c r="AF90" s="204"/>
      <c r="AG90" s="205"/>
      <c r="AH90" s="206"/>
    </row>
    <row r="91" spans="2:34" ht="27.95" customHeight="1">
      <c r="B91" s="138"/>
      <c r="C91" s="138"/>
      <c r="D91" s="138"/>
      <c r="E91" s="140"/>
      <c r="F91" s="174"/>
      <c r="G91" s="37"/>
      <c r="H91" s="46"/>
      <c r="I91" s="123"/>
      <c r="J91" s="141" t="s">
        <v>8</v>
      </c>
      <c r="K91" s="143" t="s">
        <v>503</v>
      </c>
      <c r="L91" s="143" t="s">
        <v>630</v>
      </c>
      <c r="M91" s="137">
        <v>717440</v>
      </c>
      <c r="N91" s="141" t="s">
        <v>22</v>
      </c>
      <c r="O91" s="141"/>
      <c r="P91" s="141" t="s">
        <v>631</v>
      </c>
      <c r="Q91" s="894" t="s">
        <v>632</v>
      </c>
      <c r="R91" s="894"/>
      <c r="S91" s="895">
        <v>13618400</v>
      </c>
      <c r="T91" s="895"/>
      <c r="U91" s="141" t="s">
        <v>22</v>
      </c>
      <c r="V91" s="141"/>
      <c r="W91" s="38"/>
      <c r="X91" s="38"/>
      <c r="Y91" s="38"/>
      <c r="Z91" s="38"/>
      <c r="AA91" s="141"/>
      <c r="AB91" s="141"/>
      <c r="AC91" s="141" t="s">
        <v>633</v>
      </c>
      <c r="AD91" s="136">
        <f>M91-S91</f>
        <v>-12900960</v>
      </c>
      <c r="AE91" s="203"/>
      <c r="AF91" s="204"/>
      <c r="AG91" s="205"/>
      <c r="AH91" s="206"/>
    </row>
    <row r="92" spans="2:34" ht="27.95" customHeight="1">
      <c r="B92" s="138"/>
      <c r="C92" s="138"/>
      <c r="D92" s="138"/>
      <c r="E92" s="140"/>
      <c r="F92" s="88" t="s">
        <v>432</v>
      </c>
      <c r="G92" s="19">
        <v>6493</v>
      </c>
      <c r="H92" s="58">
        <v>6600</v>
      </c>
      <c r="I92" s="100">
        <f>G92-H92</f>
        <v>-107</v>
      </c>
      <c r="J92" s="940" t="s">
        <v>440</v>
      </c>
      <c r="K92" s="940"/>
      <c r="L92" s="176"/>
      <c r="M92" s="20"/>
      <c r="N92" s="3"/>
      <c r="O92" s="3"/>
      <c r="P92" s="3"/>
      <c r="Q92" s="87"/>
      <c r="R92" s="87"/>
      <c r="S92" s="39"/>
      <c r="T92" s="87"/>
      <c r="U92" s="87"/>
      <c r="V92" s="40"/>
      <c r="W92" s="40"/>
      <c r="X92" s="40"/>
      <c r="Y92" s="40"/>
      <c r="Z92" s="40"/>
      <c r="AA92" s="40"/>
      <c r="AB92" s="40"/>
      <c r="AC92" s="3"/>
      <c r="AD92" s="12">
        <f>AD93+AD97</f>
        <v>6493550</v>
      </c>
    </row>
    <row r="93" spans="2:34" ht="27.95" customHeight="1">
      <c r="B93" s="120"/>
      <c r="C93" s="120"/>
      <c r="D93" s="120"/>
      <c r="E93" s="177"/>
      <c r="F93" s="36"/>
      <c r="G93" s="37"/>
      <c r="H93" s="46"/>
      <c r="I93" s="211"/>
      <c r="J93" s="898" t="s">
        <v>634</v>
      </c>
      <c r="K93" s="899"/>
      <c r="L93" s="178"/>
      <c r="M93" s="137"/>
      <c r="N93" s="141"/>
      <c r="O93" s="141"/>
      <c r="P93" s="80"/>
      <c r="Q93" s="141"/>
      <c r="R93" s="141"/>
      <c r="S93" s="80"/>
      <c r="T93" s="142"/>
      <c r="U93" s="141"/>
      <c r="V93" s="141"/>
      <c r="W93" s="141"/>
      <c r="X93" s="141"/>
      <c r="Y93" s="141"/>
      <c r="Z93" s="141"/>
      <c r="AA93" s="141"/>
      <c r="AB93" s="141"/>
      <c r="AC93" s="141"/>
      <c r="AD93" s="136">
        <f>SUM(AD94:AD96)</f>
        <v>6600000</v>
      </c>
    </row>
    <row r="94" spans="2:34" ht="27.95" customHeight="1">
      <c r="B94" s="138"/>
      <c r="C94" s="138"/>
      <c r="D94" s="138"/>
      <c r="E94" s="140"/>
      <c r="F94" s="174"/>
      <c r="G94" s="37"/>
      <c r="H94" s="46"/>
      <c r="I94" s="123"/>
      <c r="J94" s="41" t="s">
        <v>8</v>
      </c>
      <c r="K94" s="42" t="s">
        <v>253</v>
      </c>
      <c r="L94" s="42"/>
      <c r="M94" s="43">
        <v>300000</v>
      </c>
      <c r="N94" s="126" t="s">
        <v>22</v>
      </c>
      <c r="O94" s="126" t="s">
        <v>5</v>
      </c>
      <c r="P94" s="44">
        <v>12</v>
      </c>
      <c r="Q94" s="126" t="s">
        <v>1</v>
      </c>
      <c r="R94" s="126" t="s">
        <v>5</v>
      </c>
      <c r="S94" s="44">
        <v>1</v>
      </c>
      <c r="T94" s="45" t="s">
        <v>23</v>
      </c>
      <c r="U94" s="126"/>
      <c r="V94" s="126"/>
      <c r="W94" s="126"/>
      <c r="X94" s="126"/>
      <c r="Y94" s="126"/>
      <c r="Z94" s="126"/>
      <c r="AA94" s="126"/>
      <c r="AB94" s="126"/>
      <c r="AC94" s="126" t="s">
        <v>24</v>
      </c>
      <c r="AD94" s="136">
        <f>M94*P94*S94</f>
        <v>3600000</v>
      </c>
    </row>
    <row r="95" spans="2:34" ht="27.95" customHeight="1">
      <c r="B95" s="138"/>
      <c r="C95" s="138"/>
      <c r="D95" s="138"/>
      <c r="E95" s="140"/>
      <c r="F95" s="174"/>
      <c r="G95" s="37"/>
      <c r="H95" s="46"/>
      <c r="I95" s="123"/>
      <c r="J95" s="41" t="s">
        <v>8</v>
      </c>
      <c r="K95" s="42" t="s">
        <v>254</v>
      </c>
      <c r="L95" s="42"/>
      <c r="M95" s="43">
        <v>100000</v>
      </c>
      <c r="N95" s="126" t="s">
        <v>22</v>
      </c>
      <c r="O95" s="126" t="s">
        <v>5</v>
      </c>
      <c r="P95" s="44">
        <v>12</v>
      </c>
      <c r="Q95" s="126" t="s">
        <v>1</v>
      </c>
      <c r="R95" s="126" t="s">
        <v>5</v>
      </c>
      <c r="S95" s="44">
        <v>1</v>
      </c>
      <c r="T95" s="45" t="s">
        <v>23</v>
      </c>
      <c r="U95" s="126"/>
      <c r="V95" s="126"/>
      <c r="W95" s="126"/>
      <c r="X95" s="126"/>
      <c r="Y95" s="126"/>
      <c r="Z95" s="126"/>
      <c r="AA95" s="126"/>
      <c r="AB95" s="126"/>
      <c r="AC95" s="126" t="s">
        <v>24</v>
      </c>
      <c r="AD95" s="136">
        <f>M95*P95*S95</f>
        <v>1200000</v>
      </c>
    </row>
    <row r="96" spans="2:34" ht="27.95" customHeight="1">
      <c r="B96" s="138"/>
      <c r="C96" s="138"/>
      <c r="D96" s="138"/>
      <c r="E96" s="140"/>
      <c r="F96" s="174"/>
      <c r="G96" s="37"/>
      <c r="H96" s="46"/>
      <c r="I96" s="123"/>
      <c r="J96" s="41" t="s">
        <v>8</v>
      </c>
      <c r="K96" s="42" t="s">
        <v>255</v>
      </c>
      <c r="L96" s="42"/>
      <c r="M96" s="43">
        <v>50000</v>
      </c>
      <c r="N96" s="126" t="s">
        <v>22</v>
      </c>
      <c r="O96" s="126" t="s">
        <v>5</v>
      </c>
      <c r="P96" s="44">
        <v>12</v>
      </c>
      <c r="Q96" s="126" t="s">
        <v>1</v>
      </c>
      <c r="R96" s="126" t="s">
        <v>5</v>
      </c>
      <c r="S96" s="44">
        <v>3</v>
      </c>
      <c r="T96" s="45" t="s">
        <v>23</v>
      </c>
      <c r="U96" s="126"/>
      <c r="V96" s="126"/>
      <c r="W96" s="126"/>
      <c r="X96" s="126"/>
      <c r="Y96" s="126"/>
      <c r="Z96" s="126"/>
      <c r="AA96" s="126"/>
      <c r="AB96" s="126"/>
      <c r="AC96" s="126" t="s">
        <v>24</v>
      </c>
      <c r="AD96" s="136">
        <f>M96*P96*S96</f>
        <v>1800000</v>
      </c>
    </row>
    <row r="97" spans="2:34" ht="26.1" customHeight="1">
      <c r="B97" s="138"/>
      <c r="C97" s="138"/>
      <c r="D97" s="138"/>
      <c r="E97" s="140"/>
      <c r="F97" s="174"/>
      <c r="G97" s="37"/>
      <c r="H97" s="46"/>
      <c r="I97" s="123"/>
      <c r="J97" s="898" t="s">
        <v>629</v>
      </c>
      <c r="K97" s="899"/>
      <c r="L97" s="143"/>
      <c r="M97" s="137"/>
      <c r="N97" s="141"/>
      <c r="O97" s="141"/>
      <c r="P97" s="80"/>
      <c r="Q97" s="141"/>
      <c r="R97" s="141"/>
      <c r="S97" s="80"/>
      <c r="T97" s="142"/>
      <c r="U97" s="141"/>
      <c r="V97" s="141"/>
      <c r="W97" s="38"/>
      <c r="X97" s="38"/>
      <c r="Y97" s="38"/>
      <c r="Z97" s="38"/>
      <c r="AA97" s="141"/>
      <c r="AB97" s="141"/>
      <c r="AC97" s="141"/>
      <c r="AD97" s="136">
        <f>AD98</f>
        <v>-106450</v>
      </c>
      <c r="AE97" s="203" t="s">
        <v>754</v>
      </c>
      <c r="AF97" s="204"/>
      <c r="AG97" s="205"/>
      <c r="AH97" s="206"/>
    </row>
    <row r="98" spans="2:34" ht="27.95" customHeight="1">
      <c r="B98" s="138"/>
      <c r="C98" s="138"/>
      <c r="D98" s="138"/>
      <c r="E98" s="140"/>
      <c r="F98" s="207"/>
      <c r="G98" s="79"/>
      <c r="H98" s="106"/>
      <c r="I98" s="116"/>
      <c r="J98" s="131" t="s">
        <v>8</v>
      </c>
      <c r="K98" s="118" t="s">
        <v>253</v>
      </c>
      <c r="L98" s="118" t="s">
        <v>630</v>
      </c>
      <c r="M98" s="50">
        <v>3493550</v>
      </c>
      <c r="N98" s="131" t="s">
        <v>22</v>
      </c>
      <c r="O98" s="131"/>
      <c r="P98" s="131" t="s">
        <v>631</v>
      </c>
      <c r="Q98" s="900" t="s">
        <v>632</v>
      </c>
      <c r="R98" s="900"/>
      <c r="S98" s="901">
        <v>3600000</v>
      </c>
      <c r="T98" s="901"/>
      <c r="U98" s="131" t="s">
        <v>22</v>
      </c>
      <c r="V98" s="131"/>
      <c r="W98" s="208"/>
      <c r="X98" s="208"/>
      <c r="Y98" s="208"/>
      <c r="Z98" s="208"/>
      <c r="AA98" s="131"/>
      <c r="AB98" s="131"/>
      <c r="AC98" s="131" t="s">
        <v>555</v>
      </c>
      <c r="AD98" s="96">
        <f>M98-S98</f>
        <v>-106450</v>
      </c>
      <c r="AE98" s="203"/>
      <c r="AF98" s="204"/>
      <c r="AG98" s="205"/>
      <c r="AH98" s="206"/>
    </row>
    <row r="99" spans="2:34" ht="27.95" customHeight="1">
      <c r="B99" s="49"/>
      <c r="C99" s="138"/>
      <c r="D99" s="138"/>
      <c r="E99" s="138"/>
      <c r="F99" s="134" t="s">
        <v>433</v>
      </c>
      <c r="G99" s="37">
        <v>27317</v>
      </c>
      <c r="H99" s="46">
        <v>27360</v>
      </c>
      <c r="I99" s="123">
        <f>G99-H99</f>
        <v>-43</v>
      </c>
      <c r="J99" s="896" t="s">
        <v>433</v>
      </c>
      <c r="K99" s="919"/>
      <c r="M99" s="137"/>
      <c r="N99" s="141"/>
      <c r="O99" s="141"/>
      <c r="P99" s="47"/>
      <c r="Q99" s="141"/>
      <c r="R99" s="141"/>
      <c r="S99" s="80"/>
      <c r="T99" s="142"/>
      <c r="U99" s="141"/>
      <c r="V99" s="141"/>
      <c r="W99" s="141"/>
      <c r="X99" s="141"/>
      <c r="Y99" s="141"/>
      <c r="Z99" s="141"/>
      <c r="AA99" s="141"/>
      <c r="AB99" s="141"/>
      <c r="AC99" s="141"/>
      <c r="AD99" s="136">
        <f>AD100+AD102</f>
        <v>27317420</v>
      </c>
    </row>
    <row r="100" spans="2:34" ht="27.95" customHeight="1">
      <c r="B100" s="49"/>
      <c r="C100" s="138"/>
      <c r="D100" s="138"/>
      <c r="E100" s="138"/>
      <c r="F100" s="134"/>
      <c r="G100" s="37"/>
      <c r="H100" s="46"/>
      <c r="I100" s="123"/>
      <c r="J100" s="898" t="s">
        <v>634</v>
      </c>
      <c r="K100" s="899"/>
      <c r="M100" s="137"/>
      <c r="N100" s="141"/>
      <c r="O100" s="141"/>
      <c r="P100" s="47"/>
      <c r="Q100" s="141"/>
      <c r="R100" s="141"/>
      <c r="S100" s="80"/>
      <c r="T100" s="142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36">
        <f>AD101</f>
        <v>27360000</v>
      </c>
    </row>
    <row r="101" spans="2:34" ht="27.75" customHeight="1">
      <c r="B101" s="49"/>
      <c r="C101" s="138"/>
      <c r="D101" s="138"/>
      <c r="E101" s="138"/>
      <c r="F101" s="134"/>
      <c r="G101" s="37"/>
      <c r="H101" s="46"/>
      <c r="I101" s="135"/>
      <c r="J101" s="141" t="s">
        <v>8</v>
      </c>
      <c r="K101" s="143" t="s">
        <v>30</v>
      </c>
      <c r="L101" s="143"/>
      <c r="M101" s="137">
        <v>120000</v>
      </c>
      <c r="N101" s="141" t="s">
        <v>22</v>
      </c>
      <c r="O101" s="141" t="s">
        <v>5</v>
      </c>
      <c r="P101" s="82">
        <v>12</v>
      </c>
      <c r="Q101" s="141" t="s">
        <v>1</v>
      </c>
      <c r="R101" s="141" t="s">
        <v>5</v>
      </c>
      <c r="S101" s="80">
        <v>19</v>
      </c>
      <c r="T101" s="142" t="s">
        <v>23</v>
      </c>
      <c r="U101" s="141"/>
      <c r="V101" s="141"/>
      <c r="W101" s="141"/>
      <c r="X101" s="141"/>
      <c r="Y101" s="141"/>
      <c r="Z101" s="141"/>
      <c r="AA101" s="141"/>
      <c r="AB101" s="141"/>
      <c r="AC101" s="141" t="s">
        <v>24</v>
      </c>
      <c r="AD101" s="136">
        <f>M101*P101*S101</f>
        <v>27360000</v>
      </c>
    </row>
    <row r="102" spans="2:34" ht="27.75" customHeight="1">
      <c r="B102" s="49"/>
      <c r="C102" s="138"/>
      <c r="D102" s="138"/>
      <c r="E102" s="138"/>
      <c r="F102" s="134"/>
      <c r="G102" s="37"/>
      <c r="H102" s="46"/>
      <c r="I102" s="135"/>
      <c r="J102" s="898" t="s">
        <v>629</v>
      </c>
      <c r="K102" s="899"/>
      <c r="L102" s="143"/>
      <c r="M102" s="137"/>
      <c r="N102" s="141"/>
      <c r="O102" s="141"/>
      <c r="P102" s="82"/>
      <c r="Q102" s="141"/>
      <c r="R102" s="141"/>
      <c r="S102" s="80"/>
      <c r="T102" s="142"/>
      <c r="U102" s="141"/>
      <c r="V102" s="141"/>
      <c r="W102" s="141"/>
      <c r="X102" s="141"/>
      <c r="Y102" s="141"/>
      <c r="Z102" s="141"/>
      <c r="AA102" s="141"/>
      <c r="AB102" s="141"/>
      <c r="AC102" s="141"/>
      <c r="AD102" s="136">
        <f>AD103</f>
        <v>-42580</v>
      </c>
      <c r="AE102" s="203" t="s">
        <v>754</v>
      </c>
    </row>
    <row r="103" spans="2:34" ht="27.75" customHeight="1">
      <c r="B103" s="49"/>
      <c r="C103" s="138"/>
      <c r="D103" s="138"/>
      <c r="E103" s="138"/>
      <c r="F103" s="134"/>
      <c r="G103" s="37"/>
      <c r="H103" s="46"/>
      <c r="I103" s="135"/>
      <c r="J103" s="141" t="s">
        <v>8</v>
      </c>
      <c r="K103" s="143" t="s">
        <v>30</v>
      </c>
      <c r="L103" s="118" t="s">
        <v>630</v>
      </c>
      <c r="M103" s="50">
        <v>27317420</v>
      </c>
      <c r="N103" s="131" t="s">
        <v>22</v>
      </c>
      <c r="O103" s="131"/>
      <c r="P103" s="131" t="s">
        <v>631</v>
      </c>
      <c r="Q103" s="900" t="s">
        <v>632</v>
      </c>
      <c r="R103" s="900"/>
      <c r="S103" s="901">
        <v>27360000</v>
      </c>
      <c r="T103" s="901"/>
      <c r="U103" s="131" t="s">
        <v>22</v>
      </c>
      <c r="V103" s="131"/>
      <c r="W103" s="208"/>
      <c r="X103" s="208"/>
      <c r="Y103" s="208"/>
      <c r="Z103" s="208"/>
      <c r="AA103" s="131"/>
      <c r="AB103" s="131"/>
      <c r="AC103" s="131" t="s">
        <v>555</v>
      </c>
      <c r="AD103" s="96">
        <f>M103-S103</f>
        <v>-42580</v>
      </c>
    </row>
    <row r="104" spans="2:34" ht="27.95" customHeight="1">
      <c r="B104" s="49"/>
      <c r="C104" s="138"/>
      <c r="D104" s="138"/>
      <c r="E104" s="138"/>
      <c r="F104" s="88" t="s">
        <v>434</v>
      </c>
      <c r="G104" s="19">
        <v>29940</v>
      </c>
      <c r="H104" s="58">
        <v>30000</v>
      </c>
      <c r="I104" s="100">
        <f>G104-H104</f>
        <v>-60</v>
      </c>
      <c r="J104" s="905" t="s">
        <v>434</v>
      </c>
      <c r="K104" s="803"/>
      <c r="L104" s="161"/>
      <c r="M104" s="20"/>
      <c r="N104" s="3"/>
      <c r="O104" s="3"/>
      <c r="P104" s="129"/>
      <c r="Q104" s="3"/>
      <c r="R104" s="3"/>
      <c r="S104" s="4"/>
      <c r="T104" s="2"/>
      <c r="U104" s="3"/>
      <c r="V104" s="3"/>
      <c r="W104" s="3"/>
      <c r="X104" s="3"/>
      <c r="Y104" s="3"/>
      <c r="Z104" s="3"/>
      <c r="AA104" s="3"/>
      <c r="AB104" s="3"/>
      <c r="AC104" s="3"/>
      <c r="AD104" s="12">
        <f>AD105+AD111</f>
        <v>29939680</v>
      </c>
    </row>
    <row r="105" spans="2:34" ht="27.95" customHeight="1">
      <c r="B105" s="515"/>
      <c r="C105" s="71"/>
      <c r="D105" s="71"/>
      <c r="E105" s="71"/>
      <c r="F105" s="89"/>
      <c r="G105" s="79"/>
      <c r="H105" s="106"/>
      <c r="I105" s="116"/>
      <c r="J105" s="927" t="s">
        <v>634</v>
      </c>
      <c r="K105" s="928"/>
      <c r="L105" s="516"/>
      <c r="M105" s="50"/>
      <c r="N105" s="131"/>
      <c r="O105" s="131"/>
      <c r="P105" s="514"/>
      <c r="Q105" s="131"/>
      <c r="R105" s="131"/>
      <c r="S105" s="90"/>
      <c r="T105" s="86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96">
        <f>SUM(AD106:AD110)</f>
        <v>30000000</v>
      </c>
    </row>
    <row r="106" spans="2:34" ht="27.95" customHeight="1">
      <c r="B106" s="49"/>
      <c r="C106" s="138"/>
      <c r="D106" s="138"/>
      <c r="E106" s="138"/>
      <c r="F106" s="134"/>
      <c r="G106" s="37"/>
      <c r="H106" s="46"/>
      <c r="I106" s="135"/>
      <c r="J106" s="141" t="s">
        <v>8</v>
      </c>
      <c r="K106" s="143" t="s">
        <v>25</v>
      </c>
      <c r="L106" s="143"/>
      <c r="M106" s="137">
        <v>170000</v>
      </c>
      <c r="N106" s="141" t="s">
        <v>22</v>
      </c>
      <c r="O106" s="141" t="s">
        <v>5</v>
      </c>
      <c r="P106" s="80">
        <v>12</v>
      </c>
      <c r="Q106" s="141" t="s">
        <v>1</v>
      </c>
      <c r="R106" s="141" t="s">
        <v>5</v>
      </c>
      <c r="S106" s="80">
        <v>1</v>
      </c>
      <c r="T106" s="142" t="s">
        <v>23</v>
      </c>
      <c r="U106" s="141"/>
      <c r="V106" s="141"/>
      <c r="W106" s="141"/>
      <c r="X106" s="141"/>
      <c r="Y106" s="141"/>
      <c r="Z106" s="141"/>
      <c r="AA106" s="141"/>
      <c r="AB106" s="141"/>
      <c r="AC106" s="141" t="s">
        <v>24</v>
      </c>
      <c r="AD106" s="136">
        <f t="shared" ref="AD106:AD110" si="5">M106*P106*S106</f>
        <v>2040000</v>
      </c>
    </row>
    <row r="107" spans="2:34" ht="27.95" customHeight="1">
      <c r="B107" s="49"/>
      <c r="C107" s="138"/>
      <c r="D107" s="138"/>
      <c r="E107" s="138"/>
      <c r="F107" s="134"/>
      <c r="G107" s="37"/>
      <c r="H107" s="46"/>
      <c r="I107" s="135"/>
      <c r="J107" s="141" t="s">
        <v>8</v>
      </c>
      <c r="K107" s="143" t="s">
        <v>26</v>
      </c>
      <c r="L107" s="143"/>
      <c r="M107" s="137">
        <v>150000</v>
      </c>
      <c r="N107" s="141" t="s">
        <v>22</v>
      </c>
      <c r="O107" s="141" t="s">
        <v>5</v>
      </c>
      <c r="P107" s="80">
        <v>12</v>
      </c>
      <c r="Q107" s="141" t="s">
        <v>1</v>
      </c>
      <c r="R107" s="141" t="s">
        <v>5</v>
      </c>
      <c r="S107" s="80">
        <v>1</v>
      </c>
      <c r="T107" s="142" t="s">
        <v>23</v>
      </c>
      <c r="U107" s="141"/>
      <c r="V107" s="141"/>
      <c r="W107" s="141"/>
      <c r="X107" s="141"/>
      <c r="Y107" s="141"/>
      <c r="Z107" s="141"/>
      <c r="AA107" s="141"/>
      <c r="AB107" s="141"/>
      <c r="AC107" s="141" t="s">
        <v>24</v>
      </c>
      <c r="AD107" s="136">
        <f t="shared" si="5"/>
        <v>1800000</v>
      </c>
    </row>
    <row r="108" spans="2:34" ht="27.95" customHeight="1">
      <c r="B108" s="138"/>
      <c r="C108" s="138"/>
      <c r="D108" s="138"/>
      <c r="E108" s="138"/>
      <c r="F108" s="134"/>
      <c r="G108" s="37"/>
      <c r="H108" s="46"/>
      <c r="I108" s="135"/>
      <c r="J108" s="141" t="s">
        <v>8</v>
      </c>
      <c r="K108" s="143" t="s">
        <v>255</v>
      </c>
      <c r="L108" s="143"/>
      <c r="M108" s="137">
        <v>140000</v>
      </c>
      <c r="N108" s="141" t="s">
        <v>22</v>
      </c>
      <c r="O108" s="141" t="s">
        <v>5</v>
      </c>
      <c r="P108" s="80">
        <v>12</v>
      </c>
      <c r="Q108" s="141" t="s">
        <v>1</v>
      </c>
      <c r="R108" s="141" t="s">
        <v>5</v>
      </c>
      <c r="S108" s="80">
        <v>3</v>
      </c>
      <c r="T108" s="142" t="s">
        <v>23</v>
      </c>
      <c r="U108" s="141"/>
      <c r="V108" s="141"/>
      <c r="W108" s="141"/>
      <c r="X108" s="141"/>
      <c r="Y108" s="141"/>
      <c r="Z108" s="141"/>
      <c r="AA108" s="141"/>
      <c r="AB108" s="141"/>
      <c r="AC108" s="141" t="s">
        <v>24</v>
      </c>
      <c r="AD108" s="136">
        <f t="shared" si="5"/>
        <v>5040000</v>
      </c>
    </row>
    <row r="109" spans="2:34" ht="27.95" customHeight="1">
      <c r="B109" s="138"/>
      <c r="C109" s="138"/>
      <c r="D109" s="138"/>
      <c r="E109" s="138"/>
      <c r="F109" s="134"/>
      <c r="G109" s="37"/>
      <c r="H109" s="46"/>
      <c r="I109" s="135"/>
      <c r="J109" s="141" t="s">
        <v>8</v>
      </c>
      <c r="K109" s="143" t="s">
        <v>28</v>
      </c>
      <c r="L109" s="143"/>
      <c r="M109" s="137">
        <v>130000</v>
      </c>
      <c r="N109" s="141" t="s">
        <v>22</v>
      </c>
      <c r="O109" s="141" t="s">
        <v>5</v>
      </c>
      <c r="P109" s="80">
        <v>12</v>
      </c>
      <c r="Q109" s="141" t="s">
        <v>1</v>
      </c>
      <c r="R109" s="141" t="s">
        <v>5</v>
      </c>
      <c r="S109" s="80">
        <v>8</v>
      </c>
      <c r="T109" s="142" t="s">
        <v>23</v>
      </c>
      <c r="U109" s="141"/>
      <c r="V109" s="141"/>
      <c r="W109" s="141"/>
      <c r="X109" s="141"/>
      <c r="Y109" s="141"/>
      <c r="Z109" s="141"/>
      <c r="AA109" s="141"/>
      <c r="AB109" s="141"/>
      <c r="AC109" s="141" t="s">
        <v>24</v>
      </c>
      <c r="AD109" s="136">
        <f t="shared" si="5"/>
        <v>12480000</v>
      </c>
    </row>
    <row r="110" spans="2:34" ht="27.95" customHeight="1">
      <c r="B110" s="138"/>
      <c r="C110" s="138"/>
      <c r="D110" s="138"/>
      <c r="E110" s="138"/>
      <c r="F110" s="134"/>
      <c r="G110" s="37"/>
      <c r="H110" s="46"/>
      <c r="I110" s="135"/>
      <c r="J110" s="141" t="s">
        <v>8</v>
      </c>
      <c r="K110" s="143" t="s">
        <v>29</v>
      </c>
      <c r="L110" s="143"/>
      <c r="M110" s="137">
        <v>120000</v>
      </c>
      <c r="N110" s="141" t="s">
        <v>22</v>
      </c>
      <c r="O110" s="141" t="s">
        <v>5</v>
      </c>
      <c r="P110" s="80">
        <v>12</v>
      </c>
      <c r="Q110" s="141" t="s">
        <v>1</v>
      </c>
      <c r="R110" s="141" t="s">
        <v>5</v>
      </c>
      <c r="S110" s="80">
        <v>6</v>
      </c>
      <c r="T110" s="142" t="s">
        <v>23</v>
      </c>
      <c r="U110" s="141"/>
      <c r="V110" s="141"/>
      <c r="W110" s="141"/>
      <c r="X110" s="141"/>
      <c r="Y110" s="141"/>
      <c r="Z110" s="141"/>
      <c r="AA110" s="141"/>
      <c r="AB110" s="141"/>
      <c r="AC110" s="141" t="s">
        <v>24</v>
      </c>
      <c r="AD110" s="136">
        <f t="shared" si="5"/>
        <v>8640000</v>
      </c>
    </row>
    <row r="111" spans="2:34" ht="27.75" customHeight="1">
      <c r="B111" s="49"/>
      <c r="C111" s="138"/>
      <c r="D111" s="138"/>
      <c r="E111" s="138"/>
      <c r="F111" s="134"/>
      <c r="G111" s="37"/>
      <c r="H111" s="46"/>
      <c r="I111" s="135"/>
      <c r="J111" s="898" t="s">
        <v>629</v>
      </c>
      <c r="K111" s="899"/>
      <c r="L111" s="143"/>
      <c r="M111" s="137"/>
      <c r="N111" s="141"/>
      <c r="O111" s="141"/>
      <c r="P111" s="82"/>
      <c r="Q111" s="141"/>
      <c r="R111" s="141"/>
      <c r="S111" s="80"/>
      <c r="T111" s="142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36">
        <f>AD112</f>
        <v>-60320</v>
      </c>
      <c r="AE111" s="203" t="s">
        <v>754</v>
      </c>
    </row>
    <row r="112" spans="2:34" ht="27.75" customHeight="1">
      <c r="B112" s="49"/>
      <c r="C112" s="138"/>
      <c r="D112" s="138"/>
      <c r="E112" s="138"/>
      <c r="F112" s="89"/>
      <c r="G112" s="79"/>
      <c r="H112" s="106"/>
      <c r="I112" s="102"/>
      <c r="J112" s="131" t="s">
        <v>8</v>
      </c>
      <c r="K112" s="118" t="s">
        <v>25</v>
      </c>
      <c r="L112" s="118" t="s">
        <v>630</v>
      </c>
      <c r="M112" s="50">
        <v>1979680</v>
      </c>
      <c r="N112" s="131" t="s">
        <v>22</v>
      </c>
      <c r="O112" s="131"/>
      <c r="P112" s="131" t="s">
        <v>631</v>
      </c>
      <c r="Q112" s="900" t="s">
        <v>632</v>
      </c>
      <c r="R112" s="900"/>
      <c r="S112" s="901">
        <v>2040000</v>
      </c>
      <c r="T112" s="901"/>
      <c r="U112" s="131" t="s">
        <v>22</v>
      </c>
      <c r="V112" s="131"/>
      <c r="W112" s="208"/>
      <c r="X112" s="208"/>
      <c r="Y112" s="208"/>
      <c r="Z112" s="208"/>
      <c r="AA112" s="131"/>
      <c r="AB112" s="131"/>
      <c r="AC112" s="131" t="s">
        <v>555</v>
      </c>
      <c r="AD112" s="96">
        <f>M112-S112</f>
        <v>-60320</v>
      </c>
    </row>
    <row r="113" spans="1:72" s="173" customFormat="1" ht="27.95" customHeight="1">
      <c r="A113"/>
      <c r="B113" s="138"/>
      <c r="C113" s="138"/>
      <c r="D113" s="138"/>
      <c r="E113" s="138"/>
      <c r="F113" s="174" t="s">
        <v>435</v>
      </c>
      <c r="G113" s="37">
        <v>35876</v>
      </c>
      <c r="H113" s="46">
        <v>36000</v>
      </c>
      <c r="I113" s="123">
        <f>G113-H113</f>
        <v>-124</v>
      </c>
      <c r="J113" s="896" t="s">
        <v>441</v>
      </c>
      <c r="K113" s="897"/>
      <c r="L113" s="178"/>
      <c r="M113" s="137"/>
      <c r="N113" s="141"/>
      <c r="O113" s="141"/>
      <c r="P113" s="47"/>
      <c r="Q113" s="141"/>
      <c r="R113" s="141"/>
      <c r="S113" s="80"/>
      <c r="T113" s="142"/>
      <c r="U113" s="141"/>
      <c r="V113" s="180"/>
      <c r="W113" s="180"/>
      <c r="X113" s="180"/>
      <c r="Y113" s="180"/>
      <c r="Z113" s="180"/>
      <c r="AA113" s="180"/>
      <c r="AB113" s="180"/>
      <c r="AC113" s="141"/>
      <c r="AD113" s="136">
        <f>AD114+AD120</f>
        <v>35875810</v>
      </c>
      <c r="AE113" s="159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</row>
    <row r="114" spans="1:72" ht="27.95" customHeight="1">
      <c r="B114" s="138"/>
      <c r="C114" s="138"/>
      <c r="D114" s="138"/>
      <c r="E114" s="140"/>
      <c r="F114" s="174"/>
      <c r="G114" s="37"/>
      <c r="H114" s="46"/>
      <c r="I114" s="123"/>
      <c r="J114" s="898" t="s">
        <v>634</v>
      </c>
      <c r="K114" s="899"/>
      <c r="M114" s="137"/>
      <c r="N114" s="141"/>
      <c r="O114" s="141"/>
      <c r="P114" s="47"/>
      <c r="Q114" s="141"/>
      <c r="R114" s="141"/>
      <c r="S114" s="80"/>
      <c r="T114" s="142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36">
        <f>SUM(AD115:AD119)</f>
        <v>36000000</v>
      </c>
    </row>
    <row r="115" spans="1:72" ht="27.95" customHeight="1">
      <c r="B115" s="138"/>
      <c r="C115" s="138"/>
      <c r="D115" s="138"/>
      <c r="E115" s="140"/>
      <c r="F115" s="174"/>
      <c r="G115" s="37"/>
      <c r="H115" s="46"/>
      <c r="I115" s="123"/>
      <c r="J115" s="141" t="s">
        <v>8</v>
      </c>
      <c r="K115" s="143" t="s">
        <v>25</v>
      </c>
      <c r="L115" s="143"/>
      <c r="M115" s="137">
        <v>350000</v>
      </c>
      <c r="N115" s="141" t="s">
        <v>22</v>
      </c>
      <c r="O115" s="141" t="s">
        <v>5</v>
      </c>
      <c r="P115" s="47">
        <v>12</v>
      </c>
      <c r="Q115" s="141" t="s">
        <v>1</v>
      </c>
      <c r="R115" s="141"/>
      <c r="S115" s="80">
        <v>1</v>
      </c>
      <c r="T115" s="142" t="s">
        <v>23</v>
      </c>
      <c r="U115" s="141"/>
      <c r="V115" s="180"/>
      <c r="W115" s="180"/>
      <c r="X115" s="180"/>
      <c r="Y115" s="180"/>
      <c r="Z115" s="180"/>
      <c r="AA115" s="180"/>
      <c r="AB115" s="180"/>
      <c r="AC115" s="141" t="s">
        <v>24</v>
      </c>
      <c r="AD115" s="136">
        <f t="shared" ref="AD115:AD119" si="6">M115*P115*S115</f>
        <v>4200000</v>
      </c>
    </row>
    <row r="116" spans="1:72" ht="27.95" customHeight="1">
      <c r="B116" s="138"/>
      <c r="C116" s="138"/>
      <c r="D116" s="138"/>
      <c r="E116" s="140"/>
      <c r="F116" s="174"/>
      <c r="G116" s="37"/>
      <c r="H116" s="46"/>
      <c r="I116" s="123"/>
      <c r="J116" s="141" t="s">
        <v>8</v>
      </c>
      <c r="K116" s="143" t="s">
        <v>26</v>
      </c>
      <c r="L116" s="143"/>
      <c r="M116" s="137">
        <v>250000</v>
      </c>
      <c r="N116" s="141" t="s">
        <v>22</v>
      </c>
      <c r="O116" s="141" t="s">
        <v>5</v>
      </c>
      <c r="P116" s="80">
        <v>12</v>
      </c>
      <c r="Q116" s="141" t="s">
        <v>1</v>
      </c>
      <c r="R116" s="141" t="s">
        <v>5</v>
      </c>
      <c r="S116" s="80">
        <v>1</v>
      </c>
      <c r="T116" s="142" t="s">
        <v>23</v>
      </c>
      <c r="U116" s="141"/>
      <c r="V116" s="141"/>
      <c r="W116" s="141"/>
      <c r="X116" s="141"/>
      <c r="Y116" s="141"/>
      <c r="Z116" s="141"/>
      <c r="AA116" s="141"/>
      <c r="AB116" s="141"/>
      <c r="AC116" s="141" t="s">
        <v>24</v>
      </c>
      <c r="AD116" s="136">
        <f t="shared" si="6"/>
        <v>3000000</v>
      </c>
    </row>
    <row r="117" spans="1:72" ht="27.95" customHeight="1">
      <c r="B117" s="138"/>
      <c r="C117" s="138"/>
      <c r="D117" s="138"/>
      <c r="E117" s="140"/>
      <c r="F117" s="174"/>
      <c r="G117" s="37"/>
      <c r="H117" s="46"/>
      <c r="I117" s="123"/>
      <c r="J117" s="141" t="s">
        <v>8</v>
      </c>
      <c r="K117" s="143" t="s">
        <v>27</v>
      </c>
      <c r="L117" s="143"/>
      <c r="M117" s="137">
        <v>200000</v>
      </c>
      <c r="N117" s="141" t="s">
        <v>22</v>
      </c>
      <c r="O117" s="141" t="s">
        <v>5</v>
      </c>
      <c r="P117" s="80">
        <v>12</v>
      </c>
      <c r="Q117" s="141" t="s">
        <v>1</v>
      </c>
      <c r="R117" s="141" t="s">
        <v>5</v>
      </c>
      <c r="S117" s="80">
        <v>3</v>
      </c>
      <c r="T117" s="142" t="s">
        <v>23</v>
      </c>
      <c r="U117" s="141"/>
      <c r="V117" s="141"/>
      <c r="W117" s="141"/>
      <c r="X117" s="141"/>
      <c r="Y117" s="141"/>
      <c r="Z117" s="141"/>
      <c r="AA117" s="141"/>
      <c r="AB117" s="141"/>
      <c r="AC117" s="141" t="s">
        <v>24</v>
      </c>
      <c r="AD117" s="136">
        <f t="shared" si="6"/>
        <v>7200000</v>
      </c>
    </row>
    <row r="118" spans="1:72" ht="27.95" customHeight="1">
      <c r="B118" s="138"/>
      <c r="C118" s="138"/>
      <c r="D118" s="138"/>
      <c r="E118" s="140"/>
      <c r="F118" s="174"/>
      <c r="G118" s="37"/>
      <c r="H118" s="46"/>
      <c r="I118" s="123"/>
      <c r="J118" s="141" t="s">
        <v>8</v>
      </c>
      <c r="K118" s="143" t="s">
        <v>28</v>
      </c>
      <c r="L118" s="143"/>
      <c r="M118" s="137">
        <v>150000</v>
      </c>
      <c r="N118" s="141" t="s">
        <v>22</v>
      </c>
      <c r="O118" s="141" t="s">
        <v>5</v>
      </c>
      <c r="P118" s="80">
        <v>12</v>
      </c>
      <c r="Q118" s="141" t="s">
        <v>1</v>
      </c>
      <c r="R118" s="141" t="s">
        <v>5</v>
      </c>
      <c r="S118" s="80">
        <v>8</v>
      </c>
      <c r="T118" s="142" t="s">
        <v>23</v>
      </c>
      <c r="U118" s="141"/>
      <c r="V118" s="141"/>
      <c r="W118" s="141"/>
      <c r="X118" s="141"/>
      <c r="Y118" s="141"/>
      <c r="Z118" s="141"/>
      <c r="AA118" s="141"/>
      <c r="AB118" s="141"/>
      <c r="AC118" s="141" t="s">
        <v>24</v>
      </c>
      <c r="AD118" s="136">
        <f t="shared" si="6"/>
        <v>14400000</v>
      </c>
    </row>
    <row r="119" spans="1:72" ht="27.95" customHeight="1">
      <c r="B119" s="138"/>
      <c r="C119" s="138"/>
      <c r="D119" s="138"/>
      <c r="E119" s="138"/>
      <c r="F119" s="174"/>
      <c r="G119" s="37"/>
      <c r="H119" s="46"/>
      <c r="I119" s="123"/>
      <c r="J119" s="141" t="s">
        <v>8</v>
      </c>
      <c r="K119" s="143" t="s">
        <v>29</v>
      </c>
      <c r="L119" s="143"/>
      <c r="M119" s="137">
        <v>100000</v>
      </c>
      <c r="N119" s="141" t="s">
        <v>22</v>
      </c>
      <c r="O119" s="141" t="s">
        <v>5</v>
      </c>
      <c r="P119" s="80">
        <v>12</v>
      </c>
      <c r="Q119" s="141" t="s">
        <v>1</v>
      </c>
      <c r="R119" s="141" t="s">
        <v>5</v>
      </c>
      <c r="S119" s="80">
        <v>6</v>
      </c>
      <c r="T119" s="142" t="s">
        <v>23</v>
      </c>
      <c r="U119" s="141"/>
      <c r="V119" s="141"/>
      <c r="W119" s="141"/>
      <c r="X119" s="141"/>
      <c r="Y119" s="141"/>
      <c r="Z119" s="141"/>
      <c r="AA119" s="141"/>
      <c r="AB119" s="141"/>
      <c r="AC119" s="141" t="s">
        <v>24</v>
      </c>
      <c r="AD119" s="136">
        <f t="shared" si="6"/>
        <v>7200000</v>
      </c>
    </row>
    <row r="120" spans="1:72" ht="27.75" customHeight="1">
      <c r="B120" s="49"/>
      <c r="C120" s="138"/>
      <c r="D120" s="138"/>
      <c r="E120" s="138"/>
      <c r="F120" s="134"/>
      <c r="G120" s="37"/>
      <c r="H120" s="46"/>
      <c r="I120" s="135"/>
      <c r="J120" s="898" t="s">
        <v>629</v>
      </c>
      <c r="K120" s="899"/>
      <c r="L120" s="143"/>
      <c r="M120" s="137"/>
      <c r="N120" s="141"/>
      <c r="O120" s="141"/>
      <c r="P120" s="82"/>
      <c r="Q120" s="141"/>
      <c r="R120" s="141"/>
      <c r="S120" s="80"/>
      <c r="T120" s="142"/>
      <c r="U120" s="141"/>
      <c r="V120" s="141"/>
      <c r="W120" s="141"/>
      <c r="X120" s="141"/>
      <c r="Y120" s="141"/>
      <c r="Z120" s="141"/>
      <c r="AA120" s="141"/>
      <c r="AB120" s="141"/>
      <c r="AC120" s="141"/>
      <c r="AD120" s="136">
        <f>AD121</f>
        <v>-124190</v>
      </c>
      <c r="AE120" s="203" t="s">
        <v>754</v>
      </c>
    </row>
    <row r="121" spans="1:72" ht="27.75" customHeight="1">
      <c r="B121" s="49"/>
      <c r="C121" s="138"/>
      <c r="D121" s="138"/>
      <c r="E121" s="138"/>
      <c r="F121" s="89"/>
      <c r="G121" s="79"/>
      <c r="H121" s="106"/>
      <c r="I121" s="102"/>
      <c r="J121" s="131" t="s">
        <v>8</v>
      </c>
      <c r="K121" s="118" t="s">
        <v>25</v>
      </c>
      <c r="L121" s="118" t="s">
        <v>630</v>
      </c>
      <c r="M121" s="50">
        <v>4075810</v>
      </c>
      <c r="N121" s="131" t="s">
        <v>22</v>
      </c>
      <c r="O121" s="131"/>
      <c r="P121" s="131" t="s">
        <v>631</v>
      </c>
      <c r="Q121" s="900" t="s">
        <v>632</v>
      </c>
      <c r="R121" s="900"/>
      <c r="S121" s="901">
        <v>4200000</v>
      </c>
      <c r="T121" s="901"/>
      <c r="U121" s="131" t="s">
        <v>22</v>
      </c>
      <c r="V121" s="131"/>
      <c r="W121" s="208"/>
      <c r="X121" s="208"/>
      <c r="Y121" s="208"/>
      <c r="Z121" s="208"/>
      <c r="AA121" s="131"/>
      <c r="AB121" s="131"/>
      <c r="AC121" s="131" t="s">
        <v>555</v>
      </c>
      <c r="AD121" s="96">
        <f>M121-S121</f>
        <v>-124190</v>
      </c>
    </row>
    <row r="122" spans="1:72" ht="27.95" customHeight="1">
      <c r="B122" s="138"/>
      <c r="C122" s="138"/>
      <c r="D122" s="138"/>
      <c r="E122" s="138"/>
      <c r="F122" s="134" t="s">
        <v>257</v>
      </c>
      <c r="G122" s="139">
        <v>10232</v>
      </c>
      <c r="H122" s="46">
        <v>10800</v>
      </c>
      <c r="I122" s="123">
        <f>G122-H122</f>
        <v>-568</v>
      </c>
      <c r="J122" s="896" t="s">
        <v>257</v>
      </c>
      <c r="K122" s="897"/>
      <c r="L122" s="178"/>
      <c r="M122" s="137"/>
      <c r="N122" s="141"/>
      <c r="O122" s="141"/>
      <c r="P122" s="180"/>
      <c r="Q122" s="141"/>
      <c r="R122" s="141"/>
      <c r="S122" s="141"/>
      <c r="T122" s="141"/>
      <c r="U122" s="141"/>
      <c r="V122" s="10"/>
      <c r="W122" s="10"/>
      <c r="X122" s="10"/>
      <c r="Y122" s="10"/>
      <c r="Z122" s="10"/>
      <c r="AA122" s="10"/>
      <c r="AB122" s="10"/>
      <c r="AC122" s="141"/>
      <c r="AD122" s="136">
        <f>AD123+AD126</f>
        <v>10232260</v>
      </c>
    </row>
    <row r="123" spans="1:72" ht="27.95" customHeight="1">
      <c r="B123" s="138"/>
      <c r="C123" s="138"/>
      <c r="D123" s="138"/>
      <c r="E123" s="140"/>
      <c r="F123" s="174"/>
      <c r="G123" s="37"/>
      <c r="H123" s="46"/>
      <c r="I123" s="123"/>
      <c r="J123" s="898" t="s">
        <v>634</v>
      </c>
      <c r="K123" s="899"/>
      <c r="M123" s="137"/>
      <c r="N123" s="141"/>
      <c r="O123" s="141"/>
      <c r="P123" s="47"/>
      <c r="Q123" s="141"/>
      <c r="R123" s="141"/>
      <c r="S123" s="80"/>
      <c r="T123" s="142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36">
        <f>SUM(AD124:AD125)</f>
        <v>10800000</v>
      </c>
    </row>
    <row r="124" spans="1:72" ht="27.95" customHeight="1">
      <c r="B124" s="138"/>
      <c r="C124" s="138"/>
      <c r="D124" s="138"/>
      <c r="E124" s="140"/>
      <c r="F124" s="134"/>
      <c r="G124" s="139"/>
      <c r="H124" s="46"/>
      <c r="I124" s="135"/>
      <c r="J124" s="51" t="s">
        <v>8</v>
      </c>
      <c r="K124" s="52" t="s">
        <v>173</v>
      </c>
      <c r="L124" s="52"/>
      <c r="M124" s="53">
        <v>60000</v>
      </c>
      <c r="N124" s="54" t="s">
        <v>22</v>
      </c>
      <c r="O124" s="54" t="s">
        <v>5</v>
      </c>
      <c r="P124" s="55">
        <v>12</v>
      </c>
      <c r="Q124" s="54" t="s">
        <v>1</v>
      </c>
      <c r="R124" s="54" t="s">
        <v>5</v>
      </c>
      <c r="S124" s="56">
        <v>10</v>
      </c>
      <c r="T124" s="57" t="s">
        <v>23</v>
      </c>
      <c r="U124" s="54"/>
      <c r="V124" s="54"/>
      <c r="W124" s="54"/>
      <c r="X124" s="54"/>
      <c r="Y124" s="54"/>
      <c r="Z124" s="54"/>
      <c r="AA124" s="54"/>
      <c r="AB124" s="54"/>
      <c r="AC124" s="54" t="s">
        <v>24</v>
      </c>
      <c r="AD124" s="136">
        <f>M124*P124*S124</f>
        <v>7200000</v>
      </c>
    </row>
    <row r="125" spans="1:72" ht="27.95" customHeight="1">
      <c r="B125" s="138"/>
      <c r="C125" s="138"/>
      <c r="D125" s="138"/>
      <c r="E125" s="140"/>
      <c r="F125" s="134"/>
      <c r="G125" s="139"/>
      <c r="H125" s="46"/>
      <c r="I125" s="135"/>
      <c r="J125" s="51"/>
      <c r="K125" s="52"/>
      <c r="L125" s="52"/>
      <c r="M125" s="53">
        <v>50000</v>
      </c>
      <c r="N125" s="54" t="s">
        <v>22</v>
      </c>
      <c r="O125" s="54" t="s">
        <v>5</v>
      </c>
      <c r="P125" s="55">
        <v>12</v>
      </c>
      <c r="Q125" s="54" t="s">
        <v>1</v>
      </c>
      <c r="R125" s="54" t="s">
        <v>5</v>
      </c>
      <c r="S125" s="56">
        <v>6</v>
      </c>
      <c r="T125" s="57" t="s">
        <v>23</v>
      </c>
      <c r="U125" s="54"/>
      <c r="V125" s="54"/>
      <c r="W125" s="54"/>
      <c r="X125" s="54"/>
      <c r="Y125" s="54"/>
      <c r="Z125" s="54"/>
      <c r="AA125" s="54"/>
      <c r="AB125" s="54"/>
      <c r="AC125" s="54" t="s">
        <v>24</v>
      </c>
      <c r="AD125" s="136">
        <f>M125*P125*S125</f>
        <v>3600000</v>
      </c>
    </row>
    <row r="126" spans="1:72" ht="27.75" customHeight="1">
      <c r="B126" s="49"/>
      <c r="C126" s="138"/>
      <c r="D126" s="138"/>
      <c r="E126" s="138"/>
      <c r="F126" s="134"/>
      <c r="G126" s="37"/>
      <c r="H126" s="46"/>
      <c r="I126" s="135"/>
      <c r="J126" s="898" t="s">
        <v>629</v>
      </c>
      <c r="K126" s="899"/>
      <c r="L126" s="143"/>
      <c r="M126" s="137"/>
      <c r="N126" s="141"/>
      <c r="O126" s="141"/>
      <c r="P126" s="82"/>
      <c r="Q126" s="141"/>
      <c r="R126" s="141"/>
      <c r="S126" s="80"/>
      <c r="T126" s="142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36">
        <f>AD127</f>
        <v>-567740</v>
      </c>
    </row>
    <row r="127" spans="1:72" ht="27.75" customHeight="1">
      <c r="B127" s="49"/>
      <c r="C127" s="138"/>
      <c r="D127" s="138"/>
      <c r="E127" s="138"/>
      <c r="F127" s="134"/>
      <c r="G127" s="37"/>
      <c r="H127" s="46"/>
      <c r="I127" s="135"/>
      <c r="J127" s="141" t="s">
        <v>8</v>
      </c>
      <c r="K127" s="52" t="s">
        <v>173</v>
      </c>
      <c r="L127" s="143" t="s">
        <v>630</v>
      </c>
      <c r="M127" s="137">
        <v>3032260</v>
      </c>
      <c r="N127" s="141" t="s">
        <v>22</v>
      </c>
      <c r="O127" s="141"/>
      <c r="P127" s="141" t="s">
        <v>631</v>
      </c>
      <c r="Q127" s="894" t="s">
        <v>632</v>
      </c>
      <c r="R127" s="894"/>
      <c r="S127" s="895">
        <v>3600000</v>
      </c>
      <c r="T127" s="895"/>
      <c r="U127" s="141" t="s">
        <v>22</v>
      </c>
      <c r="V127" s="141"/>
      <c r="W127" s="38"/>
      <c r="X127" s="38"/>
      <c r="Y127" s="38"/>
      <c r="Z127" s="38"/>
      <c r="AA127" s="141"/>
      <c r="AB127" s="141"/>
      <c r="AC127" s="141" t="s">
        <v>555</v>
      </c>
      <c r="AD127" s="136">
        <f>M127-S127</f>
        <v>-567740</v>
      </c>
    </row>
    <row r="128" spans="1:72" ht="27.95" customHeight="1">
      <c r="B128" s="138"/>
      <c r="C128" s="138"/>
      <c r="D128" s="138"/>
      <c r="E128" s="140"/>
      <c r="F128" s="88" t="s">
        <v>258</v>
      </c>
      <c r="G128" s="19">
        <v>3600</v>
      </c>
      <c r="H128" s="58">
        <v>3600</v>
      </c>
      <c r="I128" s="100">
        <f>G128-H128</f>
        <v>0</v>
      </c>
      <c r="J128" s="905" t="s">
        <v>258</v>
      </c>
      <c r="K128" s="906"/>
      <c r="L128" s="171"/>
      <c r="M128" s="20"/>
      <c r="N128" s="3"/>
      <c r="O128" s="3"/>
      <c r="P128" s="4"/>
      <c r="Q128" s="3"/>
      <c r="R128" s="3"/>
      <c r="S128" s="4"/>
      <c r="T128" s="2"/>
      <c r="U128" s="3"/>
      <c r="V128" s="3"/>
      <c r="W128" s="3"/>
      <c r="X128" s="3"/>
      <c r="Y128" s="3"/>
      <c r="Z128" s="3"/>
      <c r="AA128" s="3"/>
      <c r="AB128" s="3"/>
      <c r="AC128" s="3"/>
      <c r="AD128" s="12">
        <f>SUM(AD129:AD131)</f>
        <v>3600000</v>
      </c>
    </row>
    <row r="129" spans="2:31" ht="27.95" customHeight="1">
      <c r="B129" s="138"/>
      <c r="C129" s="138"/>
      <c r="D129" s="138"/>
      <c r="E129" s="140"/>
      <c r="F129" s="134"/>
      <c r="G129" s="139"/>
      <c r="H129" s="46"/>
      <c r="I129" s="135"/>
      <c r="J129" s="141" t="s">
        <v>8</v>
      </c>
      <c r="K129" s="143" t="s">
        <v>31</v>
      </c>
      <c r="L129" s="143"/>
      <c r="M129" s="137">
        <v>50000</v>
      </c>
      <c r="N129" s="141" t="s">
        <v>22</v>
      </c>
      <c r="O129" s="141" t="s">
        <v>5</v>
      </c>
      <c r="P129" s="80">
        <v>12</v>
      </c>
      <c r="Q129" s="141" t="s">
        <v>1</v>
      </c>
      <c r="R129" s="141" t="s">
        <v>5</v>
      </c>
      <c r="S129" s="80">
        <v>1</v>
      </c>
      <c r="T129" s="142" t="s">
        <v>23</v>
      </c>
      <c r="U129" s="141"/>
      <c r="V129" s="141"/>
      <c r="W129" s="141"/>
      <c r="X129" s="141"/>
      <c r="Y129" s="141"/>
      <c r="Z129" s="141"/>
      <c r="AA129" s="141"/>
      <c r="AB129" s="141"/>
      <c r="AC129" s="141" t="s">
        <v>24</v>
      </c>
      <c r="AD129" s="136">
        <f>M129*P129*S129</f>
        <v>600000</v>
      </c>
    </row>
    <row r="130" spans="2:31" ht="27.95" customHeight="1">
      <c r="B130" s="138"/>
      <c r="C130" s="138"/>
      <c r="D130" s="138"/>
      <c r="E130" s="140"/>
      <c r="F130" s="134"/>
      <c r="G130" s="139"/>
      <c r="H130" s="46"/>
      <c r="I130" s="135"/>
      <c r="J130" s="141" t="s">
        <v>8</v>
      </c>
      <c r="K130" s="143" t="s">
        <v>32</v>
      </c>
      <c r="L130" s="143"/>
      <c r="M130" s="137">
        <v>50000</v>
      </c>
      <c r="N130" s="141" t="s">
        <v>22</v>
      </c>
      <c r="O130" s="141" t="s">
        <v>5</v>
      </c>
      <c r="P130" s="80">
        <v>12</v>
      </c>
      <c r="Q130" s="141" t="s">
        <v>1</v>
      </c>
      <c r="R130" s="141" t="s">
        <v>5</v>
      </c>
      <c r="S130" s="80">
        <v>1</v>
      </c>
      <c r="T130" s="142" t="s">
        <v>23</v>
      </c>
      <c r="U130" s="141"/>
      <c r="V130" s="141"/>
      <c r="W130" s="141"/>
      <c r="X130" s="141"/>
      <c r="Y130" s="141"/>
      <c r="Z130" s="141"/>
      <c r="AA130" s="141"/>
      <c r="AB130" s="141"/>
      <c r="AC130" s="141" t="s">
        <v>24</v>
      </c>
      <c r="AD130" s="136">
        <f>M130*P130*S130</f>
        <v>600000</v>
      </c>
    </row>
    <row r="131" spans="2:31" ht="27.95" customHeight="1">
      <c r="B131" s="71"/>
      <c r="C131" s="71"/>
      <c r="D131" s="71"/>
      <c r="E131" s="78"/>
      <c r="F131" s="89"/>
      <c r="G131" s="67"/>
      <c r="H131" s="106"/>
      <c r="I131" s="102"/>
      <c r="J131" s="131" t="s">
        <v>8</v>
      </c>
      <c r="K131" s="118" t="s">
        <v>259</v>
      </c>
      <c r="L131" s="118"/>
      <c r="M131" s="50">
        <v>200000</v>
      </c>
      <c r="N131" s="131" t="s">
        <v>22</v>
      </c>
      <c r="O131" s="131" t="s">
        <v>5</v>
      </c>
      <c r="P131" s="90">
        <v>12</v>
      </c>
      <c r="Q131" s="131" t="s">
        <v>1</v>
      </c>
      <c r="R131" s="131" t="s">
        <v>5</v>
      </c>
      <c r="S131" s="90">
        <v>1</v>
      </c>
      <c r="T131" s="86" t="s">
        <v>23</v>
      </c>
      <c r="U131" s="131"/>
      <c r="V131" s="131"/>
      <c r="W131" s="131"/>
      <c r="X131" s="131"/>
      <c r="Y131" s="131"/>
      <c r="Z131" s="131"/>
      <c r="AA131" s="131"/>
      <c r="AB131" s="131"/>
      <c r="AC131" s="131" t="s">
        <v>24</v>
      </c>
      <c r="AD131" s="96">
        <f>M131*P131*S131</f>
        <v>2400000</v>
      </c>
    </row>
    <row r="132" spans="2:31" ht="27.95" customHeight="1">
      <c r="B132" s="49"/>
      <c r="C132" s="138"/>
      <c r="D132" s="138"/>
      <c r="E132" s="138"/>
      <c r="F132" s="134" t="s">
        <v>260</v>
      </c>
      <c r="G132" s="37">
        <v>10406</v>
      </c>
      <c r="H132" s="46">
        <v>10800</v>
      </c>
      <c r="I132" s="123">
        <f>G132-H132</f>
        <v>-394</v>
      </c>
      <c r="J132" s="896" t="s">
        <v>260</v>
      </c>
      <c r="K132" s="919"/>
      <c r="M132" s="137"/>
      <c r="N132" s="141"/>
      <c r="O132" s="141"/>
      <c r="P132" s="47"/>
      <c r="Q132" s="141"/>
      <c r="R132" s="141"/>
      <c r="S132" s="80"/>
      <c r="T132" s="142"/>
      <c r="U132" s="141"/>
      <c r="V132" s="141"/>
      <c r="W132" s="141"/>
      <c r="X132" s="141"/>
      <c r="Y132" s="141"/>
      <c r="Z132" s="141"/>
      <c r="AA132" s="141"/>
      <c r="AB132" s="141"/>
      <c r="AC132" s="141"/>
      <c r="AD132" s="136">
        <f>AD133+AD136</f>
        <v>10405810</v>
      </c>
    </row>
    <row r="133" spans="2:31" ht="27.95" customHeight="1">
      <c r="B133" s="49"/>
      <c r="C133" s="138"/>
      <c r="D133" s="138"/>
      <c r="E133" s="138"/>
      <c r="F133" s="134"/>
      <c r="G133" s="37"/>
      <c r="H133" s="46"/>
      <c r="I133" s="123"/>
      <c r="J133" s="898" t="s">
        <v>634</v>
      </c>
      <c r="K133" s="899"/>
      <c r="M133" s="137"/>
      <c r="N133" s="141"/>
      <c r="O133" s="141"/>
      <c r="P133" s="47"/>
      <c r="Q133" s="141"/>
      <c r="R133" s="141"/>
      <c r="S133" s="80"/>
      <c r="T133" s="142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36">
        <f>SUM(AD134:AD135)</f>
        <v>10800000</v>
      </c>
    </row>
    <row r="134" spans="2:31" ht="27.95" customHeight="1">
      <c r="B134" s="49"/>
      <c r="C134" s="138"/>
      <c r="D134" s="138"/>
      <c r="E134" s="138"/>
      <c r="F134" s="134"/>
      <c r="G134" s="37"/>
      <c r="H134" s="46"/>
      <c r="I134" s="135"/>
      <c r="J134" s="141"/>
      <c r="K134" s="143" t="s">
        <v>261</v>
      </c>
      <c r="L134" s="143"/>
      <c r="M134" s="137">
        <v>40000</v>
      </c>
      <c r="N134" s="141" t="s">
        <v>22</v>
      </c>
      <c r="O134" s="141" t="s">
        <v>5</v>
      </c>
      <c r="P134" s="82">
        <v>12</v>
      </c>
      <c r="Q134" s="141" t="s">
        <v>1</v>
      </c>
      <c r="R134" s="141" t="s">
        <v>5</v>
      </c>
      <c r="S134" s="80">
        <v>12</v>
      </c>
      <c r="T134" s="142" t="s">
        <v>23</v>
      </c>
      <c r="U134" s="141"/>
      <c r="V134" s="141"/>
      <c r="W134" s="141"/>
      <c r="X134" s="141"/>
      <c r="Y134" s="141"/>
      <c r="Z134" s="141"/>
      <c r="AA134" s="141"/>
      <c r="AB134" s="141"/>
      <c r="AC134" s="141" t="s">
        <v>24</v>
      </c>
      <c r="AD134" s="136">
        <f>M134*P134*S134</f>
        <v>5760000</v>
      </c>
    </row>
    <row r="135" spans="2:31" ht="27.95" customHeight="1">
      <c r="B135" s="49"/>
      <c r="C135" s="138"/>
      <c r="D135" s="138"/>
      <c r="E135" s="138"/>
      <c r="F135" s="134"/>
      <c r="G135" s="37"/>
      <c r="H135" s="46"/>
      <c r="I135" s="135"/>
      <c r="J135" s="141"/>
      <c r="K135" s="143" t="s">
        <v>262</v>
      </c>
      <c r="L135" s="143"/>
      <c r="M135" s="137">
        <v>20000</v>
      </c>
      <c r="N135" s="141" t="s">
        <v>263</v>
      </c>
      <c r="O135" s="141" t="s">
        <v>5</v>
      </c>
      <c r="P135" s="82">
        <v>12</v>
      </c>
      <c r="Q135" s="141" t="s">
        <v>1</v>
      </c>
      <c r="R135" s="141" t="s">
        <v>5</v>
      </c>
      <c r="S135" s="80">
        <v>21</v>
      </c>
      <c r="T135" s="142" t="s">
        <v>23</v>
      </c>
      <c r="U135" s="141"/>
      <c r="V135" s="141"/>
      <c r="W135" s="141"/>
      <c r="X135" s="141"/>
      <c r="Y135" s="141"/>
      <c r="Z135" s="141"/>
      <c r="AA135" s="141"/>
      <c r="AB135" s="141"/>
      <c r="AC135" s="141" t="s">
        <v>24</v>
      </c>
      <c r="AD135" s="136">
        <f>M135*P135*S135</f>
        <v>5040000</v>
      </c>
    </row>
    <row r="136" spans="2:31" ht="27.95" customHeight="1">
      <c r="B136" s="49"/>
      <c r="C136" s="138"/>
      <c r="D136" s="138"/>
      <c r="E136" s="138"/>
      <c r="F136" s="134"/>
      <c r="G136" s="37"/>
      <c r="H136" s="46"/>
      <c r="I136" s="135"/>
      <c r="J136" s="898" t="s">
        <v>629</v>
      </c>
      <c r="K136" s="899"/>
      <c r="L136" s="143"/>
      <c r="M136" s="137"/>
      <c r="N136" s="141"/>
      <c r="O136" s="141"/>
      <c r="P136" s="82"/>
      <c r="Q136" s="141"/>
      <c r="R136" s="141"/>
      <c r="S136" s="80"/>
      <c r="T136" s="142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36">
        <f>AD137</f>
        <v>-394190</v>
      </c>
      <c r="AE136" s="203"/>
    </row>
    <row r="137" spans="2:31" ht="27.95" customHeight="1">
      <c r="B137" s="49"/>
      <c r="C137" s="138"/>
      <c r="D137" s="138"/>
      <c r="E137" s="138"/>
      <c r="F137" s="89"/>
      <c r="G137" s="79"/>
      <c r="H137" s="106"/>
      <c r="I137" s="102"/>
      <c r="J137" s="131" t="s">
        <v>8</v>
      </c>
      <c r="K137" s="216" t="s">
        <v>726</v>
      </c>
      <c r="L137" s="118" t="s">
        <v>630</v>
      </c>
      <c r="M137" s="50">
        <v>10405810</v>
      </c>
      <c r="N137" s="131" t="s">
        <v>22</v>
      </c>
      <c r="O137" s="131"/>
      <c r="P137" s="131" t="s">
        <v>631</v>
      </c>
      <c r="Q137" s="900" t="s">
        <v>632</v>
      </c>
      <c r="R137" s="900"/>
      <c r="S137" s="901">
        <v>10800000</v>
      </c>
      <c r="T137" s="901"/>
      <c r="U137" s="131" t="s">
        <v>22</v>
      </c>
      <c r="V137" s="131"/>
      <c r="W137" s="208"/>
      <c r="X137" s="208"/>
      <c r="Y137" s="208"/>
      <c r="Z137" s="208"/>
      <c r="AA137" s="131"/>
      <c r="AB137" s="131"/>
      <c r="AC137" s="131" t="s">
        <v>555</v>
      </c>
      <c r="AD137" s="96">
        <f>M137-S137</f>
        <v>-394190</v>
      </c>
    </row>
    <row r="138" spans="2:31" ht="27.95" customHeight="1">
      <c r="B138" s="138"/>
      <c r="C138" s="138"/>
      <c r="D138" s="138"/>
      <c r="E138" s="140"/>
      <c r="F138" s="134" t="s">
        <v>737</v>
      </c>
      <c r="G138" s="37">
        <v>174745</v>
      </c>
      <c r="H138" s="46">
        <v>177314</v>
      </c>
      <c r="I138" s="123">
        <f>G138-H138</f>
        <v>-2569</v>
      </c>
      <c r="J138" s="896" t="s">
        <v>519</v>
      </c>
      <c r="K138" s="897"/>
      <c r="L138" s="178"/>
      <c r="M138" s="137"/>
      <c r="N138" s="141"/>
      <c r="O138" s="141"/>
      <c r="P138" s="80"/>
      <c r="Q138" s="141"/>
      <c r="R138" s="141"/>
      <c r="S138" s="80"/>
      <c r="T138" s="142"/>
      <c r="U138" s="31"/>
      <c r="AD138" s="136">
        <f>AD139+AD157</f>
        <v>174745400</v>
      </c>
    </row>
    <row r="139" spans="2:31" ht="27.95" customHeight="1">
      <c r="B139" s="138"/>
      <c r="C139" s="138"/>
      <c r="D139" s="138"/>
      <c r="E139" s="140"/>
      <c r="F139" s="174"/>
      <c r="G139" s="37"/>
      <c r="H139" s="46"/>
      <c r="I139" s="123"/>
      <c r="J139" s="898" t="s">
        <v>634</v>
      </c>
      <c r="K139" s="899"/>
      <c r="M139" s="137"/>
      <c r="N139" s="141"/>
      <c r="O139" s="141"/>
      <c r="P139" s="47"/>
      <c r="Q139" s="141"/>
      <c r="R139" s="141"/>
      <c r="S139" s="80"/>
      <c r="T139" s="142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36">
        <f>AD140+AD149+AD153</f>
        <v>177313800</v>
      </c>
    </row>
    <row r="140" spans="2:31" ht="27.75" customHeight="1">
      <c r="B140" s="138"/>
      <c r="C140" s="138"/>
      <c r="D140" s="138"/>
      <c r="E140" s="140"/>
      <c r="F140" s="134"/>
      <c r="G140" s="139"/>
      <c r="H140" s="46"/>
      <c r="I140" s="123"/>
      <c r="J140" s="178" t="s">
        <v>402</v>
      </c>
      <c r="K140" s="143" t="s">
        <v>437</v>
      </c>
      <c r="L140" s="178"/>
      <c r="M140" s="137"/>
      <c r="N140" s="141"/>
      <c r="O140" s="141"/>
      <c r="P140" s="80"/>
      <c r="Q140" s="141"/>
      <c r="R140" s="141"/>
      <c r="S140" s="80"/>
      <c r="T140" s="142"/>
      <c r="U140" s="31"/>
      <c r="AD140" s="136">
        <f>SUM(AD141:AD148)</f>
        <v>65425500</v>
      </c>
    </row>
    <row r="141" spans="2:31" ht="27.95" customHeight="1">
      <c r="B141" s="138"/>
      <c r="C141" s="138"/>
      <c r="D141" s="138"/>
      <c r="E141" s="140"/>
      <c r="F141" s="134"/>
      <c r="G141" s="139"/>
      <c r="H141" s="46"/>
      <c r="I141" s="123"/>
      <c r="J141" s="141"/>
      <c r="K141" s="143" t="s">
        <v>253</v>
      </c>
      <c r="L141" s="143"/>
      <c r="M141" s="137">
        <v>52444220</v>
      </c>
      <c r="N141" s="141" t="s">
        <v>22</v>
      </c>
      <c r="O141" s="141" t="s">
        <v>5</v>
      </c>
      <c r="P141" s="80" t="s">
        <v>36</v>
      </c>
      <c r="Q141" s="141" t="s">
        <v>315</v>
      </c>
      <c r="R141" s="141" t="s">
        <v>5</v>
      </c>
      <c r="S141" s="80">
        <v>1.5</v>
      </c>
      <c r="T141" s="141" t="s">
        <v>5</v>
      </c>
      <c r="U141" s="141">
        <v>15</v>
      </c>
      <c r="V141" s="141" t="s">
        <v>38</v>
      </c>
      <c r="W141" s="141"/>
      <c r="X141" s="141"/>
      <c r="Y141" s="141"/>
      <c r="Z141" s="141"/>
      <c r="AA141" s="141"/>
      <c r="AB141" s="141"/>
      <c r="AC141" s="141" t="s">
        <v>24</v>
      </c>
      <c r="AD141" s="122">
        <f>(ROUNDUP((M141/209)*S141,-1)*U141)+750</f>
        <v>5646750</v>
      </c>
    </row>
    <row r="142" spans="2:31" ht="27.95" customHeight="1">
      <c r="B142" s="138"/>
      <c r="C142" s="138"/>
      <c r="D142" s="138"/>
      <c r="E142" s="140"/>
      <c r="F142" s="134"/>
      <c r="G142" s="139"/>
      <c r="H142" s="46"/>
      <c r="I142" s="135"/>
      <c r="J142" s="141"/>
      <c r="K142" s="143" t="s">
        <v>26</v>
      </c>
      <c r="L142" s="143"/>
      <c r="M142" s="137">
        <v>42881520</v>
      </c>
      <c r="N142" s="141" t="s">
        <v>22</v>
      </c>
      <c r="O142" s="141" t="s">
        <v>5</v>
      </c>
      <c r="P142" s="80" t="s">
        <v>36</v>
      </c>
      <c r="Q142" s="141" t="s">
        <v>315</v>
      </c>
      <c r="R142" s="141" t="s">
        <v>5</v>
      </c>
      <c r="S142" s="80">
        <v>1.5</v>
      </c>
      <c r="T142" s="141" t="s">
        <v>5</v>
      </c>
      <c r="U142" s="141">
        <v>15</v>
      </c>
      <c r="V142" s="141" t="s">
        <v>38</v>
      </c>
      <c r="W142" s="141"/>
      <c r="X142" s="141"/>
      <c r="Y142" s="141"/>
      <c r="Z142" s="141"/>
      <c r="AA142" s="141"/>
      <c r="AB142" s="141"/>
      <c r="AC142" s="141" t="s">
        <v>24</v>
      </c>
      <c r="AD142" s="122">
        <f>(ROUNDUP((M142/209)*S142,-1)*U142)+900</f>
        <v>4617450</v>
      </c>
    </row>
    <row r="143" spans="2:31" ht="27.95" customHeight="1">
      <c r="B143" s="138"/>
      <c r="C143" s="138"/>
      <c r="D143" s="138"/>
      <c r="E143" s="140"/>
      <c r="F143" s="134"/>
      <c r="G143" s="139"/>
      <c r="H143" s="46"/>
      <c r="I143" s="135"/>
      <c r="J143" s="141"/>
      <c r="K143" s="143" t="s">
        <v>27</v>
      </c>
      <c r="L143" s="143"/>
      <c r="M143" s="137">
        <v>110830140</v>
      </c>
      <c r="N143" s="141" t="s">
        <v>22</v>
      </c>
      <c r="O143" s="141" t="s">
        <v>5</v>
      </c>
      <c r="P143" s="80" t="s">
        <v>36</v>
      </c>
      <c r="Q143" s="141" t="s">
        <v>315</v>
      </c>
      <c r="R143" s="141" t="s">
        <v>5</v>
      </c>
      <c r="S143" s="80">
        <v>1.5</v>
      </c>
      <c r="T143" s="141" t="s">
        <v>5</v>
      </c>
      <c r="U143" s="141">
        <v>15</v>
      </c>
      <c r="V143" s="141" t="s">
        <v>38</v>
      </c>
      <c r="W143" s="141"/>
      <c r="X143" s="141"/>
      <c r="Y143" s="141"/>
      <c r="Z143" s="141"/>
      <c r="AA143" s="141"/>
      <c r="AB143" s="141"/>
      <c r="AC143" s="141" t="s">
        <v>24</v>
      </c>
      <c r="AD143" s="122">
        <f>(ROUNDUP((M143/209)*S143,-1)*U143)+3450</f>
        <v>11935050</v>
      </c>
    </row>
    <row r="144" spans="2:31" ht="27.95" customHeight="1">
      <c r="B144" s="138"/>
      <c r="C144" s="138"/>
      <c r="D144" s="138"/>
      <c r="E144" s="140"/>
      <c r="F144" s="134"/>
      <c r="G144" s="139"/>
      <c r="H144" s="46"/>
      <c r="I144" s="135"/>
      <c r="J144" s="141"/>
      <c r="K144" s="143" t="s">
        <v>28</v>
      </c>
      <c r="L144" s="143"/>
      <c r="M144" s="137">
        <v>208674460</v>
      </c>
      <c r="N144" s="141" t="s">
        <v>22</v>
      </c>
      <c r="O144" s="141" t="s">
        <v>5</v>
      </c>
      <c r="P144" s="80" t="s">
        <v>36</v>
      </c>
      <c r="Q144" s="141" t="s">
        <v>315</v>
      </c>
      <c r="R144" s="141" t="s">
        <v>5</v>
      </c>
      <c r="S144" s="80">
        <v>1.5</v>
      </c>
      <c r="T144" s="141" t="s">
        <v>5</v>
      </c>
      <c r="U144" s="141">
        <v>15</v>
      </c>
      <c r="V144" s="141" t="s">
        <v>38</v>
      </c>
      <c r="W144" s="141"/>
      <c r="X144" s="141"/>
      <c r="Y144" s="141"/>
      <c r="Z144" s="141"/>
      <c r="AA144" s="141"/>
      <c r="AB144" s="141"/>
      <c r="AC144" s="141" t="s">
        <v>24</v>
      </c>
      <c r="AD144" s="122">
        <f>(ROUNDUP((M144/209)*S144,-1)*U144)+5700</f>
        <v>22470750</v>
      </c>
    </row>
    <row r="145" spans="2:50" ht="27.75" customHeight="1">
      <c r="B145" s="138"/>
      <c r="C145" s="138"/>
      <c r="D145" s="138"/>
      <c r="E145" s="140"/>
      <c r="F145" s="134"/>
      <c r="G145" s="139"/>
      <c r="H145" s="46"/>
      <c r="I145" s="135"/>
      <c r="J145" s="141"/>
      <c r="K145" s="143" t="s">
        <v>29</v>
      </c>
      <c r="L145" s="143"/>
      <c r="M145" s="137">
        <v>105277080</v>
      </c>
      <c r="N145" s="141" t="s">
        <v>22</v>
      </c>
      <c r="O145" s="141" t="s">
        <v>5</v>
      </c>
      <c r="P145" s="80" t="s">
        <v>36</v>
      </c>
      <c r="Q145" s="141" t="s">
        <v>315</v>
      </c>
      <c r="R145" s="141" t="s">
        <v>5</v>
      </c>
      <c r="S145" s="80">
        <v>1.5</v>
      </c>
      <c r="T145" s="141" t="s">
        <v>5</v>
      </c>
      <c r="U145" s="141">
        <v>15</v>
      </c>
      <c r="V145" s="141" t="s">
        <v>38</v>
      </c>
      <c r="W145" s="141"/>
      <c r="X145" s="141"/>
      <c r="Y145" s="141"/>
      <c r="Z145" s="141"/>
      <c r="AA145" s="141"/>
      <c r="AB145" s="141"/>
      <c r="AC145" s="141" t="s">
        <v>24</v>
      </c>
      <c r="AD145" s="122">
        <f>(ROUNDUP((M145/209)*S145,-1)*U145)+1500</f>
        <v>11335200</v>
      </c>
    </row>
    <row r="146" spans="2:50" ht="27.95" customHeight="1">
      <c r="B146" s="138"/>
      <c r="C146" s="138"/>
      <c r="D146" s="138"/>
      <c r="E146" s="140"/>
      <c r="F146" s="134"/>
      <c r="G146" s="139"/>
      <c r="H146" s="46"/>
      <c r="I146" s="135"/>
      <c r="J146" s="141"/>
      <c r="K146" s="143" t="s">
        <v>330</v>
      </c>
      <c r="L146" s="143"/>
      <c r="M146" s="137">
        <v>36204720</v>
      </c>
      <c r="N146" s="141" t="s">
        <v>22</v>
      </c>
      <c r="O146" s="141" t="s">
        <v>5</v>
      </c>
      <c r="P146" s="80" t="s">
        <v>264</v>
      </c>
      <c r="Q146" s="141" t="s">
        <v>315</v>
      </c>
      <c r="R146" s="141" t="s">
        <v>5</v>
      </c>
      <c r="S146" s="80">
        <v>1.5</v>
      </c>
      <c r="T146" s="141" t="s">
        <v>5</v>
      </c>
      <c r="U146" s="141">
        <v>15</v>
      </c>
      <c r="V146" s="141" t="s">
        <v>38</v>
      </c>
      <c r="W146" s="141"/>
      <c r="X146" s="141"/>
      <c r="Y146" s="141"/>
      <c r="Z146" s="141"/>
      <c r="AA146" s="141"/>
      <c r="AB146" s="141"/>
      <c r="AC146" s="141" t="s">
        <v>24</v>
      </c>
      <c r="AD146" s="122">
        <f>(ROUNDUP((M146/209)*S146,-1)*U146)+750</f>
        <v>3898500</v>
      </c>
    </row>
    <row r="147" spans="2:50" ht="27.95" customHeight="1">
      <c r="B147" s="138"/>
      <c r="C147" s="138"/>
      <c r="D147" s="138"/>
      <c r="E147" s="140"/>
      <c r="F147" s="134"/>
      <c r="G147" s="139"/>
      <c r="H147" s="46"/>
      <c r="I147" s="135"/>
      <c r="J147" s="141"/>
      <c r="K147" s="143" t="s">
        <v>39</v>
      </c>
      <c r="L147" s="143"/>
      <c r="M147" s="137">
        <v>51288000</v>
      </c>
      <c r="N147" s="141" t="s">
        <v>22</v>
      </c>
      <c r="O147" s="141" t="s">
        <v>5</v>
      </c>
      <c r="P147" s="80" t="s">
        <v>36</v>
      </c>
      <c r="Q147" s="141" t="s">
        <v>315</v>
      </c>
      <c r="R147" s="141" t="s">
        <v>5</v>
      </c>
      <c r="S147" s="80">
        <v>1.5</v>
      </c>
      <c r="T147" s="141" t="s">
        <v>5</v>
      </c>
      <c r="U147" s="141">
        <v>15</v>
      </c>
      <c r="V147" s="141" t="s">
        <v>38</v>
      </c>
      <c r="W147" s="141"/>
      <c r="X147" s="141"/>
      <c r="Y147" s="141"/>
      <c r="Z147" s="141"/>
      <c r="AA147" s="141"/>
      <c r="AB147" s="141"/>
      <c r="AC147" s="141" t="s">
        <v>24</v>
      </c>
      <c r="AD147" s="122">
        <f>(ROUNDUP((M147/209)*S147,-1)*U147)+300</f>
        <v>5521800</v>
      </c>
    </row>
    <row r="148" spans="2:50" ht="27.95" customHeight="1">
      <c r="B148" s="138"/>
      <c r="C148" s="138"/>
      <c r="D148" s="138"/>
      <c r="E148" s="140"/>
      <c r="F148" s="134"/>
      <c r="G148" s="139"/>
      <c r="H148" s="46"/>
      <c r="I148" s="135"/>
      <c r="J148" s="141"/>
      <c r="K148" s="899" t="s">
        <v>520</v>
      </c>
      <c r="L148" s="899"/>
      <c r="M148" s="899"/>
      <c r="N148" s="899"/>
      <c r="O148" s="899"/>
      <c r="P148" s="899"/>
      <c r="Q148" s="899"/>
      <c r="R148" s="899"/>
      <c r="S148" s="899"/>
      <c r="T148" s="899"/>
      <c r="U148" s="899"/>
      <c r="V148" s="899"/>
      <c r="W148" s="899"/>
      <c r="X148" s="899"/>
      <c r="Y148" s="899"/>
      <c r="Z148" s="899"/>
      <c r="AA148" s="899"/>
      <c r="AB148" s="899"/>
      <c r="AC148" s="899"/>
      <c r="AD148" s="931"/>
      <c r="AF148" s="143"/>
      <c r="AG148" s="137"/>
      <c r="AH148" s="141"/>
      <c r="AI148" s="141"/>
      <c r="AJ148" s="80"/>
      <c r="AK148" s="141"/>
      <c r="AL148" s="141"/>
      <c r="AM148" s="80"/>
      <c r="AN148" s="141"/>
      <c r="AO148" s="141"/>
      <c r="AP148" s="141"/>
      <c r="AQ148" s="141"/>
      <c r="AR148" s="169"/>
      <c r="AS148" s="141"/>
      <c r="AT148" s="930"/>
      <c r="AU148" s="930"/>
      <c r="AV148" s="930"/>
      <c r="AW148" s="125"/>
      <c r="AX148" s="132"/>
    </row>
    <row r="149" spans="2:50" ht="27.95" customHeight="1">
      <c r="B149" s="138"/>
      <c r="C149" s="138"/>
      <c r="D149" s="138"/>
      <c r="E149" s="140"/>
      <c r="F149" s="134"/>
      <c r="G149" s="139"/>
      <c r="H149" s="46"/>
      <c r="I149" s="135"/>
      <c r="J149" s="141" t="s">
        <v>8</v>
      </c>
      <c r="K149" s="143" t="s">
        <v>40</v>
      </c>
      <c r="L149" s="143"/>
      <c r="M149" s="137"/>
      <c r="N149" s="141"/>
      <c r="O149" s="141"/>
      <c r="P149" s="80"/>
      <c r="Q149" s="141"/>
      <c r="R149" s="141"/>
      <c r="S149" s="80"/>
      <c r="T149" s="141"/>
      <c r="U149" s="141"/>
      <c r="V149" s="141"/>
      <c r="W149" s="141"/>
      <c r="X149" s="141"/>
      <c r="Y149" s="141"/>
      <c r="Z149" s="141"/>
      <c r="AA149" s="141"/>
      <c r="AB149" s="141"/>
      <c r="AC149" s="141"/>
      <c r="AD149" s="122">
        <f>SUM(AD150:AD151)</f>
        <v>104674800</v>
      </c>
    </row>
    <row r="150" spans="2:50" ht="27.95" customHeight="1">
      <c r="B150" s="138"/>
      <c r="C150" s="138"/>
      <c r="D150" s="138"/>
      <c r="E150" s="140"/>
      <c r="F150" s="134"/>
      <c r="G150" s="139"/>
      <c r="H150" s="46"/>
      <c r="I150" s="135"/>
      <c r="J150" s="141"/>
      <c r="K150" s="143" t="s">
        <v>41</v>
      </c>
      <c r="L150" s="143"/>
      <c r="M150" s="137">
        <f>M141+M142+M143+M144+M145+M146+M147</f>
        <v>607600140</v>
      </c>
      <c r="N150" s="141" t="s">
        <v>22</v>
      </c>
      <c r="O150" s="141" t="s">
        <v>5</v>
      </c>
      <c r="P150" s="80" t="s">
        <v>264</v>
      </c>
      <c r="Q150" s="141" t="s">
        <v>315</v>
      </c>
      <c r="R150" s="141" t="s">
        <v>5</v>
      </c>
      <c r="S150" s="80">
        <v>1.5</v>
      </c>
      <c r="T150" s="141" t="s">
        <v>5</v>
      </c>
      <c r="U150" s="141">
        <v>8</v>
      </c>
      <c r="V150" s="141" t="s">
        <v>315</v>
      </c>
      <c r="W150" s="141" t="s">
        <v>5</v>
      </c>
      <c r="X150" s="141">
        <v>2</v>
      </c>
      <c r="Y150" s="141" t="s">
        <v>42</v>
      </c>
      <c r="Z150" s="141"/>
      <c r="AA150" s="141"/>
      <c r="AB150" s="141"/>
      <c r="AC150" s="141" t="s">
        <v>24</v>
      </c>
      <c r="AD150" s="122">
        <f>(ROUNDUP((M150/209)*S150,-1)*U150)*X150+8960</f>
        <v>69781280</v>
      </c>
    </row>
    <row r="151" spans="2:50" ht="27.95" customHeight="1">
      <c r="B151" s="138"/>
      <c r="C151" s="138"/>
      <c r="D151" s="138"/>
      <c r="E151" s="140"/>
      <c r="F151" s="134"/>
      <c r="G151" s="139"/>
      <c r="H151" s="46"/>
      <c r="I151" s="135"/>
      <c r="J151" s="141"/>
      <c r="K151" s="143" t="s">
        <v>43</v>
      </c>
      <c r="L151" s="143"/>
      <c r="M151" s="137">
        <f>M141+M142+M143+M144+M145+M146+M147</f>
        <v>607600140</v>
      </c>
      <c r="N151" s="141" t="s">
        <v>22</v>
      </c>
      <c r="O151" s="141" t="s">
        <v>5</v>
      </c>
      <c r="P151" s="80" t="s">
        <v>264</v>
      </c>
      <c r="Q151" s="141" t="s">
        <v>315</v>
      </c>
      <c r="R151" s="141" t="s">
        <v>5</v>
      </c>
      <c r="S151" s="80">
        <v>1.5</v>
      </c>
      <c r="T151" s="141" t="s">
        <v>5</v>
      </c>
      <c r="U151" s="141">
        <v>8</v>
      </c>
      <c r="V151" s="141" t="s">
        <v>315</v>
      </c>
      <c r="W151" s="141" t="s">
        <v>5</v>
      </c>
      <c r="X151" s="141">
        <v>1</v>
      </c>
      <c r="Y151" s="141" t="s">
        <v>42</v>
      </c>
      <c r="Z151" s="141"/>
      <c r="AA151" s="141"/>
      <c r="AB151" s="141"/>
      <c r="AC151" s="141" t="s">
        <v>24</v>
      </c>
      <c r="AD151" s="122">
        <f>(ROUNDUP((M151/209)*S151,-1)*U151)*X151+7360</f>
        <v>34893520</v>
      </c>
    </row>
    <row r="152" spans="2:50" ht="27.95" customHeight="1">
      <c r="B152" s="138"/>
      <c r="C152" s="138"/>
      <c r="D152" s="138"/>
      <c r="E152" s="140"/>
      <c r="F152" s="134"/>
      <c r="G152" s="139"/>
      <c r="H152" s="46"/>
      <c r="I152" s="135"/>
      <c r="J152" s="141"/>
      <c r="K152" s="899" t="s">
        <v>521</v>
      </c>
      <c r="L152" s="899"/>
      <c r="M152" s="899"/>
      <c r="N152" s="899"/>
      <c r="O152" s="899"/>
      <c r="P152" s="899"/>
      <c r="Q152" s="899"/>
      <c r="R152" s="899"/>
      <c r="S152" s="899"/>
      <c r="T152" s="899"/>
      <c r="U152" s="899"/>
      <c r="V152" s="899"/>
      <c r="W152" s="899"/>
      <c r="X152" s="899"/>
      <c r="Y152" s="899"/>
      <c r="Z152" s="899"/>
      <c r="AA152" s="899"/>
      <c r="AB152" s="899"/>
      <c r="AC152" s="899"/>
      <c r="AD152" s="931"/>
    </row>
    <row r="153" spans="2:50" ht="27.95" customHeight="1">
      <c r="B153" s="138"/>
      <c r="C153" s="138"/>
      <c r="D153" s="138"/>
      <c r="E153" s="140"/>
      <c r="F153" s="134"/>
      <c r="G153" s="139"/>
      <c r="H153" s="46"/>
      <c r="I153" s="135"/>
      <c r="J153" s="141" t="s">
        <v>8</v>
      </c>
      <c r="K153" s="143" t="s">
        <v>522</v>
      </c>
      <c r="L153" s="143"/>
      <c r="M153" s="137"/>
      <c r="N153" s="141"/>
      <c r="O153" s="141"/>
      <c r="P153" s="80"/>
      <c r="Q153" s="141"/>
      <c r="R153" s="141"/>
      <c r="S153" s="80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22">
        <f>SUM(AD154:AD155)+6200</f>
        <v>7213500</v>
      </c>
    </row>
    <row r="154" spans="2:50" ht="27.95" customHeight="1">
      <c r="B154" s="138"/>
      <c r="C154" s="138"/>
      <c r="D154" s="138"/>
      <c r="E154" s="140"/>
      <c r="F154" s="134"/>
      <c r="G154" s="139"/>
      <c r="H154" s="46"/>
      <c r="I154" s="135"/>
      <c r="J154" s="141"/>
      <c r="K154" s="143" t="s">
        <v>523</v>
      </c>
      <c r="L154" s="143"/>
      <c r="M154" s="137">
        <f>M147+M146</f>
        <v>87492720</v>
      </c>
      <c r="N154" s="141" t="s">
        <v>22</v>
      </c>
      <c r="O154" s="141" t="s">
        <v>5</v>
      </c>
      <c r="P154" s="80" t="s">
        <v>264</v>
      </c>
      <c r="Q154" s="141" t="s">
        <v>315</v>
      </c>
      <c r="R154" s="141" t="s">
        <v>5</v>
      </c>
      <c r="S154" s="80">
        <v>0.5</v>
      </c>
      <c r="T154" s="141" t="s">
        <v>5</v>
      </c>
      <c r="U154" s="141">
        <v>25</v>
      </c>
      <c r="V154" s="141" t="s">
        <v>315</v>
      </c>
      <c r="W154" s="141"/>
      <c r="X154" s="141"/>
      <c r="Y154" s="141"/>
      <c r="Z154" s="141"/>
      <c r="AA154" s="141"/>
      <c r="AB154" s="141"/>
      <c r="AC154" s="141" t="s">
        <v>24</v>
      </c>
      <c r="AD154" s="122">
        <f>(ROUNDUP((M154/209)*S154,-1)*U154)</f>
        <v>5233000</v>
      </c>
    </row>
    <row r="155" spans="2:50" ht="27.95" customHeight="1">
      <c r="B155" s="138"/>
      <c r="C155" s="138"/>
      <c r="D155" s="138"/>
      <c r="E155" s="140"/>
      <c r="F155" s="134"/>
      <c r="G155" s="139"/>
      <c r="H155" s="46"/>
      <c r="I155" s="135"/>
      <c r="J155" s="141"/>
      <c r="K155" s="143" t="s">
        <v>524</v>
      </c>
      <c r="L155" s="143"/>
      <c r="M155" s="137">
        <f>M145-22752240</f>
        <v>82524840</v>
      </c>
      <c r="N155" s="141" t="s">
        <v>22</v>
      </c>
      <c r="O155" s="141" t="s">
        <v>5</v>
      </c>
      <c r="P155" s="80" t="s">
        <v>264</v>
      </c>
      <c r="Q155" s="141" t="s">
        <v>315</v>
      </c>
      <c r="R155" s="141" t="s">
        <v>5</v>
      </c>
      <c r="S155" s="80">
        <v>0.5</v>
      </c>
      <c r="T155" s="141" t="s">
        <v>5</v>
      </c>
      <c r="U155" s="141">
        <v>10</v>
      </c>
      <c r="V155" s="141" t="s">
        <v>315</v>
      </c>
      <c r="W155" s="141"/>
      <c r="X155" s="141"/>
      <c r="Y155" s="141"/>
      <c r="Z155" s="141"/>
      <c r="AA155" s="141"/>
      <c r="AB155" s="141"/>
      <c r="AC155" s="141" t="s">
        <v>24</v>
      </c>
      <c r="AD155" s="122">
        <f>(ROUNDUP((M155/209)*S155,-1)*U155)</f>
        <v>1974300</v>
      </c>
    </row>
    <row r="156" spans="2:50" ht="27.95" customHeight="1">
      <c r="B156" s="138"/>
      <c r="C156" s="138"/>
      <c r="D156" s="138"/>
      <c r="E156" s="140"/>
      <c r="F156" s="134"/>
      <c r="G156" s="139"/>
      <c r="H156" s="46"/>
      <c r="I156" s="135"/>
      <c r="J156" s="141"/>
      <c r="K156" s="899" t="s">
        <v>525</v>
      </c>
      <c r="L156" s="899"/>
      <c r="M156" s="899"/>
      <c r="N156" s="899"/>
      <c r="O156" s="899"/>
      <c r="P156" s="899"/>
      <c r="Q156" s="899"/>
      <c r="R156" s="899"/>
      <c r="S156" s="899"/>
      <c r="T156" s="899"/>
      <c r="U156" s="899"/>
      <c r="V156" s="899"/>
      <c r="W156" s="899"/>
      <c r="X156" s="899"/>
      <c r="Y156" s="899"/>
      <c r="Z156" s="899"/>
      <c r="AA156" s="899"/>
      <c r="AB156" s="899"/>
      <c r="AC156" s="899"/>
      <c r="AD156" s="931"/>
    </row>
    <row r="157" spans="2:50" ht="27.75" customHeight="1">
      <c r="B157" s="515"/>
      <c r="C157" s="71"/>
      <c r="D157" s="71"/>
      <c r="E157" s="71"/>
      <c r="F157" s="89"/>
      <c r="G157" s="79"/>
      <c r="H157" s="106"/>
      <c r="I157" s="102"/>
      <c r="J157" s="927" t="s">
        <v>629</v>
      </c>
      <c r="K157" s="928"/>
      <c r="L157" s="118"/>
      <c r="M157" s="50"/>
      <c r="N157" s="131"/>
      <c r="O157" s="131"/>
      <c r="P157" s="517"/>
      <c r="Q157" s="131"/>
      <c r="R157" s="131"/>
      <c r="S157" s="90"/>
      <c r="T157" s="86"/>
      <c r="U157" s="131"/>
      <c r="V157" s="131"/>
      <c r="W157" s="131"/>
      <c r="X157" s="131"/>
      <c r="Y157" s="131"/>
      <c r="Z157" s="131"/>
      <c r="AA157" s="131"/>
      <c r="AB157" s="131"/>
      <c r="AC157" s="131"/>
      <c r="AD157" s="96">
        <f>AD158+AD166+AD169</f>
        <v>-2568400</v>
      </c>
    </row>
    <row r="158" spans="2:50" ht="27.75" customHeight="1">
      <c r="B158" s="138"/>
      <c r="C158" s="138"/>
      <c r="D158" s="138"/>
      <c r="E158" s="140"/>
      <c r="F158" s="134"/>
      <c r="G158" s="139"/>
      <c r="H158" s="46"/>
      <c r="I158" s="123"/>
      <c r="J158" s="178" t="s">
        <v>402</v>
      </c>
      <c r="K158" s="143" t="s">
        <v>437</v>
      </c>
      <c r="L158" s="178"/>
      <c r="M158" s="137"/>
      <c r="N158" s="141"/>
      <c r="O158" s="141"/>
      <c r="P158" s="80"/>
      <c r="Q158" s="141"/>
      <c r="R158" s="141"/>
      <c r="S158" s="80"/>
      <c r="T158" s="142"/>
      <c r="U158" s="31"/>
      <c r="AD158" s="136">
        <f>SUM(AD159:AD165)</f>
        <v>-158150</v>
      </c>
    </row>
    <row r="159" spans="2:50" ht="27.95" customHeight="1">
      <c r="B159" s="138"/>
      <c r="C159" s="138"/>
      <c r="D159" s="138"/>
      <c r="E159" s="140"/>
      <c r="F159" s="134"/>
      <c r="G159" s="139"/>
      <c r="H159" s="46"/>
      <c r="I159" s="135"/>
      <c r="J159" s="141"/>
      <c r="K159" s="143" t="s">
        <v>253</v>
      </c>
      <c r="L159" s="143" t="s">
        <v>630</v>
      </c>
      <c r="M159" s="137">
        <v>4912380</v>
      </c>
      <c r="N159" s="141" t="s">
        <v>22</v>
      </c>
      <c r="O159" s="141"/>
      <c r="P159" s="141" t="s">
        <v>631</v>
      </c>
      <c r="Q159" s="894" t="s">
        <v>632</v>
      </c>
      <c r="R159" s="894"/>
      <c r="S159" s="895">
        <v>5646750</v>
      </c>
      <c r="T159" s="895"/>
      <c r="U159" s="141" t="s">
        <v>22</v>
      </c>
      <c r="V159" s="141"/>
      <c r="W159" s="38"/>
      <c r="X159" s="38"/>
      <c r="Y159" s="38"/>
      <c r="Z159" s="38"/>
      <c r="AA159" s="141"/>
      <c r="AB159" s="141"/>
      <c r="AC159" s="141" t="s">
        <v>555</v>
      </c>
      <c r="AD159" s="136">
        <f>M159-S159</f>
        <v>-734370</v>
      </c>
    </row>
    <row r="160" spans="2:50" ht="27.95" customHeight="1">
      <c r="B160" s="138"/>
      <c r="C160" s="138"/>
      <c r="D160" s="138"/>
      <c r="E160" s="140"/>
      <c r="F160" s="134"/>
      <c r="G160" s="139"/>
      <c r="H160" s="46"/>
      <c r="I160" s="135"/>
      <c r="J160" s="141"/>
      <c r="K160" s="143" t="s">
        <v>26</v>
      </c>
      <c r="L160" s="143" t="s">
        <v>630</v>
      </c>
      <c r="M160" s="137">
        <v>4617000</v>
      </c>
      <c r="N160" s="141" t="s">
        <v>22</v>
      </c>
      <c r="O160" s="141"/>
      <c r="P160" s="141" t="s">
        <v>631</v>
      </c>
      <c r="Q160" s="894" t="s">
        <v>632</v>
      </c>
      <c r="R160" s="894"/>
      <c r="S160" s="895">
        <v>4617450</v>
      </c>
      <c r="T160" s="895"/>
      <c r="U160" s="141" t="s">
        <v>22</v>
      </c>
      <c r="V160" s="141"/>
      <c r="W160" s="38"/>
      <c r="X160" s="38"/>
      <c r="Y160" s="38"/>
      <c r="Z160" s="38"/>
      <c r="AA160" s="141"/>
      <c r="AB160" s="141"/>
      <c r="AC160" s="141" t="s">
        <v>555</v>
      </c>
      <c r="AD160" s="136">
        <f t="shared" ref="AD160:AD165" si="7">M160-S160</f>
        <v>-450</v>
      </c>
    </row>
    <row r="161" spans="1:72" ht="27.95" customHeight="1">
      <c r="B161" s="138"/>
      <c r="C161" s="138"/>
      <c r="D161" s="138"/>
      <c r="E161" s="140"/>
      <c r="F161" s="134"/>
      <c r="G161" s="139"/>
      <c r="H161" s="46"/>
      <c r="I161" s="135"/>
      <c r="J161" s="141"/>
      <c r="K161" s="143" t="s">
        <v>27</v>
      </c>
      <c r="L161" s="143" t="s">
        <v>630</v>
      </c>
      <c r="M161" s="137">
        <v>12280480</v>
      </c>
      <c r="N161" s="141" t="s">
        <v>22</v>
      </c>
      <c r="O161" s="141"/>
      <c r="P161" s="141" t="s">
        <v>631</v>
      </c>
      <c r="Q161" s="894" t="s">
        <v>632</v>
      </c>
      <c r="R161" s="894"/>
      <c r="S161" s="895">
        <v>11935050</v>
      </c>
      <c r="T161" s="895"/>
      <c r="U161" s="141" t="s">
        <v>22</v>
      </c>
      <c r="V161" s="141"/>
      <c r="W161" s="38"/>
      <c r="X161" s="38"/>
      <c r="Y161" s="38"/>
      <c r="Z161" s="38"/>
      <c r="AA161" s="141"/>
      <c r="AB161" s="141"/>
      <c r="AC161" s="141" t="s">
        <v>555</v>
      </c>
      <c r="AD161" s="136">
        <f t="shared" si="7"/>
        <v>345430</v>
      </c>
    </row>
    <row r="162" spans="1:72" ht="27.95" customHeight="1">
      <c r="B162" s="138"/>
      <c r="C162" s="138"/>
      <c r="D162" s="138"/>
      <c r="E162" s="140"/>
      <c r="F162" s="134"/>
      <c r="G162" s="139"/>
      <c r="H162" s="46"/>
      <c r="I162" s="135"/>
      <c r="J162" s="141"/>
      <c r="K162" s="143" t="s">
        <v>28</v>
      </c>
      <c r="L162" s="143" t="s">
        <v>630</v>
      </c>
      <c r="M162" s="137">
        <v>22790220</v>
      </c>
      <c r="N162" s="141" t="s">
        <v>22</v>
      </c>
      <c r="O162" s="141"/>
      <c r="P162" s="141" t="s">
        <v>631</v>
      </c>
      <c r="Q162" s="894" t="s">
        <v>632</v>
      </c>
      <c r="R162" s="894"/>
      <c r="S162" s="895">
        <v>22470750</v>
      </c>
      <c r="T162" s="895"/>
      <c r="U162" s="141" t="s">
        <v>22</v>
      </c>
      <c r="V162" s="141"/>
      <c r="W162" s="38"/>
      <c r="X162" s="38"/>
      <c r="Y162" s="38"/>
      <c r="Z162" s="38"/>
      <c r="AA162" s="141"/>
      <c r="AB162" s="141"/>
      <c r="AC162" s="141" t="s">
        <v>555</v>
      </c>
      <c r="AD162" s="136">
        <f t="shared" si="7"/>
        <v>319470</v>
      </c>
    </row>
    <row r="163" spans="1:72" ht="27.95" customHeight="1">
      <c r="B163" s="138"/>
      <c r="C163" s="138"/>
      <c r="D163" s="138"/>
      <c r="E163" s="140"/>
      <c r="F163" s="134"/>
      <c r="G163" s="139"/>
      <c r="H163" s="46"/>
      <c r="I163" s="135"/>
      <c r="J163" s="141"/>
      <c r="K163" s="143" t="s">
        <v>29</v>
      </c>
      <c r="L163" s="143" t="s">
        <v>630</v>
      </c>
      <c r="M163" s="137">
        <v>11445280</v>
      </c>
      <c r="N163" s="141" t="s">
        <v>22</v>
      </c>
      <c r="O163" s="141"/>
      <c r="P163" s="141" t="s">
        <v>631</v>
      </c>
      <c r="Q163" s="894" t="s">
        <v>632</v>
      </c>
      <c r="R163" s="894"/>
      <c r="S163" s="895">
        <v>11335200</v>
      </c>
      <c r="T163" s="895"/>
      <c r="U163" s="141" t="s">
        <v>22</v>
      </c>
      <c r="V163" s="141"/>
      <c r="W163" s="38"/>
      <c r="X163" s="38"/>
      <c r="Y163" s="38"/>
      <c r="Z163" s="38"/>
      <c r="AA163" s="141"/>
      <c r="AB163" s="141"/>
      <c r="AC163" s="141" t="s">
        <v>555</v>
      </c>
      <c r="AD163" s="136">
        <f t="shared" si="7"/>
        <v>110080</v>
      </c>
    </row>
    <row r="164" spans="1:72" ht="27.95" customHeight="1">
      <c r="B164" s="138"/>
      <c r="C164" s="138"/>
      <c r="D164" s="138"/>
      <c r="E164" s="140"/>
      <c r="F164" s="134"/>
      <c r="G164" s="139"/>
      <c r="H164" s="46"/>
      <c r="I164" s="135"/>
      <c r="J164" s="141"/>
      <c r="K164" s="143" t="s">
        <v>330</v>
      </c>
      <c r="L164" s="143" t="s">
        <v>630</v>
      </c>
      <c r="M164" s="137">
        <v>3812160</v>
      </c>
      <c r="N164" s="141" t="s">
        <v>22</v>
      </c>
      <c r="O164" s="141"/>
      <c r="P164" s="141" t="s">
        <v>631</v>
      </c>
      <c r="Q164" s="894" t="s">
        <v>632</v>
      </c>
      <c r="R164" s="894"/>
      <c r="S164" s="895">
        <v>3898500</v>
      </c>
      <c r="T164" s="895"/>
      <c r="U164" s="141" t="s">
        <v>22</v>
      </c>
      <c r="V164" s="141"/>
      <c r="W164" s="38"/>
      <c r="X164" s="38"/>
      <c r="Y164" s="38"/>
      <c r="Z164" s="38"/>
      <c r="AA164" s="141"/>
      <c r="AB164" s="141"/>
      <c r="AC164" s="141" t="s">
        <v>555</v>
      </c>
      <c r="AD164" s="136">
        <f t="shared" si="7"/>
        <v>-86340</v>
      </c>
    </row>
    <row r="165" spans="1:72" ht="27.95" customHeight="1">
      <c r="B165" s="138"/>
      <c r="C165" s="138"/>
      <c r="D165" s="138"/>
      <c r="E165" s="140"/>
      <c r="F165" s="134"/>
      <c r="G165" s="139"/>
      <c r="H165" s="46"/>
      <c r="I165" s="135"/>
      <c r="J165" s="141"/>
      <c r="K165" s="143" t="s">
        <v>39</v>
      </c>
      <c r="L165" s="143" t="s">
        <v>630</v>
      </c>
      <c r="M165" s="137">
        <v>5409830</v>
      </c>
      <c r="N165" s="141" t="s">
        <v>22</v>
      </c>
      <c r="O165" s="141"/>
      <c r="P165" s="141" t="s">
        <v>631</v>
      </c>
      <c r="Q165" s="894" t="s">
        <v>632</v>
      </c>
      <c r="R165" s="894"/>
      <c r="S165" s="895">
        <v>5521800</v>
      </c>
      <c r="T165" s="895"/>
      <c r="U165" s="141" t="s">
        <v>22</v>
      </c>
      <c r="V165" s="141"/>
      <c r="W165" s="38"/>
      <c r="X165" s="38"/>
      <c r="Y165" s="38"/>
      <c r="Z165" s="38"/>
      <c r="AA165" s="141"/>
      <c r="AB165" s="141"/>
      <c r="AC165" s="141" t="s">
        <v>555</v>
      </c>
      <c r="AD165" s="136">
        <f t="shared" si="7"/>
        <v>-111970</v>
      </c>
    </row>
    <row r="166" spans="1:72" ht="27.95" customHeight="1">
      <c r="B166" s="138"/>
      <c r="C166" s="138"/>
      <c r="D166" s="138"/>
      <c r="E166" s="140"/>
      <c r="F166" s="134"/>
      <c r="G166" s="139"/>
      <c r="H166" s="46"/>
      <c r="I166" s="135"/>
      <c r="J166" s="141" t="s">
        <v>8</v>
      </c>
      <c r="K166" s="143" t="s">
        <v>40</v>
      </c>
      <c r="L166" s="143"/>
      <c r="M166" s="137"/>
      <c r="N166" s="141"/>
      <c r="O166" s="141"/>
      <c r="P166" s="80"/>
      <c r="Q166" s="141"/>
      <c r="R166" s="141"/>
      <c r="S166" s="80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22">
        <f>SUM(AD167:AD168)</f>
        <v>-2255680</v>
      </c>
    </row>
    <row r="167" spans="1:72" ht="27.95" customHeight="1">
      <c r="B167" s="138"/>
      <c r="C167" s="138"/>
      <c r="D167" s="138"/>
      <c r="E167" s="140"/>
      <c r="F167" s="134"/>
      <c r="G167" s="139"/>
      <c r="H167" s="46"/>
      <c r="I167" s="135"/>
      <c r="J167" s="141"/>
      <c r="K167" s="143" t="s">
        <v>41</v>
      </c>
      <c r="L167" s="143" t="s">
        <v>630</v>
      </c>
      <c r="M167" s="137">
        <v>68189520</v>
      </c>
      <c r="N167" s="141" t="s">
        <v>22</v>
      </c>
      <c r="O167" s="141"/>
      <c r="P167" s="141" t="s">
        <v>631</v>
      </c>
      <c r="Q167" s="894" t="s">
        <v>632</v>
      </c>
      <c r="R167" s="894"/>
      <c r="S167" s="895">
        <v>69781280</v>
      </c>
      <c r="T167" s="895"/>
      <c r="U167" s="141" t="s">
        <v>22</v>
      </c>
      <c r="V167" s="141"/>
      <c r="W167" s="38"/>
      <c r="X167" s="38"/>
      <c r="Y167" s="38"/>
      <c r="Z167" s="38"/>
      <c r="AA167" s="141"/>
      <c r="AB167" s="141"/>
      <c r="AC167" s="141" t="s">
        <v>555</v>
      </c>
      <c r="AD167" s="136">
        <f>M167-S167</f>
        <v>-1591760</v>
      </c>
    </row>
    <row r="168" spans="1:72" ht="27.95" customHeight="1">
      <c r="B168" s="138"/>
      <c r="C168" s="138"/>
      <c r="D168" s="138"/>
      <c r="E168" s="140"/>
      <c r="F168" s="134"/>
      <c r="G168" s="139"/>
      <c r="H168" s="46"/>
      <c r="I168" s="135"/>
      <c r="J168" s="141"/>
      <c r="K168" s="143" t="s">
        <v>43</v>
      </c>
      <c r="L168" s="143" t="s">
        <v>630</v>
      </c>
      <c r="M168" s="137">
        <v>34229600</v>
      </c>
      <c r="N168" s="141" t="s">
        <v>22</v>
      </c>
      <c r="O168" s="141"/>
      <c r="P168" s="141" t="s">
        <v>631</v>
      </c>
      <c r="Q168" s="894" t="s">
        <v>632</v>
      </c>
      <c r="R168" s="894"/>
      <c r="S168" s="895">
        <v>34893520</v>
      </c>
      <c r="T168" s="895"/>
      <c r="U168" s="141" t="s">
        <v>22</v>
      </c>
      <c r="V168" s="141"/>
      <c r="W168" s="38"/>
      <c r="X168" s="38"/>
      <c r="Y168" s="38"/>
      <c r="Z168" s="38"/>
      <c r="AA168" s="141"/>
      <c r="AB168" s="141"/>
      <c r="AC168" s="141" t="s">
        <v>555</v>
      </c>
      <c r="AD168" s="136">
        <f t="shared" ref="AD168" si="8">M168-S168</f>
        <v>-663920</v>
      </c>
    </row>
    <row r="169" spans="1:72" ht="27.95" customHeight="1">
      <c r="B169" s="138"/>
      <c r="C169" s="138"/>
      <c r="D169" s="138"/>
      <c r="E169" s="140"/>
      <c r="F169" s="134"/>
      <c r="G169" s="139"/>
      <c r="H169" s="46"/>
      <c r="I169" s="135"/>
      <c r="J169" s="141" t="s">
        <v>8</v>
      </c>
      <c r="K169" s="143" t="s">
        <v>522</v>
      </c>
      <c r="L169" s="143"/>
      <c r="M169" s="137"/>
      <c r="N169" s="141"/>
      <c r="O169" s="141"/>
      <c r="P169" s="80"/>
      <c r="Q169" s="141"/>
      <c r="R169" s="141"/>
      <c r="S169" s="80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22">
        <f>SUM(AD170:AD171)</f>
        <v>-154570</v>
      </c>
    </row>
    <row r="170" spans="1:72" ht="27.95" customHeight="1">
      <c r="B170" s="138"/>
      <c r="C170" s="138"/>
      <c r="D170" s="138"/>
      <c r="E170" s="140"/>
      <c r="F170" s="134"/>
      <c r="G170" s="139"/>
      <c r="H170" s="46"/>
      <c r="I170" s="135"/>
      <c r="J170" s="141"/>
      <c r="K170" s="143" t="s">
        <v>523</v>
      </c>
      <c r="L170" s="143" t="s">
        <v>630</v>
      </c>
      <c r="M170" s="137">
        <v>5184570</v>
      </c>
      <c r="N170" s="141" t="s">
        <v>22</v>
      </c>
      <c r="O170" s="141"/>
      <c r="P170" s="141" t="s">
        <v>631</v>
      </c>
      <c r="Q170" s="894" t="s">
        <v>632</v>
      </c>
      <c r="R170" s="894"/>
      <c r="S170" s="895">
        <v>5239200</v>
      </c>
      <c r="T170" s="895"/>
      <c r="U170" s="141" t="s">
        <v>22</v>
      </c>
      <c r="V170" s="141"/>
      <c r="W170" s="38"/>
      <c r="X170" s="38"/>
      <c r="Y170" s="38"/>
      <c r="Z170" s="38"/>
      <c r="AA170" s="141"/>
      <c r="AB170" s="141"/>
      <c r="AC170" s="141" t="s">
        <v>555</v>
      </c>
      <c r="AD170" s="136">
        <f>M170-S170</f>
        <v>-54630</v>
      </c>
    </row>
    <row r="171" spans="1:72" ht="27.95" customHeight="1">
      <c r="B171" s="138"/>
      <c r="C171" s="138"/>
      <c r="D171" s="138"/>
      <c r="E171" s="140"/>
      <c r="F171" s="134"/>
      <c r="G171" s="139"/>
      <c r="H171" s="46"/>
      <c r="I171" s="135"/>
      <c r="J171" s="141"/>
      <c r="K171" s="143" t="s">
        <v>524</v>
      </c>
      <c r="L171" s="143" t="s">
        <v>630</v>
      </c>
      <c r="M171" s="137">
        <v>1874360</v>
      </c>
      <c r="N171" s="141" t="s">
        <v>22</v>
      </c>
      <c r="O171" s="141"/>
      <c r="P171" s="141" t="s">
        <v>631</v>
      </c>
      <c r="Q171" s="894" t="s">
        <v>632</v>
      </c>
      <c r="R171" s="894"/>
      <c r="S171" s="895">
        <v>1974300</v>
      </c>
      <c r="T171" s="895"/>
      <c r="U171" s="141" t="s">
        <v>22</v>
      </c>
      <c r="V171" s="141"/>
      <c r="W171" s="38"/>
      <c r="X171" s="38"/>
      <c r="Y171" s="38"/>
      <c r="Z171" s="38"/>
      <c r="AA171" s="141"/>
      <c r="AB171" s="141"/>
      <c r="AC171" s="141" t="s">
        <v>555</v>
      </c>
      <c r="AD171" s="136">
        <f t="shared" ref="AD171" si="9">M171-S171</f>
        <v>-99940</v>
      </c>
    </row>
    <row r="172" spans="1:72" s="173" customFormat="1" ht="27.95" customHeight="1">
      <c r="A172"/>
      <c r="B172" s="138"/>
      <c r="C172" s="138"/>
      <c r="D172" s="138"/>
      <c r="E172" s="138"/>
      <c r="F172" s="88" t="s">
        <v>738</v>
      </c>
      <c r="G172" s="19">
        <v>393549</v>
      </c>
      <c r="H172" s="58">
        <v>444437</v>
      </c>
      <c r="I172" s="100">
        <f>G172-H172</f>
        <v>-50888</v>
      </c>
      <c r="J172" s="905" t="s">
        <v>526</v>
      </c>
      <c r="K172" s="906"/>
      <c r="L172" s="171"/>
      <c r="M172" s="59"/>
      <c r="N172" s="3"/>
      <c r="O172" s="3"/>
      <c r="P172" s="4"/>
      <c r="Q172" s="3"/>
      <c r="R172" s="3"/>
      <c r="S172" s="4"/>
      <c r="T172" s="2"/>
      <c r="U172" s="3"/>
      <c r="V172" s="3"/>
      <c r="W172" s="3"/>
      <c r="X172" s="3"/>
      <c r="Y172" s="3"/>
      <c r="Z172" s="3"/>
      <c r="AA172" s="3"/>
      <c r="AB172" s="3"/>
      <c r="AC172" s="3"/>
      <c r="AD172" s="12">
        <f>AD173+AD231+AD233</f>
        <v>393548740</v>
      </c>
      <c r="AE172" s="159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</row>
    <row r="173" spans="1:72" ht="27.95" customHeight="1">
      <c r="B173" s="138"/>
      <c r="C173" s="138"/>
      <c r="D173" s="138"/>
      <c r="E173" s="140"/>
      <c r="F173" s="134"/>
      <c r="G173" s="139"/>
      <c r="H173" s="46"/>
      <c r="I173" s="123"/>
      <c r="J173" s="898" t="s">
        <v>634</v>
      </c>
      <c r="K173" s="899"/>
      <c r="M173" s="137"/>
      <c r="N173" s="141"/>
      <c r="O173" s="141"/>
      <c r="P173" s="47"/>
      <c r="Q173" s="141"/>
      <c r="R173" s="141"/>
      <c r="S173" s="80"/>
      <c r="T173" s="142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36">
        <f>AD174+AD182+AD186+AD188+AD191+AD194+AD198+AD204+AD213+AD214+AD217+AD218+AD226+AD230</f>
        <v>446437240</v>
      </c>
    </row>
    <row r="174" spans="1:72" ht="27.95" customHeight="1">
      <c r="B174" s="138"/>
      <c r="C174" s="138"/>
      <c r="D174" s="138"/>
      <c r="E174" s="140"/>
      <c r="F174" s="134"/>
      <c r="G174" s="139"/>
      <c r="H174" s="46"/>
      <c r="I174" s="135"/>
      <c r="J174" s="180" t="s">
        <v>8</v>
      </c>
      <c r="K174" s="897" t="s">
        <v>331</v>
      </c>
      <c r="L174" s="897"/>
      <c r="M174" s="897"/>
      <c r="N174" s="141"/>
      <c r="O174" s="141"/>
      <c r="P174" s="80"/>
      <c r="Q174" s="141"/>
      <c r="R174" s="141"/>
      <c r="S174" s="80"/>
      <c r="T174" s="142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36">
        <f>SUM(AD175:AD181)</f>
        <v>37839840</v>
      </c>
    </row>
    <row r="175" spans="1:72" ht="27.95" customHeight="1">
      <c r="B175" s="138"/>
      <c r="C175" s="138"/>
      <c r="D175" s="138"/>
      <c r="E175" s="140"/>
      <c r="F175" s="134"/>
      <c r="G175" s="139"/>
      <c r="H175" s="46"/>
      <c r="I175" s="135"/>
      <c r="J175" s="22"/>
      <c r="K175" s="143" t="s">
        <v>527</v>
      </c>
      <c r="L175" s="143"/>
      <c r="M175" s="137">
        <v>2090000</v>
      </c>
      <c r="N175" s="141" t="s">
        <v>22</v>
      </c>
      <c r="O175" s="141" t="s">
        <v>5</v>
      </c>
      <c r="P175" s="80">
        <v>12</v>
      </c>
      <c r="Q175" s="141" t="s">
        <v>1</v>
      </c>
      <c r="R175" s="141" t="s">
        <v>5</v>
      </c>
      <c r="S175" s="80">
        <v>1</v>
      </c>
      <c r="T175" s="142" t="s">
        <v>23</v>
      </c>
      <c r="U175" s="141"/>
      <c r="V175" s="141"/>
      <c r="W175" s="141"/>
      <c r="X175" s="141"/>
      <c r="Y175" s="141"/>
      <c r="Z175" s="141"/>
      <c r="AA175" s="141"/>
      <c r="AB175" s="141"/>
      <c r="AC175" s="141" t="s">
        <v>24</v>
      </c>
      <c r="AD175" s="136">
        <f>M175*P175*S175</f>
        <v>25080000</v>
      </c>
    </row>
    <row r="176" spans="1:72" ht="27.95" customHeight="1">
      <c r="B176" s="138"/>
      <c r="C176" s="138"/>
      <c r="D176" s="138"/>
      <c r="E176" s="140"/>
      <c r="F176" s="134"/>
      <c r="G176" s="139"/>
      <c r="H176" s="46"/>
      <c r="I176" s="135"/>
      <c r="J176" s="22"/>
      <c r="K176" s="143" t="s">
        <v>33</v>
      </c>
      <c r="L176" s="143"/>
      <c r="M176" s="137">
        <v>40000</v>
      </c>
      <c r="N176" s="141" t="s">
        <v>22</v>
      </c>
      <c r="O176" s="141" t="s">
        <v>5</v>
      </c>
      <c r="P176" s="80">
        <v>12</v>
      </c>
      <c r="Q176" s="141" t="s">
        <v>250</v>
      </c>
      <c r="R176" s="141" t="s">
        <v>5</v>
      </c>
      <c r="S176" s="80">
        <v>1</v>
      </c>
      <c r="T176" s="142" t="s">
        <v>23</v>
      </c>
      <c r="U176" s="141"/>
      <c r="V176" s="141"/>
      <c r="W176" s="141"/>
      <c r="X176" s="141"/>
      <c r="Y176" s="141"/>
      <c r="Z176" s="141"/>
      <c r="AA176" s="141"/>
      <c r="AB176" s="141"/>
      <c r="AC176" s="141" t="s">
        <v>24</v>
      </c>
      <c r="AD176" s="136">
        <f>M176*P176*S176</f>
        <v>480000</v>
      </c>
    </row>
    <row r="177" spans="2:30" ht="27.95" customHeight="1">
      <c r="B177" s="138"/>
      <c r="C177" s="138"/>
      <c r="D177" s="138"/>
      <c r="E177" s="140"/>
      <c r="F177" s="134"/>
      <c r="G177" s="139"/>
      <c r="H177" s="46"/>
      <c r="I177" s="135"/>
      <c r="J177" s="22"/>
      <c r="K177" s="143" t="s">
        <v>163</v>
      </c>
      <c r="L177" s="178"/>
      <c r="M177" s="137">
        <v>2190000</v>
      </c>
      <c r="N177" s="141" t="s">
        <v>22</v>
      </c>
      <c r="O177" s="141" t="s">
        <v>5</v>
      </c>
      <c r="P177" s="80" t="s">
        <v>36</v>
      </c>
      <c r="Q177" s="141" t="s">
        <v>315</v>
      </c>
      <c r="R177" s="141" t="s">
        <v>5</v>
      </c>
      <c r="S177" s="80">
        <v>1.5</v>
      </c>
      <c r="T177" s="141" t="s">
        <v>5</v>
      </c>
      <c r="U177" s="141">
        <v>15</v>
      </c>
      <c r="V177" s="141" t="s">
        <v>38</v>
      </c>
      <c r="W177" s="141" t="s">
        <v>5</v>
      </c>
      <c r="X177" s="141">
        <v>12</v>
      </c>
      <c r="Y177" s="141" t="s">
        <v>250</v>
      </c>
      <c r="Z177" s="141"/>
      <c r="AA177" s="141"/>
      <c r="AB177" s="141"/>
      <c r="AC177" s="141" t="s">
        <v>24</v>
      </c>
      <c r="AD177" s="122">
        <f>(ROUNDUP((M177/209)*S177,-1)*U177)*X177</f>
        <v>2829600</v>
      </c>
    </row>
    <row r="178" spans="2:30" ht="27.95" customHeight="1">
      <c r="B178" s="138"/>
      <c r="C178" s="138"/>
      <c r="D178" s="138"/>
      <c r="E178" s="140"/>
      <c r="F178" s="134"/>
      <c r="G178" s="139"/>
      <c r="H178" s="46"/>
      <c r="I178" s="135"/>
      <c r="J178" s="22"/>
      <c r="K178" s="143" t="s">
        <v>40</v>
      </c>
      <c r="L178" s="178"/>
      <c r="M178" s="137">
        <v>2190000</v>
      </c>
      <c r="N178" s="141" t="s">
        <v>22</v>
      </c>
      <c r="O178" s="141" t="s">
        <v>5</v>
      </c>
      <c r="P178" s="80" t="s">
        <v>264</v>
      </c>
      <c r="Q178" s="141" t="s">
        <v>315</v>
      </c>
      <c r="R178" s="141" t="s">
        <v>5</v>
      </c>
      <c r="S178" s="80">
        <v>1.5</v>
      </c>
      <c r="T178" s="141" t="s">
        <v>5</v>
      </c>
      <c r="U178" s="141">
        <v>8</v>
      </c>
      <c r="V178" s="141" t="s">
        <v>315</v>
      </c>
      <c r="W178" s="141" t="s">
        <v>5</v>
      </c>
      <c r="X178" s="141">
        <v>2</v>
      </c>
      <c r="Y178" s="141" t="s">
        <v>42</v>
      </c>
      <c r="Z178" s="141" t="s">
        <v>5</v>
      </c>
      <c r="AA178" s="141">
        <v>12</v>
      </c>
      <c r="AB178" s="141" t="s">
        <v>250</v>
      </c>
      <c r="AC178" s="141" t="s">
        <v>24</v>
      </c>
      <c r="AD178" s="122">
        <f>(ROUNDUP((M178/209)*S178,-1)*U178)*X178*AA178</f>
        <v>3018240</v>
      </c>
    </row>
    <row r="179" spans="2:30" ht="27.95" customHeight="1">
      <c r="B179" s="138"/>
      <c r="C179" s="138"/>
      <c r="D179" s="138"/>
      <c r="E179" s="140"/>
      <c r="F179" s="134"/>
      <c r="G179" s="139"/>
      <c r="H179" s="46"/>
      <c r="I179" s="135"/>
      <c r="J179" s="22"/>
      <c r="K179" s="143" t="s">
        <v>266</v>
      </c>
      <c r="L179" s="178"/>
      <c r="M179" s="137">
        <v>100000</v>
      </c>
      <c r="N179" s="141" t="s">
        <v>22</v>
      </c>
      <c r="O179" s="141" t="s">
        <v>5</v>
      </c>
      <c r="P179" s="80">
        <v>12</v>
      </c>
      <c r="Q179" s="141" t="s">
        <v>1</v>
      </c>
      <c r="R179" s="141" t="s">
        <v>5</v>
      </c>
      <c r="S179" s="80">
        <v>1</v>
      </c>
      <c r="T179" s="142" t="s">
        <v>23</v>
      </c>
      <c r="U179" s="141"/>
      <c r="V179" s="141"/>
      <c r="W179" s="141"/>
      <c r="X179" s="141"/>
      <c r="Y179" s="141"/>
      <c r="Z179" s="141"/>
      <c r="AA179" s="141"/>
      <c r="AB179" s="141"/>
      <c r="AC179" s="141" t="s">
        <v>24</v>
      </c>
      <c r="AD179" s="136">
        <f t="shared" ref="AD179" si="10">M179*P179*S179</f>
        <v>1200000</v>
      </c>
    </row>
    <row r="180" spans="2:30" ht="27.95" customHeight="1">
      <c r="B180" s="138"/>
      <c r="C180" s="138"/>
      <c r="D180" s="138"/>
      <c r="E180" s="140"/>
      <c r="F180" s="134"/>
      <c r="G180" s="139"/>
      <c r="H180" s="46"/>
      <c r="I180" s="135"/>
      <c r="J180" s="22"/>
      <c r="K180" s="143" t="s">
        <v>528</v>
      </c>
      <c r="L180" s="178"/>
      <c r="M180" s="137">
        <v>366000</v>
      </c>
      <c r="N180" s="141" t="s">
        <v>22</v>
      </c>
      <c r="O180" s="141" t="s">
        <v>5</v>
      </c>
      <c r="P180" s="80">
        <v>2</v>
      </c>
      <c r="Q180" s="141" t="s">
        <v>250</v>
      </c>
      <c r="R180" s="141" t="s">
        <v>5</v>
      </c>
      <c r="S180" s="80">
        <v>1</v>
      </c>
      <c r="T180" s="142" t="s">
        <v>23</v>
      </c>
      <c r="U180" s="141"/>
      <c r="V180" s="141"/>
      <c r="W180" s="141"/>
      <c r="X180" s="141"/>
      <c r="Y180" s="141"/>
      <c r="Z180" s="141"/>
      <c r="AA180" s="141"/>
      <c r="AB180" s="141"/>
      <c r="AC180" s="141" t="s">
        <v>24</v>
      </c>
      <c r="AD180" s="122">
        <f>M180*P180*S180</f>
        <v>732000</v>
      </c>
    </row>
    <row r="181" spans="2:30" ht="27.95" customHeight="1">
      <c r="B181" s="138"/>
      <c r="C181" s="138"/>
      <c r="D181" s="138"/>
      <c r="E181" s="140"/>
      <c r="F181" s="134"/>
      <c r="G181" s="139"/>
      <c r="H181" s="46"/>
      <c r="I181" s="135"/>
      <c r="J181" s="22"/>
      <c r="K181" s="143" t="s">
        <v>518</v>
      </c>
      <c r="L181" s="178"/>
      <c r="M181" s="137">
        <v>500000</v>
      </c>
      <c r="N181" s="141" t="s">
        <v>22</v>
      </c>
      <c r="O181" s="141" t="s">
        <v>5</v>
      </c>
      <c r="P181" s="80">
        <v>9</v>
      </c>
      <c r="Q181" s="141" t="s">
        <v>250</v>
      </c>
      <c r="R181" s="141" t="s">
        <v>5</v>
      </c>
      <c r="S181" s="80">
        <v>1</v>
      </c>
      <c r="T181" s="142" t="s">
        <v>23</v>
      </c>
      <c r="U181" s="141"/>
      <c r="V181" s="141"/>
      <c r="W181" s="141"/>
      <c r="X181" s="141"/>
      <c r="Y181" s="141"/>
      <c r="Z181" s="141"/>
      <c r="AA181" s="141"/>
      <c r="AB181" s="141"/>
      <c r="AC181" s="141" t="s">
        <v>24</v>
      </c>
      <c r="AD181" s="122">
        <f>M181*P181*S181</f>
        <v>4500000</v>
      </c>
    </row>
    <row r="182" spans="2:30" ht="27.95" customHeight="1">
      <c r="B182" s="138"/>
      <c r="C182" s="138"/>
      <c r="D182" s="138"/>
      <c r="E182" s="140"/>
      <c r="F182" s="134"/>
      <c r="G182" s="139"/>
      <c r="H182" s="46"/>
      <c r="I182" s="135"/>
      <c r="J182" s="180" t="s">
        <v>8</v>
      </c>
      <c r="K182" s="143" t="s">
        <v>44</v>
      </c>
      <c r="L182" s="143"/>
      <c r="M182" s="115"/>
      <c r="N182" s="141"/>
      <c r="O182" s="141"/>
      <c r="P182" s="80"/>
      <c r="Q182" s="141"/>
      <c r="R182" s="141"/>
      <c r="S182" s="80"/>
      <c r="T182" s="142"/>
      <c r="U182" s="141"/>
      <c r="V182" s="141"/>
      <c r="W182" s="141"/>
      <c r="X182" s="141"/>
      <c r="Y182" s="141"/>
      <c r="Z182" s="141"/>
      <c r="AA182" s="141"/>
      <c r="AB182" s="141"/>
      <c r="AC182" s="141"/>
      <c r="AD182" s="136">
        <f>SUM(AD183:AD184)</f>
        <v>110199240</v>
      </c>
    </row>
    <row r="183" spans="2:30" ht="27.95" customHeight="1">
      <c r="B183" s="71"/>
      <c r="C183" s="71"/>
      <c r="D183" s="71"/>
      <c r="E183" s="78"/>
      <c r="F183" s="89"/>
      <c r="G183" s="67"/>
      <c r="H183" s="106"/>
      <c r="I183" s="102"/>
      <c r="J183" s="27"/>
      <c r="K183" s="118" t="s">
        <v>45</v>
      </c>
      <c r="L183" s="118"/>
      <c r="M183" s="50">
        <v>1863380</v>
      </c>
      <c r="N183" s="131" t="s">
        <v>22</v>
      </c>
      <c r="O183" s="131" t="s">
        <v>5</v>
      </c>
      <c r="P183" s="90">
        <v>12</v>
      </c>
      <c r="Q183" s="131" t="s">
        <v>1</v>
      </c>
      <c r="R183" s="131" t="s">
        <v>5</v>
      </c>
      <c r="S183" s="90">
        <v>4</v>
      </c>
      <c r="T183" s="86" t="s">
        <v>23</v>
      </c>
      <c r="U183" s="131"/>
      <c r="V183" s="131"/>
      <c r="W183" s="131"/>
      <c r="X183" s="131"/>
      <c r="Y183" s="131"/>
      <c r="Z183" s="131"/>
      <c r="AA183" s="131"/>
      <c r="AB183" s="131"/>
      <c r="AC183" s="131" t="s">
        <v>24</v>
      </c>
      <c r="AD183" s="96">
        <f>M183*P183*S183</f>
        <v>89442240</v>
      </c>
    </row>
    <row r="184" spans="2:30" ht="27.95" customHeight="1">
      <c r="B184" s="138"/>
      <c r="C184" s="138"/>
      <c r="D184" s="138"/>
      <c r="E184" s="140"/>
      <c r="F184" s="134"/>
      <c r="G184" s="139"/>
      <c r="H184" s="46"/>
      <c r="I184" s="135"/>
      <c r="J184" s="133"/>
      <c r="K184" s="143" t="s">
        <v>529</v>
      </c>
      <c r="L184" s="143"/>
      <c r="M184" s="137">
        <v>1729750</v>
      </c>
      <c r="N184" s="141" t="s">
        <v>22</v>
      </c>
      <c r="O184" s="141" t="s">
        <v>5</v>
      </c>
      <c r="P184" s="80">
        <v>12</v>
      </c>
      <c r="Q184" s="141" t="s">
        <v>250</v>
      </c>
      <c r="R184" s="141" t="s">
        <v>5</v>
      </c>
      <c r="S184" s="80">
        <v>1</v>
      </c>
      <c r="T184" s="142" t="s">
        <v>23</v>
      </c>
      <c r="U184" s="141"/>
      <c r="V184" s="141"/>
      <c r="W184" s="141"/>
      <c r="X184" s="141"/>
      <c r="Y184" s="141"/>
      <c r="Z184" s="141"/>
      <c r="AA184" s="141"/>
      <c r="AB184" s="141"/>
      <c r="AC184" s="141" t="s">
        <v>24</v>
      </c>
      <c r="AD184" s="136">
        <f>M184*P184*S184</f>
        <v>20757000</v>
      </c>
    </row>
    <row r="185" spans="2:30" ht="27.95" customHeight="1">
      <c r="B185" s="138"/>
      <c r="C185" s="138"/>
      <c r="D185" s="138"/>
      <c r="E185" s="140"/>
      <c r="F185" s="134"/>
      <c r="G185" s="139"/>
      <c r="H185" s="46"/>
      <c r="I185" s="135"/>
      <c r="J185" s="141"/>
      <c r="K185" s="899" t="s">
        <v>530</v>
      </c>
      <c r="L185" s="899"/>
      <c r="M185" s="899"/>
      <c r="N185" s="899"/>
      <c r="O185" s="899"/>
      <c r="P185" s="899"/>
      <c r="Q185" s="899"/>
      <c r="R185" s="899"/>
      <c r="S185" s="899"/>
      <c r="T185" s="899"/>
      <c r="U185" s="899"/>
      <c r="V185" s="899"/>
      <c r="W185" s="899"/>
      <c r="X185" s="899"/>
      <c r="Y185" s="899"/>
      <c r="Z185" s="899"/>
      <c r="AA185" s="899"/>
      <c r="AB185" s="899"/>
      <c r="AC185" s="899"/>
      <c r="AD185" s="931"/>
    </row>
    <row r="186" spans="2:30" ht="27.95" customHeight="1">
      <c r="B186" s="138"/>
      <c r="C186" s="138"/>
      <c r="D186" s="138"/>
      <c r="E186" s="140"/>
      <c r="F186" s="134"/>
      <c r="G186" s="139"/>
      <c r="H186" s="46"/>
      <c r="I186" s="135"/>
      <c r="J186" s="60" t="s">
        <v>8</v>
      </c>
      <c r="K186" s="61" t="s">
        <v>266</v>
      </c>
      <c r="L186" s="61"/>
      <c r="M186" s="114"/>
      <c r="N186" s="114"/>
      <c r="O186" s="114"/>
      <c r="P186" s="114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  <c r="AA186" s="141"/>
      <c r="AB186" s="141"/>
      <c r="AC186" s="141"/>
      <c r="AD186" s="136">
        <f>SUM(AD187:AD187)</f>
        <v>6000000</v>
      </c>
    </row>
    <row r="187" spans="2:30" ht="27.95" customHeight="1">
      <c r="B187" s="138"/>
      <c r="C187" s="138"/>
      <c r="D187" s="138"/>
      <c r="E187" s="140"/>
      <c r="F187" s="134"/>
      <c r="G187" s="139"/>
      <c r="H187" s="46"/>
      <c r="I187" s="135"/>
      <c r="J187" s="60"/>
      <c r="K187" s="61" t="s">
        <v>266</v>
      </c>
      <c r="L187" s="61"/>
      <c r="M187" s="62">
        <v>100000</v>
      </c>
      <c r="N187" s="63" t="s">
        <v>22</v>
      </c>
      <c r="O187" s="63" t="s">
        <v>5</v>
      </c>
      <c r="P187" s="64">
        <v>12</v>
      </c>
      <c r="Q187" s="63" t="s">
        <v>1</v>
      </c>
      <c r="R187" s="63" t="s">
        <v>5</v>
      </c>
      <c r="S187" s="65">
        <v>5</v>
      </c>
      <c r="T187" s="66" t="s">
        <v>23</v>
      </c>
      <c r="U187" s="63"/>
      <c r="V187" s="63"/>
      <c r="W187" s="63"/>
      <c r="X187" s="63"/>
      <c r="Y187" s="63"/>
      <c r="Z187" s="63"/>
      <c r="AA187" s="63"/>
      <c r="AB187" s="63"/>
      <c r="AC187" s="63" t="s">
        <v>24</v>
      </c>
      <c r="AD187" s="136">
        <f>M187*P187*S187</f>
        <v>6000000</v>
      </c>
    </row>
    <row r="188" spans="2:30" ht="27.95" customHeight="1">
      <c r="B188" s="138"/>
      <c r="C188" s="138"/>
      <c r="D188" s="138"/>
      <c r="E188" s="140"/>
      <c r="F188" s="134"/>
      <c r="G188" s="139"/>
      <c r="H188" s="46"/>
      <c r="I188" s="135"/>
      <c r="J188" s="60" t="s">
        <v>8</v>
      </c>
      <c r="K188" s="61" t="s">
        <v>265</v>
      </c>
      <c r="L188" s="61"/>
      <c r="M188" s="62"/>
      <c r="N188" s="63"/>
      <c r="O188" s="63"/>
      <c r="P188" s="64"/>
      <c r="Q188" s="63"/>
      <c r="R188" s="63"/>
      <c r="S188" s="65"/>
      <c r="T188" s="66"/>
      <c r="U188" s="63"/>
      <c r="V188" s="63"/>
      <c r="W188" s="63"/>
      <c r="X188" s="63"/>
      <c r="Y188" s="63"/>
      <c r="Z188" s="63"/>
      <c r="AA188" s="63"/>
      <c r="AB188" s="63"/>
      <c r="AC188" s="63"/>
      <c r="AD188" s="136">
        <f>SUM(AD189:AD190)</f>
        <v>700000</v>
      </c>
    </row>
    <row r="189" spans="2:30" ht="27.95" customHeight="1">
      <c r="B189" s="138"/>
      <c r="C189" s="138"/>
      <c r="D189" s="138"/>
      <c r="E189" s="140"/>
      <c r="F189" s="134"/>
      <c r="G189" s="139"/>
      <c r="H189" s="46"/>
      <c r="I189" s="135"/>
      <c r="J189" s="60"/>
      <c r="K189" s="61"/>
      <c r="L189" s="61"/>
      <c r="M189" s="62">
        <v>50000</v>
      </c>
      <c r="N189" s="63" t="s">
        <v>22</v>
      </c>
      <c r="O189" s="63" t="s">
        <v>5</v>
      </c>
      <c r="P189" s="64">
        <v>12</v>
      </c>
      <c r="Q189" s="63" t="s">
        <v>1</v>
      </c>
      <c r="R189" s="63" t="s">
        <v>5</v>
      </c>
      <c r="S189" s="65">
        <v>1</v>
      </c>
      <c r="T189" s="66" t="s">
        <v>23</v>
      </c>
      <c r="U189" s="63"/>
      <c r="V189" s="63"/>
      <c r="W189" s="63"/>
      <c r="X189" s="63"/>
      <c r="Y189" s="63"/>
      <c r="Z189" s="63"/>
      <c r="AA189" s="63"/>
      <c r="AB189" s="63"/>
      <c r="AC189" s="63" t="s">
        <v>24</v>
      </c>
      <c r="AD189" s="136">
        <f>M189*P189*S189</f>
        <v>600000</v>
      </c>
    </row>
    <row r="190" spans="2:30" ht="27.95" customHeight="1">
      <c r="B190" s="138"/>
      <c r="C190" s="138"/>
      <c r="D190" s="138"/>
      <c r="E190" s="140"/>
      <c r="F190" s="134"/>
      <c r="G190" s="37"/>
      <c r="H190" s="46"/>
      <c r="I190" s="135"/>
      <c r="J190" s="60"/>
      <c r="K190" s="61"/>
      <c r="L190" s="61"/>
      <c r="M190" s="62">
        <v>50000</v>
      </c>
      <c r="N190" s="63" t="s">
        <v>22</v>
      </c>
      <c r="O190" s="63" t="s">
        <v>5</v>
      </c>
      <c r="P190" s="64">
        <v>2</v>
      </c>
      <c r="Q190" s="63" t="s">
        <v>1</v>
      </c>
      <c r="R190" s="63" t="s">
        <v>5</v>
      </c>
      <c r="S190" s="65">
        <v>1</v>
      </c>
      <c r="T190" s="66" t="s">
        <v>23</v>
      </c>
      <c r="U190" s="63"/>
      <c r="V190" s="63"/>
      <c r="W190" s="63"/>
      <c r="X190" s="63"/>
      <c r="Y190" s="63"/>
      <c r="Z190" s="63"/>
      <c r="AA190" s="63"/>
      <c r="AB190" s="63"/>
      <c r="AC190" s="63" t="s">
        <v>24</v>
      </c>
      <c r="AD190" s="136">
        <f>M190*P190*S190</f>
        <v>100000</v>
      </c>
    </row>
    <row r="191" spans="2:30" ht="27.95" customHeight="1">
      <c r="B191" s="138"/>
      <c r="C191" s="138"/>
      <c r="D191" s="138"/>
      <c r="E191" s="140"/>
      <c r="F191" s="134"/>
      <c r="G191" s="139"/>
      <c r="H191" s="46"/>
      <c r="I191" s="135"/>
      <c r="J191" s="141" t="s">
        <v>8</v>
      </c>
      <c r="K191" s="143" t="s">
        <v>33</v>
      </c>
      <c r="L191" s="143"/>
      <c r="M191" s="137"/>
      <c r="N191" s="141"/>
      <c r="O191" s="141"/>
      <c r="P191" s="80"/>
      <c r="Q191" s="141"/>
      <c r="R191" s="141"/>
      <c r="S191" s="80"/>
      <c r="T191" s="142"/>
      <c r="U191" s="141"/>
      <c r="V191" s="141"/>
      <c r="W191" s="141"/>
      <c r="X191" s="141"/>
      <c r="Y191" s="141"/>
      <c r="Z191" s="141"/>
      <c r="AA191" s="141"/>
      <c r="AB191" s="141"/>
      <c r="AC191" s="141"/>
      <c r="AD191" s="136">
        <f>SUM(AD192:AD193)</f>
        <v>2400000</v>
      </c>
    </row>
    <row r="192" spans="2:30" ht="27.95" customHeight="1">
      <c r="B192" s="138"/>
      <c r="C192" s="138"/>
      <c r="D192" s="138"/>
      <c r="E192" s="140"/>
      <c r="F192" s="134"/>
      <c r="G192" s="139"/>
      <c r="H192" s="46"/>
      <c r="I192" s="135"/>
      <c r="J192" s="133"/>
      <c r="K192" s="143" t="s">
        <v>34</v>
      </c>
      <c r="L192" s="143"/>
      <c r="M192" s="137">
        <v>40000</v>
      </c>
      <c r="N192" s="141" t="s">
        <v>22</v>
      </c>
      <c r="O192" s="141" t="s">
        <v>5</v>
      </c>
      <c r="P192" s="80">
        <v>12</v>
      </c>
      <c r="Q192" s="141" t="s">
        <v>1</v>
      </c>
      <c r="R192" s="141" t="s">
        <v>5</v>
      </c>
      <c r="S192" s="80">
        <v>2</v>
      </c>
      <c r="T192" s="142" t="s">
        <v>23</v>
      </c>
      <c r="U192" s="141"/>
      <c r="V192" s="141"/>
      <c r="W192" s="141"/>
      <c r="X192" s="141"/>
      <c r="Y192" s="141"/>
      <c r="Z192" s="141"/>
      <c r="AA192" s="141"/>
      <c r="AB192" s="141"/>
      <c r="AC192" s="141" t="s">
        <v>24</v>
      </c>
      <c r="AD192" s="136">
        <f>M192*P192*S192</f>
        <v>960000</v>
      </c>
    </row>
    <row r="193" spans="2:30" ht="27.95" customHeight="1">
      <c r="B193" s="138"/>
      <c r="C193" s="138"/>
      <c r="D193" s="138"/>
      <c r="E193" s="140"/>
      <c r="F193" s="134"/>
      <c r="G193" s="139"/>
      <c r="H193" s="46"/>
      <c r="I193" s="135"/>
      <c r="J193" s="133"/>
      <c r="K193" s="143" t="s">
        <v>35</v>
      </c>
      <c r="L193" s="143"/>
      <c r="M193" s="137">
        <v>20000</v>
      </c>
      <c r="N193" s="141" t="s">
        <v>22</v>
      </c>
      <c r="O193" s="141" t="s">
        <v>5</v>
      </c>
      <c r="P193" s="80">
        <v>12</v>
      </c>
      <c r="Q193" s="141" t="s">
        <v>1</v>
      </c>
      <c r="R193" s="141" t="s">
        <v>5</v>
      </c>
      <c r="S193" s="80">
        <v>6</v>
      </c>
      <c r="T193" s="142" t="s">
        <v>23</v>
      </c>
      <c r="U193" s="141"/>
      <c r="V193" s="141"/>
      <c r="W193" s="141"/>
      <c r="X193" s="141"/>
      <c r="Y193" s="141"/>
      <c r="Z193" s="141"/>
      <c r="AA193" s="141"/>
      <c r="AB193" s="141"/>
      <c r="AC193" s="141" t="s">
        <v>24</v>
      </c>
      <c r="AD193" s="136">
        <f>M193*P193*S193</f>
        <v>1440000</v>
      </c>
    </row>
    <row r="194" spans="2:30" ht="27.95" customHeight="1">
      <c r="B194" s="138"/>
      <c r="C194" s="138"/>
      <c r="D194" s="138"/>
      <c r="E194" s="140"/>
      <c r="F194" s="134"/>
      <c r="G194" s="139"/>
      <c r="H194" s="46"/>
      <c r="I194" s="135"/>
      <c r="J194" s="141" t="s">
        <v>8</v>
      </c>
      <c r="K194" s="143" t="s">
        <v>163</v>
      </c>
      <c r="L194" s="178"/>
      <c r="M194" s="137"/>
      <c r="N194" s="141"/>
      <c r="O194" s="141"/>
      <c r="P194" s="80"/>
      <c r="Q194" s="141"/>
      <c r="R194" s="141"/>
      <c r="S194" s="80"/>
      <c r="T194" s="142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36">
        <f>SUM(AD195:AD196)</f>
        <v>4903200</v>
      </c>
    </row>
    <row r="195" spans="2:30" ht="27.95" customHeight="1">
      <c r="B195" s="138"/>
      <c r="C195" s="138"/>
      <c r="D195" s="138"/>
      <c r="E195" s="140"/>
      <c r="F195" s="134"/>
      <c r="G195" s="139"/>
      <c r="H195" s="46"/>
      <c r="I195" s="135"/>
      <c r="J195" s="141"/>
      <c r="K195" s="143" t="s">
        <v>45</v>
      </c>
      <c r="L195" s="143"/>
      <c r="M195" s="137">
        <v>1963380</v>
      </c>
      <c r="N195" s="141" t="s">
        <v>22</v>
      </c>
      <c r="O195" s="141" t="s">
        <v>5</v>
      </c>
      <c r="P195" s="80" t="s">
        <v>264</v>
      </c>
      <c r="Q195" s="141" t="s">
        <v>37</v>
      </c>
      <c r="R195" s="141" t="s">
        <v>5</v>
      </c>
      <c r="S195" s="80">
        <v>1.5</v>
      </c>
      <c r="T195" s="141" t="s">
        <v>5</v>
      </c>
      <c r="U195" s="141">
        <v>15</v>
      </c>
      <c r="V195" s="141" t="s">
        <v>38</v>
      </c>
      <c r="W195" s="141" t="s">
        <v>5</v>
      </c>
      <c r="X195" s="80">
        <v>1</v>
      </c>
      <c r="Y195" s="142" t="s">
        <v>23</v>
      </c>
      <c r="Z195" s="141" t="s">
        <v>5</v>
      </c>
      <c r="AA195" s="141">
        <v>12</v>
      </c>
      <c r="AB195" s="141" t="s">
        <v>250</v>
      </c>
      <c r="AC195" s="141" t="s">
        <v>24</v>
      </c>
      <c r="AD195" s="122">
        <f>(ROUNDUP(M195/209*S195,-1))*U195*X195*AA195</f>
        <v>2538000</v>
      </c>
    </row>
    <row r="196" spans="2:30" ht="27.95" customHeight="1">
      <c r="B196" s="138"/>
      <c r="C196" s="138"/>
      <c r="D196" s="138"/>
      <c r="E196" s="140"/>
      <c r="F196" s="134"/>
      <c r="G196" s="139"/>
      <c r="H196" s="46"/>
      <c r="I196" s="135"/>
      <c r="J196" s="141"/>
      <c r="K196" s="143" t="s">
        <v>529</v>
      </c>
      <c r="L196" s="143"/>
      <c r="M196" s="137">
        <v>1829750</v>
      </c>
      <c r="N196" s="141" t="s">
        <v>22</v>
      </c>
      <c r="O196" s="141" t="s">
        <v>5</v>
      </c>
      <c r="P196" s="80" t="s">
        <v>264</v>
      </c>
      <c r="Q196" s="141" t="s">
        <v>37</v>
      </c>
      <c r="R196" s="141" t="s">
        <v>5</v>
      </c>
      <c r="S196" s="80">
        <v>1.5</v>
      </c>
      <c r="T196" s="141" t="s">
        <v>5</v>
      </c>
      <c r="U196" s="141">
        <v>15</v>
      </c>
      <c r="V196" s="141" t="s">
        <v>38</v>
      </c>
      <c r="W196" s="141" t="s">
        <v>5</v>
      </c>
      <c r="X196" s="80">
        <v>1</v>
      </c>
      <c r="Y196" s="142" t="s">
        <v>23</v>
      </c>
      <c r="Z196" s="141" t="s">
        <v>5</v>
      </c>
      <c r="AA196" s="141">
        <v>12</v>
      </c>
      <c r="AB196" s="141" t="s">
        <v>250</v>
      </c>
      <c r="AC196" s="141" t="s">
        <v>24</v>
      </c>
      <c r="AD196" s="122">
        <f>(ROUNDUP(M196/209*S196,-1))*U196*X196*AA196</f>
        <v>2365200</v>
      </c>
    </row>
    <row r="197" spans="2:30" ht="27.95" customHeight="1">
      <c r="B197" s="138"/>
      <c r="C197" s="138"/>
      <c r="D197" s="138"/>
      <c r="E197" s="140"/>
      <c r="F197" s="134"/>
      <c r="G197" s="139"/>
      <c r="H197" s="46"/>
      <c r="I197" s="135"/>
      <c r="J197" s="141"/>
      <c r="K197" s="899" t="s">
        <v>531</v>
      </c>
      <c r="L197" s="899"/>
      <c r="M197" s="899"/>
      <c r="N197" s="899"/>
      <c r="O197" s="899"/>
      <c r="P197" s="899"/>
      <c r="Q197" s="899"/>
      <c r="R197" s="899"/>
      <c r="S197" s="899"/>
      <c r="T197" s="899"/>
      <c r="U197" s="899"/>
      <c r="V197" s="899"/>
      <c r="W197" s="899"/>
      <c r="X197" s="899"/>
      <c r="Y197" s="899"/>
      <c r="Z197" s="899"/>
      <c r="AA197" s="899"/>
      <c r="AB197" s="899"/>
      <c r="AC197" s="899"/>
      <c r="AD197" s="931"/>
    </row>
    <row r="198" spans="2:30" ht="27.95" customHeight="1">
      <c r="B198" s="138"/>
      <c r="C198" s="138"/>
      <c r="D198" s="138"/>
      <c r="E198" s="140"/>
      <c r="F198" s="134"/>
      <c r="G198" s="139"/>
      <c r="H198" s="46"/>
      <c r="I198" s="135"/>
      <c r="J198" s="141" t="s">
        <v>8</v>
      </c>
      <c r="K198" s="143" t="s">
        <v>40</v>
      </c>
      <c r="L198" s="143"/>
      <c r="M198" s="137"/>
      <c r="N198" s="141"/>
      <c r="O198" s="141"/>
      <c r="P198" s="80"/>
      <c r="Q198" s="141"/>
      <c r="R198" s="141"/>
      <c r="S198" s="80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22">
        <f>SUM(AD199:AD202)</f>
        <v>7845120</v>
      </c>
    </row>
    <row r="199" spans="2:30" ht="27.95" customHeight="1">
      <c r="B199" s="138"/>
      <c r="C199" s="138"/>
      <c r="D199" s="138"/>
      <c r="E199" s="140"/>
      <c r="F199" s="134"/>
      <c r="G199" s="139"/>
      <c r="H199" s="46"/>
      <c r="I199" s="135"/>
      <c r="J199" s="133"/>
      <c r="K199" s="143" t="s">
        <v>532</v>
      </c>
      <c r="L199" s="143"/>
      <c r="M199" s="137">
        <f>M195</f>
        <v>1963380</v>
      </c>
      <c r="N199" s="141" t="s">
        <v>22</v>
      </c>
      <c r="O199" s="141" t="s">
        <v>5</v>
      </c>
      <c r="P199" s="80" t="s">
        <v>264</v>
      </c>
      <c r="Q199" s="141" t="s">
        <v>315</v>
      </c>
      <c r="R199" s="141" t="s">
        <v>5</v>
      </c>
      <c r="S199" s="80">
        <v>1.5</v>
      </c>
      <c r="T199" s="141" t="s">
        <v>5</v>
      </c>
      <c r="U199" s="141">
        <v>8</v>
      </c>
      <c r="V199" s="141" t="s">
        <v>315</v>
      </c>
      <c r="W199" s="141" t="s">
        <v>5</v>
      </c>
      <c r="X199" s="141">
        <v>2</v>
      </c>
      <c r="Y199" s="141" t="s">
        <v>42</v>
      </c>
      <c r="Z199" s="141" t="s">
        <v>5</v>
      </c>
      <c r="AA199" s="141">
        <v>12</v>
      </c>
      <c r="AB199" s="141" t="s">
        <v>250</v>
      </c>
      <c r="AC199" s="141" t="s">
        <v>24</v>
      </c>
      <c r="AD199" s="122">
        <f>(ROUNDUP(M199/209*S199,-1))*U199*AA199*X199</f>
        <v>2707200</v>
      </c>
    </row>
    <row r="200" spans="2:30" ht="27.95" customHeight="1">
      <c r="B200" s="138"/>
      <c r="C200" s="138"/>
      <c r="D200" s="138"/>
      <c r="E200" s="140"/>
      <c r="F200" s="134"/>
      <c r="G200" s="139"/>
      <c r="H200" s="46"/>
      <c r="I200" s="135"/>
      <c r="J200" s="133"/>
      <c r="K200" s="143" t="s">
        <v>533</v>
      </c>
      <c r="L200" s="143"/>
      <c r="M200" s="137">
        <f>M196</f>
        <v>1829750</v>
      </c>
      <c r="N200" s="141" t="s">
        <v>22</v>
      </c>
      <c r="O200" s="141" t="s">
        <v>5</v>
      </c>
      <c r="P200" s="80" t="s">
        <v>264</v>
      </c>
      <c r="Q200" s="141" t="s">
        <v>315</v>
      </c>
      <c r="R200" s="141" t="s">
        <v>5</v>
      </c>
      <c r="S200" s="80">
        <v>1.5</v>
      </c>
      <c r="T200" s="141" t="s">
        <v>5</v>
      </c>
      <c r="U200" s="141">
        <v>8</v>
      </c>
      <c r="V200" s="141" t="s">
        <v>315</v>
      </c>
      <c r="W200" s="141" t="s">
        <v>5</v>
      </c>
      <c r="X200" s="141">
        <v>2</v>
      </c>
      <c r="Y200" s="141" t="s">
        <v>42</v>
      </c>
      <c r="Z200" s="141" t="s">
        <v>5</v>
      </c>
      <c r="AA200" s="141">
        <v>12</v>
      </c>
      <c r="AB200" s="141" t="s">
        <v>250</v>
      </c>
      <c r="AC200" s="141" t="s">
        <v>24</v>
      </c>
      <c r="AD200" s="122">
        <f>(ROUNDUP(M200/209*S200,-1))*U200*AA200*X200</f>
        <v>2522880</v>
      </c>
    </row>
    <row r="201" spans="2:30" ht="27.95" customHeight="1">
      <c r="B201" s="138"/>
      <c r="C201" s="138"/>
      <c r="D201" s="138"/>
      <c r="E201" s="140"/>
      <c r="F201" s="134"/>
      <c r="G201" s="139"/>
      <c r="H201" s="46"/>
      <c r="I201" s="135"/>
      <c r="J201" s="133"/>
      <c r="K201" s="143" t="s">
        <v>534</v>
      </c>
      <c r="L201" s="143"/>
      <c r="M201" s="137">
        <f>M195</f>
        <v>1963380</v>
      </c>
      <c r="N201" s="141" t="s">
        <v>22</v>
      </c>
      <c r="O201" s="141" t="s">
        <v>5</v>
      </c>
      <c r="P201" s="80" t="s">
        <v>264</v>
      </c>
      <c r="Q201" s="141" t="s">
        <v>315</v>
      </c>
      <c r="R201" s="141" t="s">
        <v>5</v>
      </c>
      <c r="S201" s="80">
        <v>1.5</v>
      </c>
      <c r="T201" s="141" t="s">
        <v>5</v>
      </c>
      <c r="U201" s="141">
        <v>8</v>
      </c>
      <c r="V201" s="141" t="s">
        <v>315</v>
      </c>
      <c r="W201" s="141" t="s">
        <v>5</v>
      </c>
      <c r="X201" s="141">
        <v>1</v>
      </c>
      <c r="Y201" s="141" t="s">
        <v>42</v>
      </c>
      <c r="Z201" s="141" t="s">
        <v>5</v>
      </c>
      <c r="AA201" s="141">
        <v>12</v>
      </c>
      <c r="AB201" s="141" t="s">
        <v>250</v>
      </c>
      <c r="AC201" s="141" t="s">
        <v>24</v>
      </c>
      <c r="AD201" s="122">
        <f>(ROUNDUP(M201/209*S201,-1))*U201*AA201*X201</f>
        <v>1353600</v>
      </c>
    </row>
    <row r="202" spans="2:30" ht="27.95" customHeight="1">
      <c r="B202" s="138"/>
      <c r="C202" s="138"/>
      <c r="D202" s="138"/>
      <c r="E202" s="140"/>
      <c r="F202" s="134"/>
      <c r="G202" s="139"/>
      <c r="H202" s="46"/>
      <c r="I202" s="135"/>
      <c r="J202" s="133"/>
      <c r="K202" s="143" t="s">
        <v>535</v>
      </c>
      <c r="L202" s="143"/>
      <c r="M202" s="137">
        <f>M196</f>
        <v>1829750</v>
      </c>
      <c r="N202" s="141" t="s">
        <v>22</v>
      </c>
      <c r="O202" s="141" t="s">
        <v>5</v>
      </c>
      <c r="P202" s="80" t="s">
        <v>264</v>
      </c>
      <c r="Q202" s="141" t="s">
        <v>315</v>
      </c>
      <c r="R202" s="141" t="s">
        <v>5</v>
      </c>
      <c r="S202" s="80">
        <v>1.5</v>
      </c>
      <c r="T202" s="141" t="s">
        <v>5</v>
      </c>
      <c r="U202" s="141">
        <v>8</v>
      </c>
      <c r="V202" s="141" t="s">
        <v>315</v>
      </c>
      <c r="W202" s="141" t="s">
        <v>5</v>
      </c>
      <c r="X202" s="141">
        <v>1</v>
      </c>
      <c r="Y202" s="141" t="s">
        <v>42</v>
      </c>
      <c r="Z202" s="141" t="s">
        <v>5</v>
      </c>
      <c r="AA202" s="141">
        <v>12</v>
      </c>
      <c r="AB202" s="141" t="s">
        <v>250</v>
      </c>
      <c r="AC202" s="141" t="s">
        <v>24</v>
      </c>
      <c r="AD202" s="122">
        <f>(ROUNDUP(M202/209*S202,-1))*U202*AA202*X202</f>
        <v>1261440</v>
      </c>
    </row>
    <row r="203" spans="2:30" ht="27.95" customHeight="1">
      <c r="B203" s="138"/>
      <c r="C203" s="138"/>
      <c r="D203" s="138"/>
      <c r="E203" s="140"/>
      <c r="F203" s="134"/>
      <c r="G203" s="139"/>
      <c r="H203" s="46"/>
      <c r="I203" s="135"/>
      <c r="J203" s="141"/>
      <c r="K203" s="899" t="s">
        <v>536</v>
      </c>
      <c r="L203" s="899"/>
      <c r="M203" s="899"/>
      <c r="N203" s="899"/>
      <c r="O203" s="899"/>
      <c r="P203" s="899"/>
      <c r="Q203" s="899"/>
      <c r="R203" s="899"/>
      <c r="S203" s="899"/>
      <c r="T203" s="899"/>
      <c r="U203" s="899"/>
      <c r="V203" s="899"/>
      <c r="W203" s="899"/>
      <c r="X203" s="899"/>
      <c r="Y203" s="899"/>
      <c r="Z203" s="899"/>
      <c r="AA203" s="899"/>
      <c r="AB203" s="899"/>
      <c r="AC203" s="899"/>
      <c r="AD203" s="931"/>
    </row>
    <row r="204" spans="2:30" ht="27.95" customHeight="1">
      <c r="B204" s="138"/>
      <c r="C204" s="138"/>
      <c r="D204" s="138"/>
      <c r="E204" s="140"/>
      <c r="F204" s="134"/>
      <c r="G204" s="139"/>
      <c r="H204" s="46"/>
      <c r="I204" s="135"/>
      <c r="J204" s="141" t="s">
        <v>8</v>
      </c>
      <c r="K204" s="143" t="s">
        <v>267</v>
      </c>
      <c r="L204" s="143"/>
      <c r="M204" s="137"/>
      <c r="N204" s="141"/>
      <c r="O204" s="141"/>
      <c r="P204" s="80"/>
      <c r="Q204" s="141"/>
      <c r="R204" s="141"/>
      <c r="S204" s="80"/>
      <c r="T204" s="142"/>
      <c r="U204" s="141"/>
      <c r="V204" s="141"/>
      <c r="W204" s="141"/>
      <c r="X204" s="141"/>
      <c r="Y204" s="141"/>
      <c r="Z204" s="141"/>
      <c r="AA204" s="141"/>
      <c r="AB204" s="141"/>
      <c r="AC204" s="141" t="s">
        <v>24</v>
      </c>
      <c r="AD204" s="136">
        <f>AD205+AD210</f>
        <v>18740000</v>
      </c>
    </row>
    <row r="205" spans="2:30" ht="27.95" customHeight="1">
      <c r="B205" s="138"/>
      <c r="C205" s="138"/>
      <c r="D205" s="138"/>
      <c r="E205" s="140"/>
      <c r="F205" s="134"/>
      <c r="G205" s="139"/>
      <c r="H205" s="46"/>
      <c r="I205" s="135"/>
      <c r="J205" s="141"/>
      <c r="K205" s="143" t="s">
        <v>333</v>
      </c>
      <c r="L205" s="143"/>
      <c r="M205" s="137"/>
      <c r="N205" s="141"/>
      <c r="O205" s="141"/>
      <c r="P205" s="80"/>
      <c r="Q205" s="141"/>
      <c r="R205" s="141"/>
      <c r="S205" s="80"/>
      <c r="T205" s="142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36">
        <f>SUM(AD206:AD209)</f>
        <v>17880000</v>
      </c>
    </row>
    <row r="206" spans="2:30" ht="27.95" customHeight="1">
      <c r="B206" s="138"/>
      <c r="C206" s="138"/>
      <c r="D206" s="138"/>
      <c r="E206" s="140"/>
      <c r="F206" s="134"/>
      <c r="G206" s="139"/>
      <c r="H206" s="46"/>
      <c r="I206" s="135"/>
      <c r="J206" s="141"/>
      <c r="K206" s="143"/>
      <c r="L206" s="143"/>
      <c r="M206" s="137">
        <v>250000</v>
      </c>
      <c r="N206" s="141" t="s">
        <v>22</v>
      </c>
      <c r="O206" s="141" t="s">
        <v>5</v>
      </c>
      <c r="P206" s="80">
        <v>2</v>
      </c>
      <c r="Q206" s="142" t="s">
        <v>334</v>
      </c>
      <c r="R206" s="141" t="s">
        <v>5</v>
      </c>
      <c r="S206" s="80">
        <v>12</v>
      </c>
      <c r="T206" s="142" t="s">
        <v>250</v>
      </c>
      <c r="U206" s="141"/>
      <c r="V206" s="141"/>
      <c r="W206" s="141"/>
      <c r="X206" s="141"/>
      <c r="Y206" s="141"/>
      <c r="Z206" s="141"/>
      <c r="AA206" s="141"/>
      <c r="AB206" s="141"/>
      <c r="AC206" s="141" t="s">
        <v>24</v>
      </c>
      <c r="AD206" s="136">
        <f>M206*P206*S206</f>
        <v>6000000</v>
      </c>
    </row>
    <row r="207" spans="2:30" ht="27.95" customHeight="1">
      <c r="B207" s="138"/>
      <c r="C207" s="138"/>
      <c r="D207" s="138"/>
      <c r="E207" s="140"/>
      <c r="F207" s="134"/>
      <c r="G207" s="139"/>
      <c r="H207" s="46"/>
      <c r="I207" s="135"/>
      <c r="J207" s="141"/>
      <c r="K207" s="143"/>
      <c r="L207" s="143"/>
      <c r="M207" s="137">
        <v>210000</v>
      </c>
      <c r="N207" s="141" t="s">
        <v>22</v>
      </c>
      <c r="O207" s="141" t="s">
        <v>5</v>
      </c>
      <c r="P207" s="80">
        <v>1</v>
      </c>
      <c r="Q207" s="142" t="s">
        <v>334</v>
      </c>
      <c r="R207" s="141" t="s">
        <v>5</v>
      </c>
      <c r="S207" s="80">
        <v>12</v>
      </c>
      <c r="T207" s="142" t="s">
        <v>250</v>
      </c>
      <c r="U207" s="141"/>
      <c r="V207" s="141"/>
      <c r="W207" s="141"/>
      <c r="X207" s="141"/>
      <c r="Y207" s="141"/>
      <c r="Z207" s="141"/>
      <c r="AA207" s="141"/>
      <c r="AB207" s="141"/>
      <c r="AC207" s="141" t="s">
        <v>24</v>
      </c>
      <c r="AD207" s="136">
        <f>M207*P207*S207</f>
        <v>2520000</v>
      </c>
    </row>
    <row r="208" spans="2:30" ht="27.95" customHeight="1">
      <c r="B208" s="138"/>
      <c r="C208" s="138"/>
      <c r="D208" s="138"/>
      <c r="E208" s="140"/>
      <c r="F208" s="134"/>
      <c r="G208" s="139"/>
      <c r="H208" s="46"/>
      <c r="I208" s="135"/>
      <c r="J208" s="141"/>
      <c r="K208" s="143"/>
      <c r="L208" s="143"/>
      <c r="M208" s="137">
        <v>170000</v>
      </c>
      <c r="N208" s="141" t="s">
        <v>22</v>
      </c>
      <c r="O208" s="141" t="s">
        <v>5</v>
      </c>
      <c r="P208" s="80">
        <v>3</v>
      </c>
      <c r="Q208" s="142" t="s">
        <v>334</v>
      </c>
      <c r="R208" s="141" t="s">
        <v>5</v>
      </c>
      <c r="S208" s="80">
        <v>12</v>
      </c>
      <c r="T208" s="142" t="s">
        <v>250</v>
      </c>
      <c r="U208" s="141"/>
      <c r="V208" s="141"/>
      <c r="W208" s="141"/>
      <c r="X208" s="141"/>
      <c r="Y208" s="141"/>
      <c r="Z208" s="141"/>
      <c r="AA208" s="141"/>
      <c r="AB208" s="141"/>
      <c r="AC208" s="141" t="s">
        <v>24</v>
      </c>
      <c r="AD208" s="136">
        <f>M208*P208*S208</f>
        <v>6120000</v>
      </c>
    </row>
    <row r="209" spans="2:30" ht="27.95" customHeight="1">
      <c r="B209" s="71"/>
      <c r="C209" s="71"/>
      <c r="D209" s="71"/>
      <c r="E209" s="78"/>
      <c r="F209" s="89"/>
      <c r="G209" s="67"/>
      <c r="H209" s="106"/>
      <c r="I209" s="102"/>
      <c r="J209" s="131"/>
      <c r="K209" s="118"/>
      <c r="L209" s="118"/>
      <c r="M209" s="50">
        <v>90000</v>
      </c>
      <c r="N209" s="131" t="s">
        <v>22</v>
      </c>
      <c r="O209" s="131" t="s">
        <v>5</v>
      </c>
      <c r="P209" s="90">
        <v>3</v>
      </c>
      <c r="Q209" s="86" t="s">
        <v>334</v>
      </c>
      <c r="R209" s="131" t="s">
        <v>5</v>
      </c>
      <c r="S209" s="90">
        <v>12</v>
      </c>
      <c r="T209" s="86" t="s">
        <v>250</v>
      </c>
      <c r="U209" s="131"/>
      <c r="V209" s="131"/>
      <c r="W209" s="131"/>
      <c r="X209" s="131"/>
      <c r="Y209" s="131"/>
      <c r="Z209" s="131"/>
      <c r="AA209" s="131"/>
      <c r="AB209" s="131"/>
      <c r="AC209" s="131" t="s">
        <v>24</v>
      </c>
      <c r="AD209" s="96">
        <f>M209*P209*S209</f>
        <v>3240000</v>
      </c>
    </row>
    <row r="210" spans="2:30" ht="27.95" customHeight="1">
      <c r="B210" s="138"/>
      <c r="C210" s="138"/>
      <c r="D210" s="138"/>
      <c r="E210" s="140"/>
      <c r="F210" s="134"/>
      <c r="G210" s="139"/>
      <c r="H210" s="46"/>
      <c r="I210" s="135"/>
      <c r="J210" s="141"/>
      <c r="K210" s="143" t="s">
        <v>332</v>
      </c>
      <c r="L210" s="143"/>
      <c r="M210" s="137"/>
      <c r="N210" s="141"/>
      <c r="O210" s="141"/>
      <c r="P210" s="80"/>
      <c r="Q210" s="142"/>
      <c r="R210" s="141"/>
      <c r="S210" s="80"/>
      <c r="T210" s="142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36">
        <f>SUM(AD211:AD212)</f>
        <v>860000</v>
      </c>
    </row>
    <row r="211" spans="2:30" ht="27.95" customHeight="1">
      <c r="B211" s="138"/>
      <c r="C211" s="138"/>
      <c r="D211" s="138"/>
      <c r="E211" s="140"/>
      <c r="F211" s="134"/>
      <c r="G211" s="139"/>
      <c r="H211" s="46"/>
      <c r="I211" s="135"/>
      <c r="J211" s="141"/>
      <c r="K211" s="143"/>
      <c r="L211" s="143"/>
      <c r="M211" s="137">
        <v>250000</v>
      </c>
      <c r="N211" s="141" t="s">
        <v>22</v>
      </c>
      <c r="O211" s="141" t="s">
        <v>5</v>
      </c>
      <c r="P211" s="80">
        <v>2</v>
      </c>
      <c r="Q211" s="142" t="s">
        <v>334</v>
      </c>
      <c r="R211" s="141" t="s">
        <v>5</v>
      </c>
      <c r="S211" s="80">
        <v>1</v>
      </c>
      <c r="T211" s="142" t="s">
        <v>250</v>
      </c>
      <c r="U211" s="141"/>
      <c r="V211" s="141"/>
      <c r="W211" s="141"/>
      <c r="X211" s="141"/>
      <c r="Y211" s="141"/>
      <c r="Z211" s="141"/>
      <c r="AA211" s="141"/>
      <c r="AB211" s="141"/>
      <c r="AC211" s="141" t="s">
        <v>24</v>
      </c>
      <c r="AD211" s="136">
        <f>M211*P211*S211</f>
        <v>500000</v>
      </c>
    </row>
    <row r="212" spans="2:30" ht="27.95" customHeight="1">
      <c r="B212" s="138"/>
      <c r="C212" s="138"/>
      <c r="D212" s="138"/>
      <c r="E212" s="140"/>
      <c r="F212" s="134"/>
      <c r="G212" s="139"/>
      <c r="H212" s="46"/>
      <c r="I212" s="135"/>
      <c r="J212" s="141"/>
      <c r="K212" s="143"/>
      <c r="L212" s="143"/>
      <c r="M212" s="137">
        <v>180000</v>
      </c>
      <c r="N212" s="141" t="s">
        <v>22</v>
      </c>
      <c r="O212" s="141" t="s">
        <v>5</v>
      </c>
      <c r="P212" s="80">
        <v>2</v>
      </c>
      <c r="Q212" s="142" t="s">
        <v>334</v>
      </c>
      <c r="R212" s="141" t="s">
        <v>5</v>
      </c>
      <c r="S212" s="80">
        <v>1</v>
      </c>
      <c r="T212" s="142" t="s">
        <v>250</v>
      </c>
      <c r="U212" s="141"/>
      <c r="V212" s="141"/>
      <c r="W212" s="141"/>
      <c r="X212" s="141"/>
      <c r="Y212" s="141"/>
      <c r="Z212" s="141"/>
      <c r="AA212" s="141"/>
      <c r="AB212" s="141"/>
      <c r="AC212" s="141" t="s">
        <v>24</v>
      </c>
      <c r="AD212" s="136">
        <f>M212*P212*S212</f>
        <v>360000</v>
      </c>
    </row>
    <row r="213" spans="2:30" ht="27.95" customHeight="1">
      <c r="B213" s="138"/>
      <c r="C213" s="138"/>
      <c r="D213" s="138"/>
      <c r="E213" s="140"/>
      <c r="F213" s="134"/>
      <c r="G213" s="139"/>
      <c r="H213" s="46"/>
      <c r="I213" s="135"/>
      <c r="J213" s="141" t="s">
        <v>8</v>
      </c>
      <c r="K213" s="143" t="s">
        <v>269</v>
      </c>
      <c r="L213" s="143"/>
      <c r="M213" s="137">
        <v>625000</v>
      </c>
      <c r="N213" s="141" t="s">
        <v>22</v>
      </c>
      <c r="O213" s="141" t="s">
        <v>5</v>
      </c>
      <c r="P213" s="80">
        <v>12</v>
      </c>
      <c r="Q213" s="141" t="s">
        <v>1</v>
      </c>
      <c r="R213" s="141"/>
      <c r="S213" s="80"/>
      <c r="T213" s="142"/>
      <c r="U213" s="141"/>
      <c r="V213" s="141"/>
      <c r="W213" s="141"/>
      <c r="X213" s="141"/>
      <c r="Y213" s="141"/>
      <c r="Z213" s="141"/>
      <c r="AA213" s="141"/>
      <c r="AB213" s="141"/>
      <c r="AC213" s="141" t="s">
        <v>24</v>
      </c>
      <c r="AD213" s="136">
        <f>M213*P213</f>
        <v>7500000</v>
      </c>
    </row>
    <row r="214" spans="2:30" ht="27.95" customHeight="1">
      <c r="B214" s="138"/>
      <c r="C214" s="138"/>
      <c r="D214" s="138"/>
      <c r="E214" s="140"/>
      <c r="F214" s="134"/>
      <c r="G214" s="139"/>
      <c r="H214" s="46"/>
      <c r="I214" s="135"/>
      <c r="J214" s="141" t="s">
        <v>8</v>
      </c>
      <c r="K214" s="143" t="s">
        <v>537</v>
      </c>
      <c r="L214" s="143"/>
      <c r="M214" s="137"/>
      <c r="N214" s="141"/>
      <c r="O214" s="141"/>
      <c r="P214" s="80"/>
      <c r="Q214" s="141"/>
      <c r="R214" s="141"/>
      <c r="S214" s="80"/>
      <c r="T214" s="142"/>
      <c r="U214" s="141"/>
      <c r="V214" s="141"/>
      <c r="W214" s="141"/>
      <c r="X214" s="141"/>
      <c r="Y214" s="141"/>
      <c r="Z214" s="141"/>
      <c r="AA214" s="141"/>
      <c r="AB214" s="141"/>
      <c r="AC214" s="141"/>
      <c r="AD214" s="136">
        <f>SUM(AD215:AD216)</f>
        <v>40500000</v>
      </c>
    </row>
    <row r="215" spans="2:30" ht="27.95" customHeight="1">
      <c r="B215" s="138"/>
      <c r="C215" s="138"/>
      <c r="D215" s="138"/>
      <c r="E215" s="140"/>
      <c r="F215" s="134"/>
      <c r="G215" s="139"/>
      <c r="H215" s="46"/>
      <c r="I215" s="135"/>
      <c r="J215" s="141"/>
      <c r="K215" s="143" t="s">
        <v>538</v>
      </c>
      <c r="L215" s="143"/>
      <c r="M215" s="137">
        <v>15000</v>
      </c>
      <c r="N215" s="141" t="s">
        <v>263</v>
      </c>
      <c r="O215" s="141" t="s">
        <v>318</v>
      </c>
      <c r="P215" s="80">
        <v>115</v>
      </c>
      <c r="Q215" s="141" t="s">
        <v>315</v>
      </c>
      <c r="R215" s="141" t="s">
        <v>5</v>
      </c>
      <c r="S215" s="80">
        <v>12</v>
      </c>
      <c r="T215" s="141" t="s">
        <v>1</v>
      </c>
      <c r="U215" s="141"/>
      <c r="V215" s="141"/>
      <c r="W215" s="141"/>
      <c r="X215" s="141"/>
      <c r="Y215" s="141"/>
      <c r="Z215" s="141"/>
      <c r="AA215" s="141"/>
      <c r="AB215" s="141"/>
      <c r="AC215" s="141" t="s">
        <v>24</v>
      </c>
      <c r="AD215" s="136">
        <f>M215*P215*S215</f>
        <v>20700000</v>
      </c>
    </row>
    <row r="216" spans="2:30" ht="27.95" customHeight="1">
      <c r="B216" s="138"/>
      <c r="C216" s="138"/>
      <c r="D216" s="138"/>
      <c r="E216" s="140"/>
      <c r="F216" s="134"/>
      <c r="G216" s="139"/>
      <c r="H216" s="46"/>
      <c r="I216" s="135"/>
      <c r="J216" s="141"/>
      <c r="K216" s="143" t="s">
        <v>539</v>
      </c>
      <c r="L216" s="143"/>
      <c r="M216" s="137">
        <v>15000</v>
      </c>
      <c r="N216" s="141" t="s">
        <v>263</v>
      </c>
      <c r="O216" s="141" t="s">
        <v>318</v>
      </c>
      <c r="P216" s="80">
        <v>110</v>
      </c>
      <c r="Q216" s="141" t="s">
        <v>315</v>
      </c>
      <c r="R216" s="141" t="s">
        <v>5</v>
      </c>
      <c r="S216" s="80">
        <v>12</v>
      </c>
      <c r="T216" s="141" t="s">
        <v>1</v>
      </c>
      <c r="U216" s="141"/>
      <c r="V216" s="141"/>
      <c r="W216" s="141"/>
      <c r="X216" s="141"/>
      <c r="Y216" s="141"/>
      <c r="Z216" s="141"/>
      <c r="AA216" s="141"/>
      <c r="AB216" s="141"/>
      <c r="AC216" s="141" t="s">
        <v>24</v>
      </c>
      <c r="AD216" s="136">
        <f>M216*P216*S216</f>
        <v>19800000</v>
      </c>
    </row>
    <row r="217" spans="2:30" ht="27.95" customHeight="1">
      <c r="B217" s="138"/>
      <c r="C217" s="138"/>
      <c r="D217" s="138"/>
      <c r="E217" s="140"/>
      <c r="F217" s="134"/>
      <c r="G217" s="139"/>
      <c r="H217" s="46"/>
      <c r="I217" s="135"/>
      <c r="J217" s="141" t="s">
        <v>8</v>
      </c>
      <c r="K217" s="143" t="s">
        <v>540</v>
      </c>
      <c r="L217" s="143"/>
      <c r="M217" s="137">
        <v>200000</v>
      </c>
      <c r="N217" s="141" t="s">
        <v>263</v>
      </c>
      <c r="O217" s="141" t="s">
        <v>318</v>
      </c>
      <c r="P217" s="80">
        <v>5</v>
      </c>
      <c r="Q217" s="141" t="s">
        <v>541</v>
      </c>
      <c r="R217" s="141"/>
      <c r="S217" s="80"/>
      <c r="T217" s="141"/>
      <c r="U217" s="141"/>
      <c r="V217" s="141"/>
      <c r="W217" s="141"/>
      <c r="X217" s="141"/>
      <c r="Y217" s="141"/>
      <c r="Z217" s="141"/>
      <c r="AA217" s="141"/>
      <c r="AB217" s="141"/>
      <c r="AC217" s="141" t="s">
        <v>24</v>
      </c>
      <c r="AD217" s="136">
        <f>M217*P217</f>
        <v>1000000</v>
      </c>
    </row>
    <row r="218" spans="2:30" ht="27.95" customHeight="1">
      <c r="B218" s="138"/>
      <c r="C218" s="138"/>
      <c r="D218" s="138"/>
      <c r="E218" s="140"/>
      <c r="F218" s="134"/>
      <c r="G218" s="37"/>
      <c r="H218" s="46"/>
      <c r="I218" s="135"/>
      <c r="J218" s="141" t="s">
        <v>8</v>
      </c>
      <c r="K218" s="143" t="s">
        <v>270</v>
      </c>
      <c r="L218" s="143"/>
      <c r="M218" s="137"/>
      <c r="N218" s="141"/>
      <c r="O218" s="141"/>
      <c r="P218" s="80"/>
      <c r="Q218" s="141"/>
      <c r="R218" s="141"/>
      <c r="S218" s="80"/>
      <c r="T218" s="142"/>
      <c r="U218" s="141"/>
      <c r="V218" s="141"/>
      <c r="W218" s="141"/>
      <c r="X218" s="141"/>
      <c r="Y218" s="141"/>
      <c r="Z218" s="141"/>
      <c r="AA218" s="141"/>
      <c r="AB218" s="141"/>
      <c r="AC218" s="141"/>
      <c r="AD218" s="136">
        <f>AD219+AD223</f>
        <v>145788240</v>
      </c>
    </row>
    <row r="219" spans="2:30" ht="27.95" customHeight="1">
      <c r="B219" s="138"/>
      <c r="C219" s="138"/>
      <c r="D219" s="138"/>
      <c r="E219" s="140"/>
      <c r="F219" s="134"/>
      <c r="G219" s="37"/>
      <c r="H219" s="46"/>
      <c r="I219" s="135"/>
      <c r="J219" s="141" t="s">
        <v>542</v>
      </c>
      <c r="K219" s="143" t="s">
        <v>271</v>
      </c>
      <c r="L219" s="143"/>
      <c r="M219" s="137"/>
      <c r="N219" s="141"/>
      <c r="O219" s="141"/>
      <c r="P219" s="80"/>
      <c r="Q219" s="141"/>
      <c r="R219" s="141"/>
      <c r="S219" s="80"/>
      <c r="T219" s="142"/>
      <c r="U219" s="141"/>
      <c r="V219" s="141"/>
      <c r="W219" s="141"/>
      <c r="X219" s="141"/>
      <c r="Y219" s="141"/>
      <c r="Z219" s="141"/>
      <c r="AA219" s="141"/>
      <c r="AB219" s="141"/>
      <c r="AC219" s="141"/>
      <c r="AD219" s="136">
        <f>SUM(AD220:AD222)</f>
        <v>36197280</v>
      </c>
    </row>
    <row r="220" spans="2:30" ht="27.95" customHeight="1">
      <c r="B220" s="138"/>
      <c r="C220" s="138"/>
      <c r="D220" s="138"/>
      <c r="E220" s="140"/>
      <c r="F220" s="134"/>
      <c r="G220" s="37"/>
      <c r="H220" s="46"/>
      <c r="I220" s="135"/>
      <c r="J220" s="133"/>
      <c r="K220" s="143" t="s">
        <v>357</v>
      </c>
      <c r="L220" s="143"/>
      <c r="M220" s="137">
        <v>1745150</v>
      </c>
      <c r="N220" s="141" t="s">
        <v>22</v>
      </c>
      <c r="O220" s="141" t="s">
        <v>5</v>
      </c>
      <c r="P220" s="80">
        <v>12</v>
      </c>
      <c r="Q220" s="141" t="s">
        <v>1</v>
      </c>
      <c r="R220" s="141" t="s">
        <v>5</v>
      </c>
      <c r="S220" s="80">
        <v>1</v>
      </c>
      <c r="T220" s="10" t="s">
        <v>23</v>
      </c>
      <c r="U220" s="141"/>
      <c r="V220" s="188"/>
      <c r="W220" s="141"/>
      <c r="X220" s="141"/>
      <c r="Y220" s="141"/>
      <c r="Z220" s="141"/>
      <c r="AA220" s="141"/>
      <c r="AB220" s="141"/>
      <c r="AC220" s="141" t="s">
        <v>24</v>
      </c>
      <c r="AD220" s="136">
        <f>M220*P220*S220</f>
        <v>20941800</v>
      </c>
    </row>
    <row r="221" spans="2:30" ht="27.95" customHeight="1">
      <c r="B221" s="138"/>
      <c r="C221" s="138"/>
      <c r="D221" s="138"/>
      <c r="E221" s="140"/>
      <c r="F221" s="134"/>
      <c r="G221" s="37"/>
      <c r="H221" s="46"/>
      <c r="I221" s="135"/>
      <c r="J221" s="133"/>
      <c r="K221" s="143" t="s">
        <v>358</v>
      </c>
      <c r="L221" s="143"/>
      <c r="M221" s="137">
        <v>1093850</v>
      </c>
      <c r="N221" s="141" t="s">
        <v>22</v>
      </c>
      <c r="O221" s="141" t="s">
        <v>5</v>
      </c>
      <c r="P221" s="80">
        <v>12</v>
      </c>
      <c r="Q221" s="141" t="s">
        <v>1</v>
      </c>
      <c r="R221" s="141" t="s">
        <v>5</v>
      </c>
      <c r="S221" s="80">
        <v>1</v>
      </c>
      <c r="T221" s="10" t="s">
        <v>23</v>
      </c>
      <c r="U221" s="141"/>
      <c r="V221" s="188"/>
      <c r="W221" s="141"/>
      <c r="X221" s="141"/>
      <c r="Y221" s="141"/>
      <c r="Z221" s="141"/>
      <c r="AA221" s="141"/>
      <c r="AB221" s="141"/>
      <c r="AC221" s="141" t="s">
        <v>24</v>
      </c>
      <c r="AD221" s="136">
        <f>M221*P221*S221</f>
        <v>13126200</v>
      </c>
    </row>
    <row r="222" spans="2:30" ht="27.95" customHeight="1">
      <c r="B222" s="138"/>
      <c r="C222" s="138"/>
      <c r="D222" s="138"/>
      <c r="E222" s="140"/>
      <c r="F222" s="134"/>
      <c r="G222" s="37"/>
      <c r="H222" s="46"/>
      <c r="I222" s="135"/>
      <c r="J222" s="133"/>
      <c r="K222" s="143" t="s">
        <v>317</v>
      </c>
      <c r="L222" s="143"/>
      <c r="M222" s="137">
        <v>66540</v>
      </c>
      <c r="N222" s="141" t="s">
        <v>263</v>
      </c>
      <c r="O222" s="141" t="s">
        <v>318</v>
      </c>
      <c r="P222" s="80">
        <v>16</v>
      </c>
      <c r="Q222" s="141" t="s">
        <v>319</v>
      </c>
      <c r="R222" s="141" t="s">
        <v>318</v>
      </c>
      <c r="S222" s="80">
        <v>2</v>
      </c>
      <c r="T222" s="142" t="s">
        <v>268</v>
      </c>
      <c r="U222" s="141"/>
      <c r="V222" s="141"/>
      <c r="W222" s="141"/>
      <c r="X222" s="141"/>
      <c r="Y222" s="141"/>
      <c r="Z222" s="141"/>
      <c r="AA222" s="141"/>
      <c r="AB222" s="141"/>
      <c r="AC222" s="141" t="s">
        <v>24</v>
      </c>
      <c r="AD222" s="136">
        <f>M222*P222*S222</f>
        <v>2129280</v>
      </c>
    </row>
    <row r="223" spans="2:30" ht="27.95" customHeight="1">
      <c r="B223" s="138"/>
      <c r="C223" s="138"/>
      <c r="D223" s="138"/>
      <c r="E223" s="140"/>
      <c r="F223" s="134"/>
      <c r="G223" s="37"/>
      <c r="H223" s="46"/>
      <c r="I223" s="135"/>
      <c r="J223" s="133" t="s">
        <v>542</v>
      </c>
      <c r="K223" s="143" t="s">
        <v>272</v>
      </c>
      <c r="L223" s="143"/>
      <c r="M223" s="137"/>
      <c r="N223" s="141"/>
      <c r="O223" s="141"/>
      <c r="P223" s="80"/>
      <c r="Q223" s="141"/>
      <c r="R223" s="141"/>
      <c r="S223" s="80"/>
      <c r="T223" s="10"/>
      <c r="U223" s="141"/>
      <c r="V223" s="188"/>
      <c r="W223" s="141"/>
      <c r="X223" s="141"/>
      <c r="Y223" s="141"/>
      <c r="Z223" s="141"/>
      <c r="AA223" s="141"/>
      <c r="AB223" s="141"/>
      <c r="AC223" s="141"/>
      <c r="AD223" s="136">
        <f>SUM(AD224:AD225)</f>
        <v>109590960</v>
      </c>
    </row>
    <row r="224" spans="2:30" ht="27.95" customHeight="1">
      <c r="B224" s="138"/>
      <c r="C224" s="138"/>
      <c r="D224" s="138"/>
      <c r="E224" s="140"/>
      <c r="F224" s="134"/>
      <c r="G224" s="37"/>
      <c r="H224" s="46"/>
      <c r="I224" s="135"/>
      <c r="J224" s="133"/>
      <c r="K224" s="143" t="s">
        <v>272</v>
      </c>
      <c r="L224" s="143"/>
      <c r="M224" s="137">
        <v>1460630</v>
      </c>
      <c r="N224" s="141" t="s">
        <v>22</v>
      </c>
      <c r="O224" s="141" t="s">
        <v>5</v>
      </c>
      <c r="P224" s="80">
        <v>12</v>
      </c>
      <c r="Q224" s="141" t="s">
        <v>1</v>
      </c>
      <c r="R224" s="141" t="s">
        <v>5</v>
      </c>
      <c r="S224" s="80">
        <v>6</v>
      </c>
      <c r="T224" s="142" t="s">
        <v>23</v>
      </c>
      <c r="U224" s="141"/>
      <c r="V224" s="141"/>
      <c r="W224" s="141"/>
      <c r="X224" s="141"/>
      <c r="Y224" s="141"/>
      <c r="Z224" s="141"/>
      <c r="AA224" s="141"/>
      <c r="AB224" s="141"/>
      <c r="AC224" s="141" t="s">
        <v>24</v>
      </c>
      <c r="AD224" s="136">
        <f>M224*P224*S224</f>
        <v>105165360</v>
      </c>
    </row>
    <row r="225" spans="2:31" ht="27.95" customHeight="1">
      <c r="B225" s="138"/>
      <c r="C225" s="138"/>
      <c r="D225" s="138"/>
      <c r="E225" s="140"/>
      <c r="F225" s="134"/>
      <c r="G225" s="37"/>
      <c r="H225" s="46"/>
      <c r="I225" s="135"/>
      <c r="J225" s="133"/>
      <c r="K225" s="143" t="s">
        <v>317</v>
      </c>
      <c r="L225" s="143"/>
      <c r="M225" s="137">
        <v>46100</v>
      </c>
      <c r="N225" s="141" t="s">
        <v>263</v>
      </c>
      <c r="O225" s="141" t="s">
        <v>318</v>
      </c>
      <c r="P225" s="80">
        <v>16</v>
      </c>
      <c r="Q225" s="141" t="s">
        <v>319</v>
      </c>
      <c r="R225" s="141" t="s">
        <v>318</v>
      </c>
      <c r="S225" s="80">
        <v>6</v>
      </c>
      <c r="T225" s="142" t="s">
        <v>268</v>
      </c>
      <c r="U225" s="141"/>
      <c r="V225" s="141"/>
      <c r="W225" s="141"/>
      <c r="X225" s="141"/>
      <c r="Y225" s="141"/>
      <c r="Z225" s="141"/>
      <c r="AA225" s="141"/>
      <c r="AB225" s="141"/>
      <c r="AC225" s="141" t="s">
        <v>24</v>
      </c>
      <c r="AD225" s="136">
        <f>M225*P225*S225</f>
        <v>4425600</v>
      </c>
    </row>
    <row r="226" spans="2:31" ht="27.95" customHeight="1">
      <c r="B226" s="138"/>
      <c r="C226" s="138"/>
      <c r="D226" s="138"/>
      <c r="E226" s="140"/>
      <c r="F226" s="134"/>
      <c r="G226" s="37"/>
      <c r="H226" s="46"/>
      <c r="I226" s="135"/>
      <c r="J226" s="141" t="s">
        <v>8</v>
      </c>
      <c r="K226" s="143" t="s">
        <v>273</v>
      </c>
      <c r="L226" s="143"/>
      <c r="M226" s="137"/>
      <c r="N226" s="141"/>
      <c r="O226" s="141"/>
      <c r="P226" s="80"/>
      <c r="Q226" s="141"/>
      <c r="R226" s="141"/>
      <c r="S226" s="80"/>
      <c r="T226" s="142"/>
      <c r="U226" s="141"/>
      <c r="V226" s="141"/>
      <c r="W226" s="141"/>
      <c r="X226" s="141"/>
      <c r="Y226" s="141"/>
      <c r="Z226" s="141"/>
      <c r="AA226" s="141"/>
      <c r="AB226" s="141"/>
      <c r="AC226" s="141"/>
      <c r="AD226" s="136">
        <f>SUM(AD227:AD229)</f>
        <v>60213600</v>
      </c>
    </row>
    <row r="227" spans="2:31" ht="27.95" customHeight="1">
      <c r="B227" s="138"/>
      <c r="C227" s="138"/>
      <c r="D227" s="138"/>
      <c r="E227" s="140"/>
      <c r="F227" s="134"/>
      <c r="G227" s="37"/>
      <c r="H227" s="46"/>
      <c r="I227" s="135"/>
      <c r="J227" s="133"/>
      <c r="K227" s="143" t="s">
        <v>438</v>
      </c>
      <c r="L227" s="143"/>
      <c r="M227" s="137">
        <v>1745150</v>
      </c>
      <c r="N227" s="141" t="s">
        <v>22</v>
      </c>
      <c r="O227" s="141" t="s">
        <v>5</v>
      </c>
      <c r="P227" s="80">
        <v>12</v>
      </c>
      <c r="Q227" s="141" t="s">
        <v>1</v>
      </c>
      <c r="R227" s="141" t="s">
        <v>5</v>
      </c>
      <c r="S227" s="80">
        <v>2</v>
      </c>
      <c r="T227" s="142" t="s">
        <v>23</v>
      </c>
      <c r="U227" s="141"/>
      <c r="V227" s="141"/>
      <c r="W227" s="141"/>
      <c r="X227" s="141"/>
      <c r="Y227" s="141"/>
      <c r="Z227" s="141"/>
      <c r="AA227" s="141"/>
      <c r="AB227" s="141"/>
      <c r="AC227" s="141" t="s">
        <v>24</v>
      </c>
      <c r="AD227" s="136">
        <f>M227*P227*S227</f>
        <v>41883600</v>
      </c>
    </row>
    <row r="228" spans="2:31" ht="27.95" customHeight="1">
      <c r="B228" s="138"/>
      <c r="C228" s="138"/>
      <c r="D228" s="138"/>
      <c r="E228" s="140"/>
      <c r="F228" s="134"/>
      <c r="G228" s="37"/>
      <c r="H228" s="46"/>
      <c r="I228" s="135"/>
      <c r="J228" s="133"/>
      <c r="K228" s="143" t="s">
        <v>543</v>
      </c>
      <c r="L228" s="143"/>
      <c r="M228" s="137">
        <v>3490300</v>
      </c>
      <c r="N228" s="141" t="s">
        <v>22</v>
      </c>
      <c r="O228" s="141" t="s">
        <v>5</v>
      </c>
      <c r="P228" s="80" t="s">
        <v>264</v>
      </c>
      <c r="Q228" s="141" t="s">
        <v>315</v>
      </c>
      <c r="R228" s="141" t="s">
        <v>5</v>
      </c>
      <c r="S228" s="80">
        <v>1.5</v>
      </c>
      <c r="T228" s="141" t="s">
        <v>5</v>
      </c>
      <c r="U228" s="141">
        <v>2</v>
      </c>
      <c r="V228" s="141" t="s">
        <v>315</v>
      </c>
      <c r="W228" s="141" t="s">
        <v>5</v>
      </c>
      <c r="X228" s="141">
        <v>25</v>
      </c>
      <c r="Y228" s="141" t="s">
        <v>319</v>
      </c>
      <c r="Z228" s="141" t="s">
        <v>5</v>
      </c>
      <c r="AA228" s="141">
        <v>12</v>
      </c>
      <c r="AB228" s="141" t="s">
        <v>250</v>
      </c>
      <c r="AC228" s="141" t="s">
        <v>24</v>
      </c>
      <c r="AD228" s="122">
        <f>ROUNDUP((ROUNDUP(M228/209*S228,-1))*U228*AA228*X228,-1)</f>
        <v>15030000</v>
      </c>
    </row>
    <row r="229" spans="2:31" ht="27.75" customHeight="1">
      <c r="B229" s="138"/>
      <c r="C229" s="138"/>
      <c r="D229" s="138"/>
      <c r="E229" s="140"/>
      <c r="F229" s="134"/>
      <c r="G229" s="37"/>
      <c r="H229" s="46"/>
      <c r="I229" s="135"/>
      <c r="J229" s="133"/>
      <c r="K229" s="143" t="s">
        <v>317</v>
      </c>
      <c r="L229" s="143"/>
      <c r="M229" s="137">
        <v>110000</v>
      </c>
      <c r="N229" s="141" t="s">
        <v>263</v>
      </c>
      <c r="O229" s="141" t="s">
        <v>318</v>
      </c>
      <c r="P229" s="80">
        <v>15</v>
      </c>
      <c r="Q229" s="141" t="s">
        <v>319</v>
      </c>
      <c r="R229" s="141" t="s">
        <v>318</v>
      </c>
      <c r="S229" s="80">
        <v>2</v>
      </c>
      <c r="T229" s="142" t="s">
        <v>268</v>
      </c>
      <c r="U229" s="141"/>
      <c r="V229" s="141"/>
      <c r="W229" s="141"/>
      <c r="X229" s="141"/>
      <c r="Y229" s="141"/>
      <c r="Z229" s="141"/>
      <c r="AA229" s="141"/>
      <c r="AB229" s="141"/>
      <c r="AC229" s="141" t="s">
        <v>24</v>
      </c>
      <c r="AD229" s="136">
        <f>M229*P229*S229</f>
        <v>3300000</v>
      </c>
    </row>
    <row r="230" spans="2:31" ht="27.75" customHeight="1">
      <c r="B230" s="138"/>
      <c r="C230" s="138"/>
      <c r="D230" s="138"/>
      <c r="E230" s="140"/>
      <c r="F230" s="134"/>
      <c r="G230" s="37"/>
      <c r="H230" s="46"/>
      <c r="I230" s="135"/>
      <c r="J230" s="141" t="s">
        <v>8</v>
      </c>
      <c r="K230" s="143" t="s">
        <v>524</v>
      </c>
      <c r="L230" s="143"/>
      <c r="M230" s="137">
        <v>78000</v>
      </c>
      <c r="N230" s="141" t="s">
        <v>263</v>
      </c>
      <c r="O230" s="141" t="s">
        <v>318</v>
      </c>
      <c r="P230" s="80">
        <v>3</v>
      </c>
      <c r="Q230" s="141" t="s">
        <v>544</v>
      </c>
      <c r="R230" s="141" t="s">
        <v>318</v>
      </c>
      <c r="S230" s="80">
        <v>1</v>
      </c>
      <c r="T230" s="142" t="s">
        <v>268</v>
      </c>
      <c r="U230" s="141"/>
      <c r="V230" s="141" t="s">
        <v>5</v>
      </c>
      <c r="W230" s="80">
        <v>12</v>
      </c>
      <c r="X230" s="142" t="s">
        <v>250</v>
      </c>
      <c r="Y230" s="141"/>
      <c r="Z230" s="141"/>
      <c r="AA230" s="141"/>
      <c r="AB230" s="141"/>
      <c r="AC230" s="141" t="s">
        <v>24</v>
      </c>
      <c r="AD230" s="136">
        <f>M230*P230*S230*W230</f>
        <v>2808000</v>
      </c>
    </row>
    <row r="231" spans="2:31" ht="27.75" customHeight="1">
      <c r="B231" s="49"/>
      <c r="C231" s="138"/>
      <c r="D231" s="138"/>
      <c r="E231" s="138"/>
      <c r="F231" s="134"/>
      <c r="G231" s="37"/>
      <c r="H231" s="46"/>
      <c r="I231" s="135"/>
      <c r="J231" s="920" t="s">
        <v>636</v>
      </c>
      <c r="K231" s="921"/>
      <c r="L231" s="143"/>
      <c r="M231" s="137"/>
      <c r="N231" s="141"/>
      <c r="O231" s="141"/>
      <c r="P231" s="82"/>
      <c r="Q231" s="141"/>
      <c r="R231" s="141"/>
      <c r="S231" s="80"/>
      <c r="T231" s="142"/>
      <c r="U231" s="141"/>
      <c r="V231" s="141"/>
      <c r="W231" s="141"/>
      <c r="X231" s="141"/>
      <c r="Y231" s="141"/>
      <c r="Z231" s="141"/>
      <c r="AA231" s="141"/>
      <c r="AB231" s="141"/>
      <c r="AC231" s="141"/>
      <c r="AD231" s="136">
        <f>AD232</f>
        <v>-2000000</v>
      </c>
    </row>
    <row r="232" spans="2:31" ht="27.75" customHeight="1">
      <c r="B232" s="138"/>
      <c r="C232" s="138"/>
      <c r="D232" s="138"/>
      <c r="E232" s="140"/>
      <c r="F232" s="134"/>
      <c r="G232" s="37"/>
      <c r="H232" s="46"/>
      <c r="I232" s="135"/>
      <c r="J232" s="141" t="s">
        <v>8</v>
      </c>
      <c r="K232" s="143" t="s">
        <v>637</v>
      </c>
      <c r="L232" s="143" t="s">
        <v>630</v>
      </c>
      <c r="M232" s="137">
        <v>16740000</v>
      </c>
      <c r="N232" s="141" t="s">
        <v>22</v>
      </c>
      <c r="O232" s="141"/>
      <c r="P232" s="141" t="s">
        <v>631</v>
      </c>
      <c r="Q232" s="894" t="s">
        <v>632</v>
      </c>
      <c r="R232" s="894"/>
      <c r="S232" s="895">
        <v>18740000</v>
      </c>
      <c r="T232" s="895"/>
      <c r="U232" s="141" t="s">
        <v>22</v>
      </c>
      <c r="V232" s="141"/>
      <c r="W232" s="38"/>
      <c r="X232" s="38"/>
      <c r="Y232" s="38"/>
      <c r="Z232" s="38"/>
      <c r="AA232" s="141"/>
      <c r="AB232" s="141"/>
      <c r="AC232" s="141" t="s">
        <v>555</v>
      </c>
      <c r="AD232" s="136">
        <f t="shared" ref="AD232" si="11">M232-S232</f>
        <v>-2000000</v>
      </c>
      <c r="AE232" s="159" t="s">
        <v>727</v>
      </c>
    </row>
    <row r="233" spans="2:31" ht="27.75" customHeight="1">
      <c r="B233" s="49"/>
      <c r="C233" s="138"/>
      <c r="D233" s="138"/>
      <c r="E233" s="138"/>
      <c r="F233" s="134"/>
      <c r="G233" s="37"/>
      <c r="H233" s="46"/>
      <c r="I233" s="135"/>
      <c r="J233" s="898" t="s">
        <v>629</v>
      </c>
      <c r="K233" s="899"/>
      <c r="L233" s="143"/>
      <c r="M233" s="137"/>
      <c r="N233" s="141"/>
      <c r="O233" s="141"/>
      <c r="P233" s="82"/>
      <c r="Q233" s="141"/>
      <c r="R233" s="141"/>
      <c r="S233" s="80"/>
      <c r="T233" s="142"/>
      <c r="U233" s="141"/>
      <c r="V233" s="141"/>
      <c r="W233" s="141"/>
      <c r="X233" s="141"/>
      <c r="Y233" s="141"/>
      <c r="Z233" s="141"/>
      <c r="AA233" s="141"/>
      <c r="AB233" s="141"/>
      <c r="AC233" s="141"/>
      <c r="AD233" s="136">
        <f>AD234+AD239+AD241+AD243+AD245+AD249+AD252+AD248</f>
        <v>-50888500</v>
      </c>
    </row>
    <row r="234" spans="2:31" ht="27.95" customHeight="1">
      <c r="B234" s="138"/>
      <c r="C234" s="138"/>
      <c r="D234" s="138"/>
      <c r="E234" s="140"/>
      <c r="F234" s="134"/>
      <c r="G234" s="139"/>
      <c r="H234" s="46"/>
      <c r="I234" s="135"/>
      <c r="J234" s="180" t="s">
        <v>8</v>
      </c>
      <c r="K234" s="897" t="s">
        <v>331</v>
      </c>
      <c r="L234" s="897"/>
      <c r="M234" s="897"/>
      <c r="N234" s="141"/>
      <c r="O234" s="141"/>
      <c r="P234" s="80"/>
      <c r="Q234" s="141"/>
      <c r="R234" s="141"/>
      <c r="S234" s="80"/>
      <c r="T234" s="142"/>
      <c r="U234" s="141"/>
      <c r="V234" s="141"/>
      <c r="W234" s="141"/>
      <c r="X234" s="141"/>
      <c r="Y234" s="141"/>
      <c r="Z234" s="141"/>
      <c r="AA234" s="141"/>
      <c r="AB234" s="141"/>
      <c r="AC234" s="141"/>
      <c r="AD234" s="136">
        <f>SUM(AD235:AD238)</f>
        <v>-4630000</v>
      </c>
    </row>
    <row r="235" spans="2:31" ht="27.95" customHeight="1">
      <c r="B235" s="71"/>
      <c r="C235" s="71"/>
      <c r="D235" s="71"/>
      <c r="E235" s="78"/>
      <c r="F235" s="89"/>
      <c r="G235" s="67"/>
      <c r="H235" s="106"/>
      <c r="I235" s="102"/>
      <c r="J235" s="518"/>
      <c r="K235" s="118" t="s">
        <v>527</v>
      </c>
      <c r="L235" s="118" t="s">
        <v>630</v>
      </c>
      <c r="M235" s="50">
        <v>22320000</v>
      </c>
      <c r="N235" s="131" t="s">
        <v>22</v>
      </c>
      <c r="O235" s="131"/>
      <c r="P235" s="131" t="s">
        <v>631</v>
      </c>
      <c r="Q235" s="900" t="s">
        <v>632</v>
      </c>
      <c r="R235" s="900"/>
      <c r="S235" s="901">
        <v>25080000</v>
      </c>
      <c r="T235" s="901"/>
      <c r="U235" s="131" t="s">
        <v>22</v>
      </c>
      <c r="V235" s="131"/>
      <c r="W235" s="208"/>
      <c r="X235" s="208"/>
      <c r="Y235" s="208"/>
      <c r="Z235" s="208"/>
      <c r="AA235" s="131"/>
      <c r="AB235" s="131"/>
      <c r="AC235" s="131" t="s">
        <v>555</v>
      </c>
      <c r="AD235" s="96">
        <f>M235-S235</f>
        <v>-2760000</v>
      </c>
      <c r="AE235" s="159" t="s">
        <v>755</v>
      </c>
    </row>
    <row r="236" spans="2:31" ht="27.95" customHeight="1">
      <c r="B236" s="138"/>
      <c r="C236" s="138"/>
      <c r="D236" s="138"/>
      <c r="E236" s="140"/>
      <c r="F236" s="134"/>
      <c r="G236" s="139"/>
      <c r="H236" s="46"/>
      <c r="I236" s="135"/>
      <c r="J236" s="22"/>
      <c r="K236" s="143" t="s">
        <v>163</v>
      </c>
      <c r="L236" s="143" t="s">
        <v>630</v>
      </c>
      <c r="M236" s="137">
        <v>1688400</v>
      </c>
      <c r="N236" s="141" t="s">
        <v>22</v>
      </c>
      <c r="O236" s="141"/>
      <c r="P236" s="141" t="s">
        <v>631</v>
      </c>
      <c r="Q236" s="894" t="s">
        <v>632</v>
      </c>
      <c r="R236" s="894"/>
      <c r="S236" s="895">
        <v>2829600</v>
      </c>
      <c r="T236" s="895"/>
      <c r="U236" s="141" t="s">
        <v>22</v>
      </c>
      <c r="V236" s="141"/>
      <c r="W236" s="38"/>
      <c r="X236" s="38"/>
      <c r="Y236" s="38"/>
      <c r="Z236" s="38"/>
      <c r="AA236" s="141"/>
      <c r="AB236" s="141"/>
      <c r="AC236" s="141" t="s">
        <v>555</v>
      </c>
      <c r="AD236" s="136">
        <f t="shared" ref="AD236:AD238" si="12">M236-S236</f>
        <v>-1141200</v>
      </c>
    </row>
    <row r="237" spans="2:31" ht="27.95" customHeight="1">
      <c r="B237" s="138"/>
      <c r="C237" s="138"/>
      <c r="D237" s="138"/>
      <c r="E237" s="140"/>
      <c r="F237" s="134"/>
      <c r="G237" s="139"/>
      <c r="H237" s="46"/>
      <c r="I237" s="135"/>
      <c r="J237" s="22"/>
      <c r="K237" s="143" t="s">
        <v>40</v>
      </c>
      <c r="L237" s="143" t="s">
        <v>630</v>
      </c>
      <c r="M237" s="137">
        <v>2701440</v>
      </c>
      <c r="N237" s="141" t="s">
        <v>22</v>
      </c>
      <c r="O237" s="141"/>
      <c r="P237" s="141" t="s">
        <v>631</v>
      </c>
      <c r="Q237" s="894" t="s">
        <v>632</v>
      </c>
      <c r="R237" s="894"/>
      <c r="S237" s="895">
        <v>3018240</v>
      </c>
      <c r="T237" s="895"/>
      <c r="U237" s="141" t="s">
        <v>22</v>
      </c>
      <c r="V237" s="141"/>
      <c r="W237" s="38"/>
      <c r="X237" s="38"/>
      <c r="Y237" s="38"/>
      <c r="Z237" s="38"/>
      <c r="AA237" s="141"/>
      <c r="AB237" s="141"/>
      <c r="AC237" s="141" t="s">
        <v>555</v>
      </c>
      <c r="AD237" s="136">
        <f t="shared" si="12"/>
        <v>-316800</v>
      </c>
    </row>
    <row r="238" spans="2:31" ht="27.95" customHeight="1">
      <c r="B238" s="138"/>
      <c r="C238" s="138"/>
      <c r="D238" s="138"/>
      <c r="E238" s="140"/>
      <c r="F238" s="134"/>
      <c r="G238" s="139"/>
      <c r="H238" s="46"/>
      <c r="I238" s="135"/>
      <c r="J238" s="22"/>
      <c r="K238" s="143" t="s">
        <v>528</v>
      </c>
      <c r="L238" s="143" t="s">
        <v>630</v>
      </c>
      <c r="M238" s="137">
        <v>320000</v>
      </c>
      <c r="N238" s="141" t="s">
        <v>22</v>
      </c>
      <c r="O238" s="141"/>
      <c r="P238" s="141" t="s">
        <v>631</v>
      </c>
      <c r="Q238" s="894" t="s">
        <v>632</v>
      </c>
      <c r="R238" s="894"/>
      <c r="S238" s="895">
        <v>732000</v>
      </c>
      <c r="T238" s="895"/>
      <c r="U238" s="141" t="s">
        <v>22</v>
      </c>
      <c r="V238" s="141"/>
      <c r="W238" s="38"/>
      <c r="X238" s="38"/>
      <c r="Y238" s="38"/>
      <c r="Z238" s="38"/>
      <c r="AA238" s="141"/>
      <c r="AB238" s="141"/>
      <c r="AC238" s="141" t="s">
        <v>555</v>
      </c>
      <c r="AD238" s="136">
        <f t="shared" si="12"/>
        <v>-412000</v>
      </c>
    </row>
    <row r="239" spans="2:31" ht="27.95" customHeight="1">
      <c r="B239" s="138"/>
      <c r="C239" s="138"/>
      <c r="D239" s="138"/>
      <c r="E239" s="140"/>
      <c r="F239" s="134"/>
      <c r="G239" s="139"/>
      <c r="H239" s="46"/>
      <c r="I239" s="135"/>
      <c r="J239" s="180" t="s">
        <v>8</v>
      </c>
      <c r="K239" s="143" t="s">
        <v>44</v>
      </c>
      <c r="L239" s="143"/>
      <c r="M239" s="115"/>
      <c r="N239" s="141"/>
      <c r="O239" s="141"/>
      <c r="P239" s="80"/>
      <c r="Q239" s="141"/>
      <c r="R239" s="141"/>
      <c r="S239" s="80"/>
      <c r="T239" s="142"/>
      <c r="U239" s="141"/>
      <c r="V239" s="141"/>
      <c r="W239" s="141"/>
      <c r="X239" s="141"/>
      <c r="Y239" s="141"/>
      <c r="Z239" s="141"/>
      <c r="AA239" s="141"/>
      <c r="AB239" s="141"/>
      <c r="AC239" s="141"/>
      <c r="AD239" s="136">
        <f>SUM(AD240:AD240)</f>
        <v>-37267600</v>
      </c>
    </row>
    <row r="240" spans="2:31" ht="27.95" customHeight="1">
      <c r="B240" s="138"/>
      <c r="C240" s="138"/>
      <c r="D240" s="138"/>
      <c r="E240" s="140"/>
      <c r="F240" s="134"/>
      <c r="G240" s="139"/>
      <c r="H240" s="46"/>
      <c r="I240" s="135"/>
      <c r="J240" s="133"/>
      <c r="K240" s="143" t="s">
        <v>45</v>
      </c>
      <c r="L240" s="143" t="s">
        <v>630</v>
      </c>
      <c r="M240" s="137">
        <v>52174640</v>
      </c>
      <c r="N240" s="141" t="s">
        <v>22</v>
      </c>
      <c r="O240" s="141"/>
      <c r="P240" s="141" t="s">
        <v>631</v>
      </c>
      <c r="Q240" s="894" t="s">
        <v>632</v>
      </c>
      <c r="R240" s="894"/>
      <c r="S240" s="895">
        <v>89442240</v>
      </c>
      <c r="T240" s="895"/>
      <c r="U240" s="141" t="s">
        <v>22</v>
      </c>
      <c r="V240" s="141"/>
      <c r="W240" s="38"/>
      <c r="X240" s="38"/>
      <c r="Y240" s="38"/>
      <c r="Z240" s="38"/>
      <c r="AA240" s="141"/>
      <c r="AB240" s="141"/>
      <c r="AC240" s="141" t="s">
        <v>555</v>
      </c>
      <c r="AD240" s="136">
        <f t="shared" ref="AD240" si="13">M240-S240</f>
        <v>-37267600</v>
      </c>
      <c r="AE240" s="159" t="s">
        <v>734</v>
      </c>
    </row>
    <row r="241" spans="2:31" ht="27.95" customHeight="1">
      <c r="B241" s="138"/>
      <c r="C241" s="138"/>
      <c r="D241" s="138"/>
      <c r="E241" s="140"/>
      <c r="F241" s="134"/>
      <c r="G241" s="139"/>
      <c r="H241" s="46"/>
      <c r="I241" s="135"/>
      <c r="J241" s="60" t="s">
        <v>8</v>
      </c>
      <c r="K241" s="61" t="s">
        <v>266</v>
      </c>
      <c r="L241" s="61"/>
      <c r="M241" s="114"/>
      <c r="N241" s="114"/>
      <c r="O241" s="114"/>
      <c r="P241" s="114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  <c r="AA241" s="141"/>
      <c r="AB241" s="141"/>
      <c r="AC241" s="141"/>
      <c r="AD241" s="136">
        <f>SUM(AD242:AD242)</f>
        <v>-2000000</v>
      </c>
      <c r="AE241" s="498" t="s">
        <v>735</v>
      </c>
    </row>
    <row r="242" spans="2:31" ht="27.95" customHeight="1">
      <c r="B242" s="138"/>
      <c r="C242" s="138"/>
      <c r="D242" s="138"/>
      <c r="E242" s="140"/>
      <c r="F242" s="134"/>
      <c r="G242" s="139"/>
      <c r="H242" s="46"/>
      <c r="I242" s="135"/>
      <c r="J242" s="60"/>
      <c r="K242" s="61" t="s">
        <v>266</v>
      </c>
      <c r="L242" s="143" t="s">
        <v>630</v>
      </c>
      <c r="M242" s="137">
        <v>4000000</v>
      </c>
      <c r="N242" s="141" t="s">
        <v>22</v>
      </c>
      <c r="O242" s="141"/>
      <c r="P242" s="141" t="s">
        <v>631</v>
      </c>
      <c r="Q242" s="894" t="s">
        <v>632</v>
      </c>
      <c r="R242" s="894"/>
      <c r="S242" s="895">
        <v>6000000</v>
      </c>
      <c r="T242" s="895"/>
      <c r="U242" s="141" t="s">
        <v>22</v>
      </c>
      <c r="V242" s="141"/>
      <c r="W242" s="38"/>
      <c r="X242" s="38"/>
      <c r="Y242" s="38"/>
      <c r="Z242" s="38"/>
      <c r="AA242" s="141"/>
      <c r="AB242" s="141"/>
      <c r="AC242" s="141" t="s">
        <v>555</v>
      </c>
      <c r="AD242" s="136">
        <f t="shared" ref="AD242" si="14">M242-S242</f>
        <v>-2000000</v>
      </c>
      <c r="AE242" s="498"/>
    </row>
    <row r="243" spans="2:31" ht="27.95" customHeight="1">
      <c r="B243" s="138"/>
      <c r="C243" s="138"/>
      <c r="D243" s="138"/>
      <c r="E243" s="140"/>
      <c r="F243" s="134"/>
      <c r="G243" s="139"/>
      <c r="H243" s="46"/>
      <c r="I243" s="135"/>
      <c r="J243" s="60" t="s">
        <v>8</v>
      </c>
      <c r="K243" s="61" t="s">
        <v>265</v>
      </c>
      <c r="L243" s="61"/>
      <c r="M243" s="62"/>
      <c r="N243" s="63"/>
      <c r="O243" s="63"/>
      <c r="P243" s="64"/>
      <c r="Q243" s="63"/>
      <c r="R243" s="63"/>
      <c r="S243" s="65"/>
      <c r="T243" s="66"/>
      <c r="U243" s="63"/>
      <c r="V243" s="63"/>
      <c r="W243" s="63"/>
      <c r="X243" s="63"/>
      <c r="Y243" s="63"/>
      <c r="Z243" s="63"/>
      <c r="AA243" s="63"/>
      <c r="AB243" s="63"/>
      <c r="AC243" s="63"/>
      <c r="AD243" s="136">
        <f>SUM(AD244:AD244)</f>
        <v>-500000</v>
      </c>
      <c r="AE243" s="498" t="s">
        <v>735</v>
      </c>
    </row>
    <row r="244" spans="2:31" ht="27.95" customHeight="1">
      <c r="B244" s="138"/>
      <c r="C244" s="138"/>
      <c r="D244" s="138"/>
      <c r="E244" s="140"/>
      <c r="F244" s="134"/>
      <c r="G244" s="139"/>
      <c r="H244" s="46"/>
      <c r="I244" s="135"/>
      <c r="J244" s="60"/>
      <c r="K244" s="61"/>
      <c r="L244" s="143" t="s">
        <v>630</v>
      </c>
      <c r="M244" s="137">
        <v>200000</v>
      </c>
      <c r="N244" s="141" t="s">
        <v>22</v>
      </c>
      <c r="O244" s="141"/>
      <c r="P244" s="141" t="s">
        <v>631</v>
      </c>
      <c r="Q244" s="894" t="s">
        <v>632</v>
      </c>
      <c r="R244" s="894"/>
      <c r="S244" s="895">
        <v>700000</v>
      </c>
      <c r="T244" s="895"/>
      <c r="U244" s="141" t="s">
        <v>22</v>
      </c>
      <c r="V244" s="141"/>
      <c r="W244" s="38"/>
      <c r="X244" s="38"/>
      <c r="Y244" s="38"/>
      <c r="Z244" s="38"/>
      <c r="AA244" s="141"/>
      <c r="AB244" s="141"/>
      <c r="AC244" s="141" t="s">
        <v>555</v>
      </c>
      <c r="AD244" s="136">
        <f t="shared" ref="AD244" si="15">M244-S244</f>
        <v>-500000</v>
      </c>
      <c r="AE244" s="498"/>
    </row>
    <row r="245" spans="2:31" ht="27.95" customHeight="1">
      <c r="B245" s="138"/>
      <c r="C245" s="138"/>
      <c r="D245" s="138"/>
      <c r="E245" s="140"/>
      <c r="F245" s="134"/>
      <c r="G245" s="139"/>
      <c r="H245" s="46"/>
      <c r="I245" s="135"/>
      <c r="J245" s="141" t="s">
        <v>8</v>
      </c>
      <c r="K245" s="143" t="s">
        <v>33</v>
      </c>
      <c r="L245" s="143"/>
      <c r="M245" s="137"/>
      <c r="N245" s="141"/>
      <c r="O245" s="141"/>
      <c r="P245" s="80"/>
      <c r="Q245" s="141"/>
      <c r="R245" s="141"/>
      <c r="S245" s="80"/>
      <c r="T245" s="142"/>
      <c r="U245" s="141"/>
      <c r="V245" s="141"/>
      <c r="W245" s="141"/>
      <c r="X245" s="141"/>
      <c r="Y245" s="141"/>
      <c r="Z245" s="141"/>
      <c r="AA245" s="141"/>
      <c r="AB245" s="141"/>
      <c r="AC245" s="141"/>
      <c r="AD245" s="136">
        <f>SUM(AD246:AD247)</f>
        <v>-1420000</v>
      </c>
      <c r="AE245" s="498" t="s">
        <v>735</v>
      </c>
    </row>
    <row r="246" spans="2:31" ht="27.95" customHeight="1">
      <c r="B246" s="138"/>
      <c r="C246" s="138"/>
      <c r="D246" s="138"/>
      <c r="E246" s="140"/>
      <c r="F246" s="134"/>
      <c r="G246" s="139"/>
      <c r="H246" s="46"/>
      <c r="I246" s="135"/>
      <c r="J246" s="133"/>
      <c r="K246" s="143" t="s">
        <v>34</v>
      </c>
      <c r="L246" s="143" t="s">
        <v>630</v>
      </c>
      <c r="M246" s="137">
        <v>160000</v>
      </c>
      <c r="N246" s="141" t="s">
        <v>22</v>
      </c>
      <c r="O246" s="141"/>
      <c r="P246" s="141" t="s">
        <v>631</v>
      </c>
      <c r="Q246" s="894" t="s">
        <v>632</v>
      </c>
      <c r="R246" s="894"/>
      <c r="S246" s="895">
        <v>960000</v>
      </c>
      <c r="T246" s="895"/>
      <c r="U246" s="141" t="s">
        <v>22</v>
      </c>
      <c r="V246" s="141"/>
      <c r="W246" s="38"/>
      <c r="X246" s="38"/>
      <c r="Y246" s="38"/>
      <c r="Z246" s="38"/>
      <c r="AA246" s="141"/>
      <c r="AB246" s="141"/>
      <c r="AC246" s="141" t="s">
        <v>555</v>
      </c>
      <c r="AD246" s="136">
        <f t="shared" ref="AD246:AD247" si="16">M246-S246</f>
        <v>-800000</v>
      </c>
      <c r="AE246" s="498"/>
    </row>
    <row r="247" spans="2:31" ht="27.95" customHeight="1">
      <c r="B247" s="138"/>
      <c r="C247" s="138"/>
      <c r="D247" s="138"/>
      <c r="E247" s="140"/>
      <c r="F247" s="134"/>
      <c r="G247" s="139"/>
      <c r="H247" s="46"/>
      <c r="I247" s="135"/>
      <c r="J247" s="133"/>
      <c r="K247" s="143" t="s">
        <v>35</v>
      </c>
      <c r="L247" s="143" t="s">
        <v>630</v>
      </c>
      <c r="M247" s="137">
        <v>820000</v>
      </c>
      <c r="N247" s="141" t="s">
        <v>22</v>
      </c>
      <c r="O247" s="141"/>
      <c r="P247" s="141" t="s">
        <v>631</v>
      </c>
      <c r="Q247" s="894" t="s">
        <v>632</v>
      </c>
      <c r="R247" s="894"/>
      <c r="S247" s="895">
        <v>1440000</v>
      </c>
      <c r="T247" s="895"/>
      <c r="U247" s="141" t="s">
        <v>22</v>
      </c>
      <c r="V247" s="141"/>
      <c r="W247" s="38"/>
      <c r="X247" s="38"/>
      <c r="Y247" s="38"/>
      <c r="Z247" s="38"/>
      <c r="AA247" s="141"/>
      <c r="AB247" s="141"/>
      <c r="AC247" s="141" t="s">
        <v>555</v>
      </c>
      <c r="AD247" s="136">
        <f t="shared" si="16"/>
        <v>-620000</v>
      </c>
      <c r="AE247" s="498"/>
    </row>
    <row r="248" spans="2:31" ht="27.95" customHeight="1">
      <c r="B248" s="138"/>
      <c r="C248" s="138"/>
      <c r="D248" s="138"/>
      <c r="E248" s="140"/>
      <c r="F248" s="134"/>
      <c r="G248" s="139"/>
      <c r="H248" s="46"/>
      <c r="I248" s="135"/>
      <c r="J248" s="141" t="s">
        <v>8</v>
      </c>
      <c r="K248" s="143" t="s">
        <v>269</v>
      </c>
      <c r="L248" s="143" t="s">
        <v>630</v>
      </c>
      <c r="M248" s="137">
        <v>3900000</v>
      </c>
      <c r="N248" s="141" t="s">
        <v>22</v>
      </c>
      <c r="O248" s="141"/>
      <c r="P248" s="141" t="s">
        <v>631</v>
      </c>
      <c r="Q248" s="894" t="s">
        <v>632</v>
      </c>
      <c r="R248" s="894"/>
      <c r="S248" s="895">
        <v>7500000</v>
      </c>
      <c r="T248" s="895"/>
      <c r="U248" s="141" t="s">
        <v>22</v>
      </c>
      <c r="V248" s="141"/>
      <c r="W248" s="38"/>
      <c r="X248" s="38"/>
      <c r="Y248" s="38"/>
      <c r="Z248" s="38"/>
      <c r="AA248" s="141"/>
      <c r="AB248" s="141"/>
      <c r="AC248" s="141" t="s">
        <v>555</v>
      </c>
      <c r="AD248" s="136">
        <f t="shared" ref="AD248" si="17">M248-S248</f>
        <v>-3600000</v>
      </c>
      <c r="AE248" s="498" t="s">
        <v>735</v>
      </c>
    </row>
    <row r="249" spans="2:31" ht="27.95" customHeight="1">
      <c r="B249" s="138"/>
      <c r="C249" s="138"/>
      <c r="D249" s="138"/>
      <c r="E249" s="140"/>
      <c r="F249" s="134"/>
      <c r="G249" s="139"/>
      <c r="H249" s="46"/>
      <c r="I249" s="135"/>
      <c r="J249" s="141" t="s">
        <v>8</v>
      </c>
      <c r="K249" s="143" t="s">
        <v>537</v>
      </c>
      <c r="L249" s="143"/>
      <c r="M249" s="137"/>
      <c r="N249" s="141"/>
      <c r="O249" s="141"/>
      <c r="P249" s="80"/>
      <c r="Q249" s="141"/>
      <c r="R249" s="141"/>
      <c r="S249" s="80"/>
      <c r="T249" s="142"/>
      <c r="U249" s="141"/>
      <c r="V249" s="141"/>
      <c r="W249" s="141"/>
      <c r="X249" s="141"/>
      <c r="Y249" s="141"/>
      <c r="Z249" s="141"/>
      <c r="AA249" s="141"/>
      <c r="AB249" s="141"/>
      <c r="AC249" s="141"/>
      <c r="AD249" s="136">
        <f>SUM(AD250:AD251)</f>
        <v>-1740000</v>
      </c>
      <c r="AE249" s="498" t="s">
        <v>735</v>
      </c>
    </row>
    <row r="250" spans="2:31" ht="27.95" customHeight="1">
      <c r="B250" s="138"/>
      <c r="C250" s="138"/>
      <c r="D250" s="138"/>
      <c r="E250" s="140"/>
      <c r="F250" s="134"/>
      <c r="G250" s="139"/>
      <c r="H250" s="46"/>
      <c r="I250" s="135"/>
      <c r="J250" s="141"/>
      <c r="K250" s="143" t="s">
        <v>539</v>
      </c>
      <c r="L250" s="143" t="s">
        <v>630</v>
      </c>
      <c r="M250" s="137">
        <v>21840000</v>
      </c>
      <c r="N250" s="141" t="s">
        <v>22</v>
      </c>
      <c r="O250" s="141"/>
      <c r="P250" s="141" t="s">
        <v>631</v>
      </c>
      <c r="Q250" s="894" t="s">
        <v>632</v>
      </c>
      <c r="R250" s="894"/>
      <c r="S250" s="895">
        <v>20700000</v>
      </c>
      <c r="T250" s="895"/>
      <c r="U250" s="141" t="s">
        <v>22</v>
      </c>
      <c r="V250" s="141"/>
      <c r="W250" s="38"/>
      <c r="X250" s="38"/>
      <c r="Y250" s="38"/>
      <c r="Z250" s="38"/>
      <c r="AA250" s="141"/>
      <c r="AB250" s="141"/>
      <c r="AC250" s="141" t="s">
        <v>555</v>
      </c>
      <c r="AD250" s="136">
        <f t="shared" ref="AD250:AD251" si="18">M250-S250</f>
        <v>1140000</v>
      </c>
    </row>
    <row r="251" spans="2:31" ht="27.95" customHeight="1">
      <c r="B251" s="138"/>
      <c r="C251" s="138"/>
      <c r="D251" s="138"/>
      <c r="E251" s="140"/>
      <c r="F251" s="134"/>
      <c r="G251" s="139"/>
      <c r="H251" s="46"/>
      <c r="I251" s="135"/>
      <c r="J251" s="141"/>
      <c r="K251" s="143" t="s">
        <v>635</v>
      </c>
      <c r="L251" s="143" t="s">
        <v>630</v>
      </c>
      <c r="M251" s="137">
        <v>16920000</v>
      </c>
      <c r="N251" s="141" t="s">
        <v>22</v>
      </c>
      <c r="O251" s="141"/>
      <c r="P251" s="141" t="s">
        <v>631</v>
      </c>
      <c r="Q251" s="894" t="s">
        <v>632</v>
      </c>
      <c r="R251" s="894"/>
      <c r="S251" s="895">
        <v>19800000</v>
      </c>
      <c r="T251" s="895"/>
      <c r="U251" s="141" t="s">
        <v>22</v>
      </c>
      <c r="V251" s="141"/>
      <c r="W251" s="38"/>
      <c r="X251" s="38"/>
      <c r="Y251" s="38"/>
      <c r="Z251" s="38"/>
      <c r="AA251" s="141"/>
      <c r="AB251" s="141"/>
      <c r="AC251" s="141" t="s">
        <v>555</v>
      </c>
      <c r="AD251" s="136">
        <f t="shared" si="18"/>
        <v>-2880000</v>
      </c>
    </row>
    <row r="252" spans="2:31" ht="27.75" customHeight="1">
      <c r="B252" s="138"/>
      <c r="C252" s="138"/>
      <c r="D252" s="138"/>
      <c r="E252" s="140"/>
      <c r="F252" s="134"/>
      <c r="G252" s="37"/>
      <c r="H252" s="46"/>
      <c r="I252" s="135"/>
      <c r="J252" s="141" t="s">
        <v>8</v>
      </c>
      <c r="K252" s="143" t="s">
        <v>524</v>
      </c>
      <c r="L252" s="143" t="s">
        <v>630</v>
      </c>
      <c r="M252" s="137">
        <v>3077100</v>
      </c>
      <c r="N252" s="141" t="s">
        <v>22</v>
      </c>
      <c r="O252" s="141"/>
      <c r="P252" s="141" t="s">
        <v>631</v>
      </c>
      <c r="Q252" s="894" t="s">
        <v>632</v>
      </c>
      <c r="R252" s="894"/>
      <c r="S252" s="895">
        <v>2808000</v>
      </c>
      <c r="T252" s="895"/>
      <c r="U252" s="141" t="s">
        <v>22</v>
      </c>
      <c r="V252" s="141"/>
      <c r="W252" s="38"/>
      <c r="X252" s="38"/>
      <c r="Y252" s="38"/>
      <c r="Z252" s="38"/>
      <c r="AA252" s="141"/>
      <c r="AB252" s="141"/>
      <c r="AC252" s="141" t="s">
        <v>555</v>
      </c>
      <c r="AD252" s="136">
        <f t="shared" ref="AD252" si="19">M252-S252</f>
        <v>269100</v>
      </c>
    </row>
    <row r="253" spans="2:31" ht="27.95" customHeight="1">
      <c r="B253" s="138"/>
      <c r="C253" s="138"/>
      <c r="D253" s="138"/>
      <c r="E253" s="138"/>
      <c r="F253" s="88" t="s">
        <v>739</v>
      </c>
      <c r="G253" s="19">
        <v>13500</v>
      </c>
      <c r="H253" s="58">
        <v>13500</v>
      </c>
      <c r="I253" s="100">
        <f>G253-H253</f>
        <v>0</v>
      </c>
      <c r="J253" s="905" t="s">
        <v>545</v>
      </c>
      <c r="K253" s="906"/>
      <c r="L253" s="171"/>
      <c r="M253" s="20"/>
      <c r="N253" s="3"/>
      <c r="O253" s="3"/>
      <c r="P253" s="4"/>
      <c r="Q253" s="3"/>
      <c r="R253" s="3"/>
      <c r="S253" s="4"/>
      <c r="T253" s="2"/>
      <c r="U253" s="3"/>
      <c r="V253" s="3"/>
      <c r="W253" s="3"/>
      <c r="X253" s="3"/>
      <c r="Y253" s="3"/>
      <c r="Z253" s="3"/>
      <c r="AA253" s="3"/>
      <c r="AB253" s="3"/>
      <c r="AC253" s="3"/>
      <c r="AD253" s="12">
        <f>AD254</f>
        <v>13500000</v>
      </c>
    </row>
    <row r="254" spans="2:31" ht="27.95" customHeight="1">
      <c r="B254" s="138"/>
      <c r="C254" s="138"/>
      <c r="D254" s="138"/>
      <c r="E254" s="138"/>
      <c r="F254" s="89"/>
      <c r="G254" s="67"/>
      <c r="H254" s="106"/>
      <c r="I254" s="102"/>
      <c r="J254" s="13" t="s">
        <v>8</v>
      </c>
      <c r="K254" s="118" t="s">
        <v>46</v>
      </c>
      <c r="L254" s="118"/>
      <c r="M254" s="50">
        <v>500000</v>
      </c>
      <c r="N254" s="131" t="s">
        <v>22</v>
      </c>
      <c r="O254" s="131" t="s">
        <v>5</v>
      </c>
      <c r="P254" s="90">
        <v>27</v>
      </c>
      <c r="Q254" s="131" t="s">
        <v>23</v>
      </c>
      <c r="R254" s="131" t="s">
        <v>5</v>
      </c>
      <c r="S254" s="90">
        <v>1</v>
      </c>
      <c r="T254" s="86" t="s">
        <v>42</v>
      </c>
      <c r="U254" s="131"/>
      <c r="V254" s="131"/>
      <c r="W254" s="131"/>
      <c r="X254" s="131"/>
      <c r="Y254" s="131"/>
      <c r="Z254" s="131"/>
      <c r="AA254" s="131"/>
      <c r="AB254" s="131"/>
      <c r="AC254" s="131" t="s">
        <v>24</v>
      </c>
      <c r="AD254" s="96">
        <f>M254*P254*S254</f>
        <v>13500000</v>
      </c>
    </row>
    <row r="255" spans="2:31" ht="27.95" customHeight="1">
      <c r="B255" s="138"/>
      <c r="C255" s="138"/>
      <c r="D255" s="138"/>
      <c r="E255" s="138"/>
      <c r="F255" s="88" t="s">
        <v>740</v>
      </c>
      <c r="G255" s="19">
        <v>6000</v>
      </c>
      <c r="H255" s="58">
        <v>4000</v>
      </c>
      <c r="I255" s="100">
        <f>G255-H255</f>
        <v>2000</v>
      </c>
      <c r="J255" s="905" t="s">
        <v>274</v>
      </c>
      <c r="K255" s="906"/>
      <c r="L255" s="171"/>
      <c r="M255" s="20"/>
      <c r="N255" s="3"/>
      <c r="O255" s="3"/>
      <c r="P255" s="4"/>
      <c r="Q255" s="3"/>
      <c r="R255" s="3"/>
      <c r="S255" s="4"/>
      <c r="T255" s="2"/>
      <c r="U255" s="3"/>
      <c r="V255" s="3"/>
      <c r="W255" s="3"/>
      <c r="X255" s="3"/>
      <c r="Y255" s="3"/>
      <c r="Z255" s="3"/>
      <c r="AA255" s="3"/>
      <c r="AB255" s="3"/>
      <c r="AC255" s="3"/>
      <c r="AD255" s="12">
        <f>AD256+AD258+AD260</f>
        <v>6000000</v>
      </c>
    </row>
    <row r="256" spans="2:31" ht="27.95" customHeight="1">
      <c r="B256" s="138"/>
      <c r="C256" s="138"/>
      <c r="D256" s="138"/>
      <c r="E256" s="138"/>
      <c r="F256" s="134"/>
      <c r="G256" s="139"/>
      <c r="H256" s="46"/>
      <c r="I256" s="123"/>
      <c r="J256" s="898" t="s">
        <v>634</v>
      </c>
      <c r="K256" s="899"/>
      <c r="L256" s="178"/>
      <c r="M256" s="137"/>
      <c r="N256" s="141"/>
      <c r="O256" s="141"/>
      <c r="P256" s="80"/>
      <c r="Q256" s="141"/>
      <c r="R256" s="141"/>
      <c r="S256" s="80"/>
      <c r="T256" s="142"/>
      <c r="U256" s="141"/>
      <c r="V256" s="141"/>
      <c r="W256" s="141"/>
      <c r="X256" s="141"/>
      <c r="Y256" s="141"/>
      <c r="Z256" s="141"/>
      <c r="AA256" s="141"/>
      <c r="AB256" s="141"/>
      <c r="AC256" s="141"/>
      <c r="AD256" s="136">
        <f>AD257</f>
        <v>2000000</v>
      </c>
    </row>
    <row r="257" spans="2:31" ht="27.95" customHeight="1">
      <c r="B257" s="138"/>
      <c r="C257" s="138"/>
      <c r="D257" s="138"/>
      <c r="E257" s="138"/>
      <c r="F257" s="134"/>
      <c r="G257" s="139"/>
      <c r="H257" s="46"/>
      <c r="I257" s="135"/>
      <c r="J257" s="8" t="s">
        <v>8</v>
      </c>
      <c r="K257" s="143" t="s">
        <v>275</v>
      </c>
      <c r="L257" s="143"/>
      <c r="M257" s="137"/>
      <c r="N257" s="141"/>
      <c r="O257" s="141"/>
      <c r="P257" s="80"/>
      <c r="Q257" s="142"/>
      <c r="R257" s="141"/>
      <c r="S257" s="80"/>
      <c r="T257" s="142"/>
      <c r="U257" s="141"/>
      <c r="V257" s="141"/>
      <c r="W257" s="141"/>
      <c r="X257" s="141"/>
      <c r="Y257" s="141"/>
      <c r="Z257" s="141"/>
      <c r="AA257" s="141"/>
      <c r="AB257" s="141"/>
      <c r="AC257" s="141" t="s">
        <v>24</v>
      </c>
      <c r="AD257" s="136">
        <v>2000000</v>
      </c>
    </row>
    <row r="258" spans="2:31" ht="27.75" customHeight="1">
      <c r="B258" s="49"/>
      <c r="C258" s="138"/>
      <c r="D258" s="138"/>
      <c r="E258" s="138"/>
      <c r="F258" s="134"/>
      <c r="G258" s="37"/>
      <c r="H258" s="46"/>
      <c r="I258" s="135"/>
      <c r="J258" s="920" t="s">
        <v>636</v>
      </c>
      <c r="K258" s="921"/>
      <c r="L258" s="143"/>
      <c r="M258" s="137"/>
      <c r="N258" s="141"/>
      <c r="O258" s="141"/>
      <c r="P258" s="82"/>
      <c r="Q258" s="141"/>
      <c r="R258" s="141"/>
      <c r="S258" s="80"/>
      <c r="T258" s="142"/>
      <c r="U258" s="141"/>
      <c r="V258" s="141"/>
      <c r="W258" s="141"/>
      <c r="X258" s="141"/>
      <c r="Y258" s="141"/>
      <c r="Z258" s="141"/>
      <c r="AA258" s="141"/>
      <c r="AB258" s="141"/>
      <c r="AC258" s="141"/>
      <c r="AD258" s="136">
        <f>AD259</f>
        <v>2000000</v>
      </c>
    </row>
    <row r="259" spans="2:31" ht="27.75" customHeight="1">
      <c r="B259" s="138"/>
      <c r="C259" s="138"/>
      <c r="D259" s="138"/>
      <c r="E259" s="140"/>
      <c r="F259" s="134"/>
      <c r="G259" s="37"/>
      <c r="H259" s="46"/>
      <c r="I259" s="135"/>
      <c r="J259" s="141" t="s">
        <v>8</v>
      </c>
      <c r="K259" s="143" t="s">
        <v>638</v>
      </c>
      <c r="L259" s="143" t="s">
        <v>630</v>
      </c>
      <c r="M259" s="137">
        <v>4000000</v>
      </c>
      <c r="N259" s="141" t="s">
        <v>22</v>
      </c>
      <c r="O259" s="141"/>
      <c r="P259" s="141" t="s">
        <v>631</v>
      </c>
      <c r="Q259" s="894" t="s">
        <v>632</v>
      </c>
      <c r="R259" s="894"/>
      <c r="S259" s="895">
        <v>2000000</v>
      </c>
      <c r="T259" s="895"/>
      <c r="U259" s="141" t="s">
        <v>22</v>
      </c>
      <c r="V259" s="141"/>
      <c r="W259" s="38"/>
      <c r="X259" s="38"/>
      <c r="Y259" s="38"/>
      <c r="Z259" s="38"/>
      <c r="AA259" s="141"/>
      <c r="AB259" s="141"/>
      <c r="AC259" s="141" t="s">
        <v>555</v>
      </c>
      <c r="AD259" s="136">
        <f t="shared" ref="AD259" si="20">M259-S259</f>
        <v>2000000</v>
      </c>
      <c r="AE259" s="159" t="s">
        <v>728</v>
      </c>
    </row>
    <row r="260" spans="2:31" ht="27.75" customHeight="1">
      <c r="B260" s="49"/>
      <c r="C260" s="138"/>
      <c r="D260" s="138"/>
      <c r="E260" s="138"/>
      <c r="F260" s="134"/>
      <c r="G260" s="37"/>
      <c r="H260" s="46"/>
      <c r="I260" s="135"/>
      <c r="J260" s="898" t="s">
        <v>629</v>
      </c>
      <c r="K260" s="899"/>
      <c r="L260" s="143"/>
      <c r="M260" s="137"/>
      <c r="N260" s="141"/>
      <c r="O260" s="141"/>
      <c r="P260" s="82"/>
      <c r="Q260" s="141"/>
      <c r="R260" s="141"/>
      <c r="S260" s="80"/>
      <c r="T260" s="142"/>
      <c r="U260" s="141"/>
      <c r="V260" s="141"/>
      <c r="W260" s="141"/>
      <c r="X260" s="141"/>
      <c r="Y260" s="141"/>
      <c r="Z260" s="141"/>
      <c r="AA260" s="141"/>
      <c r="AB260" s="141"/>
      <c r="AC260" s="141"/>
      <c r="AD260" s="136">
        <f>AD261</f>
        <v>2000000</v>
      </c>
    </row>
    <row r="261" spans="2:31" ht="27.95" customHeight="1">
      <c r="B261" s="71"/>
      <c r="C261" s="71"/>
      <c r="D261" s="71"/>
      <c r="E261" s="78"/>
      <c r="F261" s="89"/>
      <c r="G261" s="67"/>
      <c r="H261" s="106"/>
      <c r="I261" s="101"/>
      <c r="J261" s="13" t="s">
        <v>8</v>
      </c>
      <c r="K261" s="118" t="s">
        <v>275</v>
      </c>
      <c r="L261" s="118" t="s">
        <v>630</v>
      </c>
      <c r="M261" s="50">
        <v>6000000</v>
      </c>
      <c r="N261" s="131" t="s">
        <v>22</v>
      </c>
      <c r="O261" s="131"/>
      <c r="P261" s="131" t="s">
        <v>631</v>
      </c>
      <c r="Q261" s="900" t="s">
        <v>632</v>
      </c>
      <c r="R261" s="900"/>
      <c r="S261" s="901">
        <v>4000000</v>
      </c>
      <c r="T261" s="901"/>
      <c r="U261" s="131" t="s">
        <v>22</v>
      </c>
      <c r="V261" s="131"/>
      <c r="W261" s="208"/>
      <c r="X261" s="208"/>
      <c r="Y261" s="208"/>
      <c r="Z261" s="208"/>
      <c r="AA261" s="131"/>
      <c r="AB261" s="131"/>
      <c r="AC261" s="131" t="s">
        <v>555</v>
      </c>
      <c r="AD261" s="96">
        <f t="shared" ref="AD261" si="21">M261-S261</f>
        <v>2000000</v>
      </c>
      <c r="AE261" s="159" t="s">
        <v>729</v>
      </c>
    </row>
    <row r="262" spans="2:31" ht="34.5" customHeight="1">
      <c r="B262" s="138"/>
      <c r="C262" s="138"/>
      <c r="D262" s="138"/>
      <c r="E262" s="140"/>
      <c r="F262" s="134" t="s">
        <v>741</v>
      </c>
      <c r="G262" s="37">
        <v>123612</v>
      </c>
      <c r="H262" s="46">
        <v>123612</v>
      </c>
      <c r="I262" s="123">
        <f>G262-H262</f>
        <v>0</v>
      </c>
      <c r="J262" s="896" t="s">
        <v>546</v>
      </c>
      <c r="K262" s="919"/>
      <c r="M262" s="137"/>
      <c r="N262" s="141"/>
      <c r="O262" s="141"/>
      <c r="P262" s="80"/>
      <c r="Q262" s="141"/>
      <c r="R262" s="141"/>
      <c r="S262" s="80"/>
      <c r="T262" s="142"/>
      <c r="U262" s="141"/>
      <c r="V262" s="141"/>
      <c r="W262" s="141"/>
      <c r="X262" s="141"/>
      <c r="Y262" s="141"/>
      <c r="Z262" s="141"/>
      <c r="AA262" s="141"/>
      <c r="AB262" s="141"/>
      <c r="AC262" s="141"/>
      <c r="AD262" s="136">
        <f>AD263</f>
        <v>123612160</v>
      </c>
    </row>
    <row r="263" spans="2:31" ht="27.95" customHeight="1">
      <c r="B263" s="138"/>
      <c r="C263" s="138"/>
      <c r="D263" s="138"/>
      <c r="E263" s="138"/>
      <c r="F263" s="134"/>
      <c r="G263" s="139"/>
      <c r="H263" s="46"/>
      <c r="I263" s="123"/>
      <c r="J263" s="898" t="s">
        <v>634</v>
      </c>
      <c r="K263" s="899"/>
      <c r="L263" s="178"/>
      <c r="M263" s="137"/>
      <c r="N263" s="141"/>
      <c r="O263" s="141"/>
      <c r="P263" s="80"/>
      <c r="Q263" s="141"/>
      <c r="R263" s="141"/>
      <c r="S263" s="80"/>
      <c r="T263" s="142"/>
      <c r="U263" s="141"/>
      <c r="V263" s="141"/>
      <c r="W263" s="141"/>
      <c r="X263" s="141"/>
      <c r="Y263" s="141"/>
      <c r="Z263" s="141"/>
      <c r="AA263" s="141"/>
      <c r="AB263" s="141"/>
      <c r="AC263" s="141"/>
      <c r="AD263" s="136">
        <f>AD264</f>
        <v>123612160</v>
      </c>
    </row>
    <row r="264" spans="2:31" ht="32.25" customHeight="1">
      <c r="B264" s="138"/>
      <c r="C264" s="138"/>
      <c r="D264" s="138"/>
      <c r="E264" s="78"/>
      <c r="F264" s="89"/>
      <c r="G264" s="67"/>
      <c r="H264" s="106"/>
      <c r="I264" s="102"/>
      <c r="J264" s="13" t="s">
        <v>8</v>
      </c>
      <c r="K264" s="118" t="s">
        <v>335</v>
      </c>
      <c r="L264" s="118"/>
      <c r="M264" s="50"/>
      <c r="N264" s="131"/>
      <c r="O264" s="131"/>
      <c r="P264" s="502"/>
      <c r="Q264" s="131"/>
      <c r="R264" s="131"/>
      <c r="S264" s="90"/>
      <c r="T264" s="86"/>
      <c r="U264" s="131"/>
      <c r="V264" s="131"/>
      <c r="W264" s="131"/>
      <c r="X264" s="131"/>
      <c r="Y264" s="131"/>
      <c r="Z264" s="131"/>
      <c r="AA264" s="131"/>
      <c r="AB264" s="131"/>
      <c r="AC264" s="131" t="s">
        <v>24</v>
      </c>
      <c r="AD264" s="96">
        <v>123612160</v>
      </c>
    </row>
    <row r="265" spans="2:31" ht="32.25" customHeight="1">
      <c r="B265" s="138"/>
      <c r="C265" s="138"/>
      <c r="D265" s="138"/>
      <c r="E265" s="902" t="s">
        <v>47</v>
      </c>
      <c r="F265" s="827"/>
      <c r="G265" s="186">
        <f>G266+G274</f>
        <v>134517</v>
      </c>
      <c r="H265" s="168">
        <f>H266+H274</f>
        <v>128961</v>
      </c>
      <c r="I265" s="116">
        <f>I266+I274</f>
        <v>5556</v>
      </c>
      <c r="J265" s="903"/>
      <c r="K265" s="904"/>
      <c r="L265" s="179"/>
      <c r="M265" s="50"/>
      <c r="N265" s="131"/>
      <c r="O265" s="131"/>
      <c r="P265" s="90"/>
      <c r="Q265" s="131"/>
      <c r="R265" s="131"/>
      <c r="S265" s="90"/>
      <c r="T265" s="86"/>
      <c r="U265" s="131"/>
      <c r="V265" s="131"/>
      <c r="W265" s="131"/>
      <c r="X265" s="131"/>
      <c r="Y265" s="131"/>
      <c r="Z265" s="131"/>
      <c r="AA265" s="131"/>
      <c r="AB265" s="131"/>
      <c r="AC265" s="131"/>
      <c r="AD265" s="96"/>
    </row>
    <row r="266" spans="2:31" ht="32.25" customHeight="1">
      <c r="B266" s="138"/>
      <c r="C266" s="138"/>
      <c r="D266" s="138"/>
      <c r="E266" s="177"/>
      <c r="F266" s="17" t="s">
        <v>48</v>
      </c>
      <c r="G266" s="37">
        <v>124911</v>
      </c>
      <c r="H266" s="46">
        <v>124911</v>
      </c>
      <c r="I266" s="135">
        <f>G266-H266</f>
        <v>0</v>
      </c>
      <c r="J266" s="896" t="s">
        <v>48</v>
      </c>
      <c r="K266" s="897"/>
      <c r="L266" s="178"/>
      <c r="M266" s="128"/>
      <c r="N266" s="141"/>
      <c r="O266" s="141"/>
      <c r="P266" s="80"/>
      <c r="Q266" s="141"/>
      <c r="R266" s="141"/>
      <c r="S266" s="80"/>
      <c r="T266" s="142"/>
      <c r="U266" s="141"/>
      <c r="V266" s="141"/>
      <c r="W266" s="141"/>
      <c r="X266" s="141"/>
      <c r="Y266" s="141"/>
      <c r="Z266" s="141"/>
      <c r="AA266" s="141"/>
      <c r="AB266" s="141"/>
      <c r="AC266" s="141"/>
      <c r="AD266" s="136">
        <f>AD267</f>
        <v>124910940</v>
      </c>
    </row>
    <row r="267" spans="2:31" ht="27.95" customHeight="1">
      <c r="B267" s="138"/>
      <c r="C267" s="138"/>
      <c r="D267" s="138"/>
      <c r="E267" s="138"/>
      <c r="F267" s="134"/>
      <c r="G267" s="139"/>
      <c r="H267" s="46"/>
      <c r="I267" s="123"/>
      <c r="J267" s="898" t="s">
        <v>634</v>
      </c>
      <c r="K267" s="899"/>
      <c r="L267" s="178"/>
      <c r="M267" s="137"/>
      <c r="N267" s="141"/>
      <c r="O267" s="141"/>
      <c r="P267" s="80"/>
      <c r="Q267" s="141"/>
      <c r="R267" s="141"/>
      <c r="S267" s="80"/>
      <c r="T267" s="142"/>
      <c r="U267" s="141"/>
      <c r="V267" s="141"/>
      <c r="W267" s="141"/>
      <c r="X267" s="141"/>
      <c r="Y267" s="141"/>
      <c r="Z267" s="141"/>
      <c r="AA267" s="141"/>
      <c r="AB267" s="141"/>
      <c r="AC267" s="141"/>
      <c r="AD267" s="136">
        <f>AD268+AD269+AD272+AD273</f>
        <v>124910940</v>
      </c>
    </row>
    <row r="268" spans="2:31" ht="32.25" customHeight="1">
      <c r="B268" s="138"/>
      <c r="C268" s="138"/>
      <c r="D268" s="138"/>
      <c r="E268" s="140"/>
      <c r="F268" s="134"/>
      <c r="G268" s="139"/>
      <c r="H268" s="46"/>
      <c r="I268" s="135"/>
      <c r="J268" s="141" t="s">
        <v>8</v>
      </c>
      <c r="K268" s="23" t="s">
        <v>52</v>
      </c>
      <c r="L268" s="23"/>
      <c r="M268" s="128">
        <v>1292638080</v>
      </c>
      <c r="N268" s="141" t="s">
        <v>22</v>
      </c>
      <c r="O268" s="141" t="s">
        <v>5</v>
      </c>
      <c r="P268" s="80">
        <v>9</v>
      </c>
      <c r="Q268" s="141" t="s">
        <v>256</v>
      </c>
      <c r="R268" s="141" t="s">
        <v>5</v>
      </c>
      <c r="S268" s="91" t="s">
        <v>276</v>
      </c>
      <c r="T268" s="141" t="s">
        <v>256</v>
      </c>
      <c r="U268" s="141"/>
      <c r="V268" s="141"/>
      <c r="W268" s="141"/>
      <c r="X268" s="141"/>
      <c r="Y268" s="141"/>
      <c r="Z268" s="141"/>
      <c r="AA268" s="141"/>
      <c r="AB268" s="141"/>
      <c r="AC268" s="141" t="s">
        <v>24</v>
      </c>
      <c r="AD268" s="136">
        <f>ROUNDUP(M268*4.5%,-1)</f>
        <v>58168720</v>
      </c>
    </row>
    <row r="269" spans="2:31" ht="32.25" customHeight="1">
      <c r="B269" s="138"/>
      <c r="C269" s="138"/>
      <c r="D269" s="138"/>
      <c r="E269" s="140"/>
      <c r="F269" s="134"/>
      <c r="G269" s="139"/>
      <c r="H269" s="46"/>
      <c r="I269" s="135"/>
      <c r="J269" s="141" t="s">
        <v>8</v>
      </c>
      <c r="K269" s="23" t="s">
        <v>51</v>
      </c>
      <c r="L269" s="23"/>
      <c r="M269" s="128"/>
      <c r="N269" s="141"/>
      <c r="O269" s="141"/>
      <c r="P269" s="80"/>
      <c r="Q269" s="141"/>
      <c r="R269" s="141"/>
      <c r="S269" s="91"/>
      <c r="T269" s="141"/>
      <c r="U269" s="141"/>
      <c r="V269" s="141"/>
      <c r="W269" s="141"/>
      <c r="X269" s="141"/>
      <c r="Y269" s="141"/>
      <c r="Z269" s="141"/>
      <c r="AA269" s="141"/>
      <c r="AB269" s="141"/>
      <c r="AC269" s="141" t="s">
        <v>24</v>
      </c>
      <c r="AD269" s="136">
        <f>SUM(AD270:AD271)</f>
        <v>43306690</v>
      </c>
    </row>
    <row r="270" spans="2:31" ht="32.25" customHeight="1">
      <c r="B270" s="138"/>
      <c r="C270" s="138"/>
      <c r="D270" s="138"/>
      <c r="E270" s="140"/>
      <c r="F270" s="134"/>
      <c r="G270" s="139"/>
      <c r="H270" s="46"/>
      <c r="I270" s="135"/>
      <c r="J270" s="141"/>
      <c r="K270" s="23" t="s">
        <v>51</v>
      </c>
      <c r="L270" s="23"/>
      <c r="M270" s="128">
        <v>1292638080</v>
      </c>
      <c r="N270" s="141" t="s">
        <v>22</v>
      </c>
      <c r="O270" s="141" t="s">
        <v>5</v>
      </c>
      <c r="P270" s="80">
        <v>6.24</v>
      </c>
      <c r="Q270" s="141" t="s">
        <v>256</v>
      </c>
      <c r="R270" s="141" t="s">
        <v>5</v>
      </c>
      <c r="S270" s="91" t="s">
        <v>276</v>
      </c>
      <c r="T270" s="141" t="s">
        <v>256</v>
      </c>
      <c r="U270" s="141"/>
      <c r="V270" s="141"/>
      <c r="W270" s="141"/>
      <c r="X270" s="141"/>
      <c r="Y270" s="141"/>
      <c r="Z270" s="141"/>
      <c r="AA270" s="141"/>
      <c r="AB270" s="141"/>
      <c r="AC270" s="141" t="s">
        <v>24</v>
      </c>
      <c r="AD270" s="136">
        <f>ROUNDUP(M270*6.24%*50%,-1)</f>
        <v>40330310</v>
      </c>
    </row>
    <row r="271" spans="2:31" ht="32.25" customHeight="1">
      <c r="B271" s="138"/>
      <c r="C271" s="138"/>
      <c r="D271" s="138"/>
      <c r="E271" s="140"/>
      <c r="F271" s="134"/>
      <c r="G271" s="139"/>
      <c r="H271" s="46"/>
      <c r="I271" s="135"/>
      <c r="J271" s="141"/>
      <c r="K271" s="23" t="s">
        <v>277</v>
      </c>
      <c r="L271" s="23"/>
      <c r="M271" s="128">
        <v>40330310</v>
      </c>
      <c r="N271" s="141" t="s">
        <v>22</v>
      </c>
      <c r="O271" s="141" t="s">
        <v>5</v>
      </c>
      <c r="P271" s="80">
        <v>7.38</v>
      </c>
      <c r="Q271" s="141" t="s">
        <v>256</v>
      </c>
      <c r="R271" s="141"/>
      <c r="S271" s="91"/>
      <c r="T271" s="81"/>
      <c r="U271" s="141"/>
      <c r="V271" s="141"/>
      <c r="W271" s="141"/>
      <c r="X271" s="141"/>
      <c r="Y271" s="141"/>
      <c r="Z271" s="141"/>
      <c r="AA271" s="141"/>
      <c r="AB271" s="141"/>
      <c r="AC271" s="141" t="s">
        <v>24</v>
      </c>
      <c r="AD271" s="136">
        <f>ROUNDUP(AD270*7.38%,-1)</f>
        <v>2976380</v>
      </c>
    </row>
    <row r="272" spans="2:31" ht="32.25" customHeight="1">
      <c r="B272" s="138"/>
      <c r="C272" s="138"/>
      <c r="D272" s="138"/>
      <c r="E272" s="140"/>
      <c r="F272" s="134"/>
      <c r="G272" s="139"/>
      <c r="H272" s="46"/>
      <c r="I272" s="135"/>
      <c r="J272" s="141" t="s">
        <v>8</v>
      </c>
      <c r="K272" s="23" t="s">
        <v>50</v>
      </c>
      <c r="L272" s="23"/>
      <c r="M272" s="128">
        <v>1292638080</v>
      </c>
      <c r="N272" s="141" t="s">
        <v>22</v>
      </c>
      <c r="O272" s="141" t="s">
        <v>5</v>
      </c>
      <c r="P272" s="80">
        <v>0.9</v>
      </c>
      <c r="Q272" s="141" t="s">
        <v>256</v>
      </c>
      <c r="R272" s="141"/>
      <c r="S272" s="80"/>
      <c r="T272" s="142"/>
      <c r="U272" s="141"/>
      <c r="V272" s="141"/>
      <c r="W272" s="141"/>
      <c r="X272" s="141"/>
      <c r="Y272" s="141"/>
      <c r="Z272" s="141"/>
      <c r="AA272" s="141"/>
      <c r="AB272" s="141"/>
      <c r="AC272" s="141" t="s">
        <v>24</v>
      </c>
      <c r="AD272" s="136">
        <f>ROUND(M272*0.9%,-1)</f>
        <v>11633740</v>
      </c>
    </row>
    <row r="273" spans="1:72" ht="32.25" customHeight="1">
      <c r="B273" s="138"/>
      <c r="C273" s="138"/>
      <c r="D273" s="138"/>
      <c r="E273" s="138"/>
      <c r="F273" s="89"/>
      <c r="G273" s="67"/>
      <c r="H273" s="106"/>
      <c r="I273" s="102"/>
      <c r="J273" s="131" t="s">
        <v>8</v>
      </c>
      <c r="K273" s="504" t="s">
        <v>49</v>
      </c>
      <c r="L273" s="504"/>
      <c r="M273" s="505">
        <v>1292638080</v>
      </c>
      <c r="N273" s="131" t="s">
        <v>22</v>
      </c>
      <c r="O273" s="131" t="s">
        <v>5</v>
      </c>
      <c r="P273" s="90">
        <v>0.91300000000000003</v>
      </c>
      <c r="Q273" s="131" t="s">
        <v>256</v>
      </c>
      <c r="R273" s="131"/>
      <c r="S273" s="90"/>
      <c r="T273" s="86"/>
      <c r="U273" s="131"/>
      <c r="V273" s="131"/>
      <c r="W273" s="131"/>
      <c r="X273" s="131"/>
      <c r="Y273" s="131"/>
      <c r="Z273" s="131"/>
      <c r="AA273" s="131"/>
      <c r="AB273" s="131"/>
      <c r="AC273" s="131" t="s">
        <v>24</v>
      </c>
      <c r="AD273" s="96">
        <f>ROUND(M273*0.913%,-1)</f>
        <v>11801790</v>
      </c>
    </row>
    <row r="274" spans="1:72" ht="27.95" customHeight="1">
      <c r="B274" s="138"/>
      <c r="C274" s="138"/>
      <c r="D274" s="138"/>
      <c r="E274" s="138"/>
      <c r="F274" s="134" t="s">
        <v>53</v>
      </c>
      <c r="G274" s="37">
        <v>9606</v>
      </c>
      <c r="H274" s="46">
        <v>4050</v>
      </c>
      <c r="I274" s="123">
        <f>G274-H274</f>
        <v>5556</v>
      </c>
      <c r="J274" s="896" t="s">
        <v>53</v>
      </c>
      <c r="K274" s="897"/>
      <c r="L274" s="897"/>
      <c r="M274" s="897"/>
      <c r="N274" s="897"/>
      <c r="O274" s="897"/>
      <c r="P274" s="80"/>
      <c r="Q274" s="141"/>
      <c r="R274" s="141"/>
      <c r="S274" s="80"/>
      <c r="T274" s="142"/>
      <c r="U274" s="141"/>
      <c r="V274" s="141"/>
      <c r="W274" s="141"/>
      <c r="X274" s="141"/>
      <c r="Y274" s="141"/>
      <c r="Z274" s="141"/>
      <c r="AA274" s="141"/>
      <c r="AB274" s="141"/>
      <c r="AC274" s="141"/>
      <c r="AD274" s="136">
        <f>AD275+AD277</f>
        <v>9605600</v>
      </c>
    </row>
    <row r="275" spans="1:72" ht="27.95" customHeight="1">
      <c r="B275" s="138"/>
      <c r="C275" s="138"/>
      <c r="D275" s="138"/>
      <c r="E275" s="140"/>
      <c r="F275" s="134"/>
      <c r="G275" s="139"/>
      <c r="H275" s="46"/>
      <c r="I275" s="123"/>
      <c r="J275" s="898" t="s">
        <v>634</v>
      </c>
      <c r="K275" s="899"/>
      <c r="L275" s="178"/>
      <c r="M275" s="137"/>
      <c r="N275" s="141"/>
      <c r="O275" s="141"/>
      <c r="P275" s="80"/>
      <c r="Q275" s="141"/>
      <c r="R275" s="141"/>
      <c r="S275" s="80"/>
      <c r="T275" s="142"/>
      <c r="U275" s="141"/>
      <c r="V275" s="141"/>
      <c r="W275" s="141"/>
      <c r="X275" s="141"/>
      <c r="Y275" s="141"/>
      <c r="Z275" s="141"/>
      <c r="AA275" s="141"/>
      <c r="AB275" s="141"/>
      <c r="AC275" s="141"/>
      <c r="AD275" s="136">
        <f>AD276</f>
        <v>4050000</v>
      </c>
    </row>
    <row r="276" spans="1:72" ht="27.95" customHeight="1">
      <c r="B276" s="138"/>
      <c r="C276" s="138"/>
      <c r="D276" s="140"/>
      <c r="E276" s="138"/>
      <c r="F276" s="85"/>
      <c r="G276" s="139"/>
      <c r="H276" s="46"/>
      <c r="I276" s="123"/>
      <c r="J276" s="141" t="s">
        <v>8</v>
      </c>
      <c r="K276" s="143" t="s">
        <v>54</v>
      </c>
      <c r="L276" s="143"/>
      <c r="M276" s="137">
        <v>150000</v>
      </c>
      <c r="N276" s="141" t="s">
        <v>22</v>
      </c>
      <c r="O276" s="141" t="s">
        <v>5</v>
      </c>
      <c r="P276" s="80">
        <v>27</v>
      </c>
      <c r="Q276" s="141" t="s">
        <v>23</v>
      </c>
      <c r="R276" s="141"/>
      <c r="S276" s="80"/>
      <c r="T276" s="142"/>
      <c r="U276" s="141"/>
      <c r="V276" s="141"/>
      <c r="W276" s="141"/>
      <c r="X276" s="141"/>
      <c r="Y276" s="141"/>
      <c r="Z276" s="141"/>
      <c r="AA276" s="141"/>
      <c r="AB276" s="141"/>
      <c r="AC276" s="141" t="s">
        <v>24</v>
      </c>
      <c r="AD276" s="136">
        <f>M276*P276</f>
        <v>4050000</v>
      </c>
    </row>
    <row r="277" spans="1:72" ht="27.95" customHeight="1">
      <c r="B277" s="138"/>
      <c r="C277" s="138"/>
      <c r="D277" s="140"/>
      <c r="E277" s="138"/>
      <c r="F277" s="85"/>
      <c r="G277" s="139"/>
      <c r="H277" s="46"/>
      <c r="I277" s="123"/>
      <c r="J277" s="898" t="s">
        <v>629</v>
      </c>
      <c r="K277" s="899"/>
      <c r="L277" s="143"/>
      <c r="M277" s="137"/>
      <c r="N277" s="141"/>
      <c r="O277" s="141"/>
      <c r="P277" s="82"/>
      <c r="Q277" s="141"/>
      <c r="R277" s="141"/>
      <c r="S277" s="80"/>
      <c r="T277" s="142"/>
      <c r="U277" s="141"/>
      <c r="V277" s="141"/>
      <c r="W277" s="141"/>
      <c r="X277" s="141"/>
      <c r="Y277" s="141"/>
      <c r="Z277" s="141"/>
      <c r="AA277" s="141"/>
      <c r="AB277" s="141"/>
      <c r="AC277" s="141"/>
      <c r="AD277" s="136">
        <f>AD278</f>
        <v>5555600</v>
      </c>
    </row>
    <row r="278" spans="1:72" ht="27.95" customHeight="1">
      <c r="B278" s="138"/>
      <c r="C278" s="138"/>
      <c r="D278" s="140"/>
      <c r="E278" s="71"/>
      <c r="F278" s="85"/>
      <c r="G278" s="139"/>
      <c r="H278" s="46"/>
      <c r="I278" s="123"/>
      <c r="J278" s="141" t="s">
        <v>8</v>
      </c>
      <c r="K278" s="143" t="s">
        <v>54</v>
      </c>
      <c r="L278" s="143" t="s">
        <v>630</v>
      </c>
      <c r="M278" s="137">
        <v>9605600</v>
      </c>
      <c r="N278" s="141" t="s">
        <v>22</v>
      </c>
      <c r="O278" s="141"/>
      <c r="P278" s="141" t="s">
        <v>631</v>
      </c>
      <c r="Q278" s="894" t="s">
        <v>632</v>
      </c>
      <c r="R278" s="894"/>
      <c r="S278" s="895">
        <v>4050000</v>
      </c>
      <c r="T278" s="895"/>
      <c r="U278" s="141" t="s">
        <v>22</v>
      </c>
      <c r="V278" s="141"/>
      <c r="W278" s="38"/>
      <c r="X278" s="38"/>
      <c r="Y278" s="38"/>
      <c r="Z278" s="38"/>
      <c r="AA278" s="141"/>
      <c r="AB278" s="141"/>
      <c r="AC278" s="141" t="s">
        <v>555</v>
      </c>
      <c r="AD278" s="136">
        <f>M278-S278</f>
        <v>5555600</v>
      </c>
      <c r="AE278" s="159" t="s">
        <v>730</v>
      </c>
    </row>
    <row r="279" spans="1:72" ht="27.95" customHeight="1">
      <c r="B279" s="138"/>
      <c r="C279" s="138"/>
      <c r="D279" s="909" t="s">
        <v>6</v>
      </c>
      <c r="E279" s="815"/>
      <c r="F279" s="908"/>
      <c r="G279" s="215">
        <f>G280+G476+G482+G487</f>
        <v>1797924</v>
      </c>
      <c r="H279" s="166">
        <f>H280+H476+H482+H487</f>
        <v>1591644</v>
      </c>
      <c r="I279" s="99">
        <f>I280+I476+I482+I487</f>
        <v>206280</v>
      </c>
      <c r="J279" s="26"/>
      <c r="K279" s="72"/>
      <c r="L279" s="72"/>
      <c r="M279" s="69"/>
      <c r="N279" s="15"/>
      <c r="O279" s="15"/>
      <c r="P279" s="73"/>
      <c r="Q279" s="15"/>
      <c r="R279" s="15"/>
      <c r="S279" s="16"/>
      <c r="T279" s="14"/>
      <c r="U279" s="15"/>
      <c r="V279" s="15"/>
      <c r="W279" s="15"/>
      <c r="X279" s="15"/>
      <c r="Y279" s="15"/>
      <c r="Z279" s="15"/>
      <c r="AA279" s="15"/>
      <c r="AB279" s="15"/>
      <c r="AC279" s="15"/>
      <c r="AD279" s="97"/>
    </row>
    <row r="280" spans="1:72" s="170" customFormat="1" ht="27.95" customHeight="1">
      <c r="A280"/>
      <c r="B280" s="138"/>
      <c r="C280" s="138"/>
      <c r="D280" s="70"/>
      <c r="E280" s="907" t="s">
        <v>55</v>
      </c>
      <c r="F280" s="908"/>
      <c r="G280" s="215">
        <f>G281+G344+G380+G385+G392+G420+G432+G471+G440</f>
        <v>1778444</v>
      </c>
      <c r="H280" s="215">
        <f>H281+H344+H380+H385+H392+H420+H432+H471+H440</f>
        <v>1573375</v>
      </c>
      <c r="I280" s="99">
        <f>I281+I344+I380+I385+I392+I420+I432+I471+I440</f>
        <v>205069</v>
      </c>
      <c r="J280" s="26"/>
      <c r="K280" s="72"/>
      <c r="L280" s="72"/>
      <c r="M280" s="69"/>
      <c r="N280" s="15"/>
      <c r="O280" s="15"/>
      <c r="P280" s="73"/>
      <c r="Q280" s="15"/>
      <c r="R280" s="15"/>
      <c r="S280" s="16"/>
      <c r="T280" s="14"/>
      <c r="U280" s="15"/>
      <c r="V280" s="15"/>
      <c r="W280" s="15"/>
      <c r="X280" s="15"/>
      <c r="Y280" s="15"/>
      <c r="Z280" s="15"/>
      <c r="AA280" s="15"/>
      <c r="AB280" s="15"/>
      <c r="AC280" s="15"/>
      <c r="AD280" s="97"/>
      <c r="AE280" s="159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</row>
    <row r="281" spans="1:72" s="173" customFormat="1" ht="27.95" customHeight="1">
      <c r="A281"/>
      <c r="B281" s="138"/>
      <c r="C281" s="138"/>
      <c r="D281" s="120"/>
      <c r="E281" s="74"/>
      <c r="F281" s="88" t="s">
        <v>56</v>
      </c>
      <c r="G281" s="19">
        <v>133947</v>
      </c>
      <c r="H281" s="58">
        <v>120326</v>
      </c>
      <c r="I281" s="490">
        <f>G281-H281</f>
        <v>13621</v>
      </c>
      <c r="J281" s="906" t="s">
        <v>56</v>
      </c>
      <c r="K281" s="906"/>
      <c r="L281" s="171"/>
      <c r="M281" s="20"/>
      <c r="N281" s="3"/>
      <c r="O281" s="3"/>
      <c r="P281" s="75"/>
      <c r="Q281" s="3"/>
      <c r="R281" s="3"/>
      <c r="S281" s="4"/>
      <c r="T281" s="2"/>
      <c r="U281" s="3"/>
      <c r="V281" s="3"/>
      <c r="W281" s="3"/>
      <c r="X281" s="3"/>
      <c r="Y281" s="3"/>
      <c r="Z281" s="3"/>
      <c r="AA281" s="3"/>
      <c r="AB281" s="3"/>
      <c r="AC281" s="3"/>
      <c r="AD281" s="12">
        <f>AD282+AD334</f>
        <v>133947050</v>
      </c>
      <c r="AE281" s="159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</row>
    <row r="282" spans="1:72" ht="27.95" customHeight="1">
      <c r="B282" s="138"/>
      <c r="C282" s="138"/>
      <c r="D282" s="138"/>
      <c r="E282" s="138"/>
      <c r="F282" s="134"/>
      <c r="G282" s="139"/>
      <c r="H282" s="46"/>
      <c r="I282" s="491"/>
      <c r="J282" s="899" t="s">
        <v>634</v>
      </c>
      <c r="K282" s="899"/>
      <c r="L282" s="178"/>
      <c r="M282" s="137"/>
      <c r="N282" s="141"/>
      <c r="O282" s="141"/>
      <c r="P282" s="80"/>
      <c r="Q282" s="141"/>
      <c r="R282" s="141"/>
      <c r="S282" s="80"/>
      <c r="T282" s="142"/>
      <c r="U282" s="141"/>
      <c r="V282" s="141"/>
      <c r="W282" s="141"/>
      <c r="X282" s="141"/>
      <c r="Y282" s="141"/>
      <c r="Z282" s="141"/>
      <c r="AA282" s="141"/>
      <c r="AB282" s="141"/>
      <c r="AC282" s="141"/>
      <c r="AD282" s="136">
        <f>SUM(AD283:AD333)</f>
        <v>120326000</v>
      </c>
    </row>
    <row r="283" spans="1:72" ht="27.95" customHeight="1">
      <c r="B283" s="138"/>
      <c r="C283" s="138"/>
      <c r="D283" s="178"/>
      <c r="E283" s="177"/>
      <c r="F283" s="17"/>
      <c r="G283" s="139"/>
      <c r="H283" s="46"/>
      <c r="I283" s="135"/>
      <c r="J283" s="141" t="s">
        <v>8</v>
      </c>
      <c r="K283" s="143" t="s">
        <v>547</v>
      </c>
      <c r="L283" s="9"/>
      <c r="M283" s="137">
        <v>2000000</v>
      </c>
      <c r="N283" s="141" t="s">
        <v>22</v>
      </c>
      <c r="O283" s="141" t="s">
        <v>5</v>
      </c>
      <c r="P283" s="80">
        <v>1</v>
      </c>
      <c r="Q283" s="141" t="s">
        <v>42</v>
      </c>
      <c r="R283" s="141"/>
      <c r="S283" s="80"/>
      <c r="T283" s="142"/>
      <c r="U283" s="141"/>
      <c r="V283" s="141"/>
      <c r="W283" s="141"/>
      <c r="X283" s="141"/>
      <c r="Y283" s="141"/>
      <c r="Z283" s="141"/>
      <c r="AA283" s="141"/>
      <c r="AB283" s="141"/>
      <c r="AC283" s="141" t="s">
        <v>24</v>
      </c>
      <c r="AD283" s="136">
        <f t="shared" ref="AD283:AD331" si="22">M283*P283</f>
        <v>2000000</v>
      </c>
    </row>
    <row r="284" spans="1:72" ht="27.95" customHeight="1">
      <c r="B284" s="138"/>
      <c r="C284" s="138"/>
      <c r="D284" s="178"/>
      <c r="E284" s="177"/>
      <c r="F284" s="17"/>
      <c r="G284" s="139"/>
      <c r="H284" s="46"/>
      <c r="I284" s="135"/>
      <c r="J284" s="141" t="s">
        <v>8</v>
      </c>
      <c r="K284" s="143" t="s">
        <v>548</v>
      </c>
      <c r="L284" s="9"/>
      <c r="M284" s="137">
        <v>550000</v>
      </c>
      <c r="N284" s="141" t="s">
        <v>22</v>
      </c>
      <c r="O284" s="141" t="s">
        <v>5</v>
      </c>
      <c r="P284" s="80">
        <v>1</v>
      </c>
      <c r="Q284" s="141" t="s">
        <v>42</v>
      </c>
      <c r="R284" s="141"/>
      <c r="S284" s="80"/>
      <c r="T284" s="142"/>
      <c r="U284" s="141"/>
      <c r="V284" s="141"/>
      <c r="W284" s="141"/>
      <c r="X284" s="141"/>
      <c r="Y284" s="141"/>
      <c r="Z284" s="141"/>
      <c r="AA284" s="141"/>
      <c r="AB284" s="141"/>
      <c r="AC284" s="141" t="s">
        <v>24</v>
      </c>
      <c r="AD284" s="136">
        <f t="shared" si="22"/>
        <v>550000</v>
      </c>
    </row>
    <row r="285" spans="1:72" ht="27.95" customHeight="1">
      <c r="B285" s="71"/>
      <c r="C285" s="71"/>
      <c r="D285" s="519"/>
      <c r="E285" s="78"/>
      <c r="F285" s="89"/>
      <c r="G285" s="67"/>
      <c r="H285" s="106"/>
      <c r="I285" s="102"/>
      <c r="J285" s="131" t="s">
        <v>8</v>
      </c>
      <c r="K285" s="118" t="s">
        <v>58</v>
      </c>
      <c r="L285" s="11"/>
      <c r="M285" s="50">
        <v>478600</v>
      </c>
      <c r="N285" s="131" t="s">
        <v>22</v>
      </c>
      <c r="O285" s="131" t="s">
        <v>5</v>
      </c>
      <c r="P285" s="90">
        <v>17</v>
      </c>
      <c r="Q285" s="131" t="s">
        <v>42</v>
      </c>
      <c r="R285" s="131"/>
      <c r="S285" s="90"/>
      <c r="T285" s="86"/>
      <c r="U285" s="131"/>
      <c r="V285" s="131"/>
      <c r="W285" s="131"/>
      <c r="X285" s="131"/>
      <c r="Y285" s="131"/>
      <c r="Z285" s="131"/>
      <c r="AA285" s="131"/>
      <c r="AB285" s="131"/>
      <c r="AC285" s="131" t="s">
        <v>24</v>
      </c>
      <c r="AD285" s="96">
        <f>M285*P285-250</f>
        <v>8135950</v>
      </c>
    </row>
    <row r="286" spans="1:72" ht="27.95" customHeight="1">
      <c r="B286" s="138"/>
      <c r="C286" s="138"/>
      <c r="D286" s="121"/>
      <c r="E286" s="140"/>
      <c r="F286" s="134"/>
      <c r="G286" s="139"/>
      <c r="H286" s="46"/>
      <c r="I286" s="135"/>
      <c r="J286" s="141" t="s">
        <v>8</v>
      </c>
      <c r="K286" s="143" t="s">
        <v>278</v>
      </c>
      <c r="L286" s="9"/>
      <c r="M286" s="137">
        <v>355910</v>
      </c>
      <c r="N286" s="141" t="s">
        <v>22</v>
      </c>
      <c r="O286" s="141" t="s">
        <v>5</v>
      </c>
      <c r="P286" s="80">
        <v>11</v>
      </c>
      <c r="Q286" s="141" t="s">
        <v>42</v>
      </c>
      <c r="R286" s="141"/>
      <c r="S286" s="80"/>
      <c r="T286" s="142"/>
      <c r="U286" s="141"/>
      <c r="V286" s="141"/>
      <c r="W286" s="141"/>
      <c r="X286" s="141"/>
      <c r="Y286" s="141"/>
      <c r="Z286" s="141"/>
      <c r="AA286" s="141"/>
      <c r="AB286" s="141"/>
      <c r="AC286" s="141" t="s">
        <v>24</v>
      </c>
      <c r="AD286" s="136">
        <f>M286*P286-10</f>
        <v>3915000</v>
      </c>
    </row>
    <row r="287" spans="1:72" ht="27.95" customHeight="1">
      <c r="B287" s="138"/>
      <c r="C287" s="138"/>
      <c r="D287" s="121"/>
      <c r="E287" s="140"/>
      <c r="F287" s="134"/>
      <c r="G287" s="139"/>
      <c r="H287" s="46"/>
      <c r="I287" s="135"/>
      <c r="J287" s="141" t="s">
        <v>8</v>
      </c>
      <c r="K287" s="143" t="s">
        <v>59</v>
      </c>
      <c r="L287" s="9"/>
      <c r="M287" s="137">
        <v>500000</v>
      </c>
      <c r="N287" s="141" t="s">
        <v>22</v>
      </c>
      <c r="O287" s="141" t="s">
        <v>5</v>
      </c>
      <c r="P287" s="80">
        <v>5</v>
      </c>
      <c r="Q287" s="141" t="s">
        <v>42</v>
      </c>
      <c r="R287" s="141"/>
      <c r="S287" s="83"/>
      <c r="T287" s="142"/>
      <c r="U287" s="141"/>
      <c r="V287" s="141"/>
      <c r="W287" s="141"/>
      <c r="X287" s="141"/>
      <c r="Y287" s="141"/>
      <c r="Z287" s="141"/>
      <c r="AA287" s="141"/>
      <c r="AB287" s="141"/>
      <c r="AC287" s="141" t="s">
        <v>24</v>
      </c>
      <c r="AD287" s="136">
        <f t="shared" si="22"/>
        <v>2500000</v>
      </c>
    </row>
    <row r="288" spans="1:72" ht="27.95" customHeight="1">
      <c r="B288" s="138"/>
      <c r="C288" s="138"/>
      <c r="D288" s="121"/>
      <c r="E288" s="140"/>
      <c r="F288" s="134"/>
      <c r="G288" s="139"/>
      <c r="H288" s="46"/>
      <c r="I288" s="135"/>
      <c r="J288" s="141" t="s">
        <v>8</v>
      </c>
      <c r="K288" s="143" t="s">
        <v>60</v>
      </c>
      <c r="L288" s="143"/>
      <c r="M288" s="137">
        <v>950000</v>
      </c>
      <c r="N288" s="141" t="s">
        <v>22</v>
      </c>
      <c r="O288" s="141" t="s">
        <v>5</v>
      </c>
      <c r="P288" s="80">
        <v>1</v>
      </c>
      <c r="Q288" s="141" t="s">
        <v>42</v>
      </c>
      <c r="R288" s="141"/>
      <c r="S288" s="80"/>
      <c r="T288" s="142"/>
      <c r="U288" s="141"/>
      <c r="V288" s="141"/>
      <c r="W288" s="141"/>
      <c r="X288" s="141"/>
      <c r="Y288" s="141"/>
      <c r="Z288" s="141"/>
      <c r="AA288" s="141"/>
      <c r="AB288" s="141"/>
      <c r="AC288" s="141" t="s">
        <v>24</v>
      </c>
      <c r="AD288" s="136">
        <f t="shared" si="22"/>
        <v>950000</v>
      </c>
    </row>
    <row r="289" spans="2:30" ht="27.95" customHeight="1">
      <c r="B289" s="138"/>
      <c r="C289" s="138"/>
      <c r="D289" s="121"/>
      <c r="E289" s="140"/>
      <c r="F289" s="134"/>
      <c r="G289" s="139"/>
      <c r="H289" s="46"/>
      <c r="I289" s="135"/>
      <c r="J289" s="141" t="s">
        <v>8</v>
      </c>
      <c r="K289" s="143" t="s">
        <v>61</v>
      </c>
      <c r="L289" s="9"/>
      <c r="M289" s="137">
        <v>15000</v>
      </c>
      <c r="N289" s="141" t="s">
        <v>22</v>
      </c>
      <c r="O289" s="141" t="s">
        <v>5</v>
      </c>
      <c r="P289" s="80">
        <v>12</v>
      </c>
      <c r="Q289" s="141" t="s">
        <v>1</v>
      </c>
      <c r="R289" s="141"/>
      <c r="S289" s="80"/>
      <c r="T289" s="142"/>
      <c r="U289" s="141"/>
      <c r="V289" s="141"/>
      <c r="W289" s="141"/>
      <c r="X289" s="141"/>
      <c r="Y289" s="141"/>
      <c r="Z289" s="141"/>
      <c r="AA289" s="141"/>
      <c r="AB289" s="141"/>
      <c r="AC289" s="141" t="s">
        <v>24</v>
      </c>
      <c r="AD289" s="136">
        <f t="shared" si="22"/>
        <v>180000</v>
      </c>
    </row>
    <row r="290" spans="2:30" ht="27.95" customHeight="1">
      <c r="B290" s="138"/>
      <c r="C290" s="138"/>
      <c r="D290" s="121"/>
      <c r="E290" s="140"/>
      <c r="F290" s="134"/>
      <c r="G290" s="139"/>
      <c r="H290" s="46"/>
      <c r="I290" s="135"/>
      <c r="J290" s="141" t="s">
        <v>8</v>
      </c>
      <c r="K290" s="143" t="s">
        <v>62</v>
      </c>
      <c r="L290" s="9"/>
      <c r="M290" s="137">
        <v>110000</v>
      </c>
      <c r="N290" s="141" t="s">
        <v>22</v>
      </c>
      <c r="O290" s="141" t="s">
        <v>5</v>
      </c>
      <c r="P290" s="80">
        <v>2</v>
      </c>
      <c r="Q290" s="141" t="s">
        <v>42</v>
      </c>
      <c r="R290" s="141"/>
      <c r="S290" s="80"/>
      <c r="T290" s="142"/>
      <c r="U290" s="141"/>
      <c r="V290" s="141"/>
      <c r="W290" s="141"/>
      <c r="X290" s="141"/>
      <c r="Y290" s="141"/>
      <c r="Z290" s="141"/>
      <c r="AA290" s="141"/>
      <c r="AB290" s="141"/>
      <c r="AC290" s="141" t="s">
        <v>24</v>
      </c>
      <c r="AD290" s="136">
        <f t="shared" si="22"/>
        <v>220000</v>
      </c>
    </row>
    <row r="291" spans="2:30" ht="27.95" customHeight="1">
      <c r="B291" s="138"/>
      <c r="C291" s="138"/>
      <c r="D291" s="121"/>
      <c r="E291" s="140"/>
      <c r="F291" s="134"/>
      <c r="G291" s="139"/>
      <c r="H291" s="46"/>
      <c r="I291" s="135"/>
      <c r="J291" s="141" t="s">
        <v>8</v>
      </c>
      <c r="K291" s="143" t="s">
        <v>63</v>
      </c>
      <c r="L291" s="9"/>
      <c r="M291" s="137">
        <v>116300</v>
      </c>
      <c r="N291" s="141" t="s">
        <v>22</v>
      </c>
      <c r="O291" s="141" t="s">
        <v>5</v>
      </c>
      <c r="P291" s="80">
        <v>7</v>
      </c>
      <c r="Q291" s="141" t="s">
        <v>42</v>
      </c>
      <c r="R291" s="141"/>
      <c r="S291" s="80"/>
      <c r="T291" s="142"/>
      <c r="U291" s="141"/>
      <c r="V291" s="141"/>
      <c r="W291" s="141"/>
      <c r="X291" s="141"/>
      <c r="Y291" s="141"/>
      <c r="Z291" s="141"/>
      <c r="AA291" s="141"/>
      <c r="AB291" s="141"/>
      <c r="AC291" s="141" t="s">
        <v>24</v>
      </c>
      <c r="AD291" s="136">
        <f>M291*P291-100</f>
        <v>814000</v>
      </c>
    </row>
    <row r="292" spans="2:30" ht="27.95" customHeight="1">
      <c r="B292" s="138"/>
      <c r="C292" s="138"/>
      <c r="D292" s="121"/>
      <c r="E292" s="140"/>
      <c r="F292" s="134"/>
      <c r="G292" s="139"/>
      <c r="H292" s="46"/>
      <c r="I292" s="135"/>
      <c r="J292" s="141" t="s">
        <v>8</v>
      </c>
      <c r="K292" s="143" t="s">
        <v>64</v>
      </c>
      <c r="L292" s="9"/>
      <c r="M292" s="137">
        <v>3000000</v>
      </c>
      <c r="N292" s="141" t="s">
        <v>22</v>
      </c>
      <c r="O292" s="141" t="s">
        <v>5</v>
      </c>
      <c r="P292" s="80">
        <v>4</v>
      </c>
      <c r="Q292" s="141" t="s">
        <v>42</v>
      </c>
      <c r="R292" s="141"/>
      <c r="S292" s="80"/>
      <c r="T292" s="142"/>
      <c r="U292" s="141"/>
      <c r="V292" s="141"/>
      <c r="W292" s="141"/>
      <c r="X292" s="141"/>
      <c r="Y292" s="141"/>
      <c r="Z292" s="141"/>
      <c r="AA292" s="141"/>
      <c r="AB292" s="141"/>
      <c r="AC292" s="141" t="s">
        <v>24</v>
      </c>
      <c r="AD292" s="136">
        <f t="shared" si="22"/>
        <v>12000000</v>
      </c>
    </row>
    <row r="293" spans="2:30" ht="27.95" customHeight="1">
      <c r="B293" s="138"/>
      <c r="C293" s="138"/>
      <c r="D293" s="121"/>
      <c r="E293" s="140"/>
      <c r="F293" s="134"/>
      <c r="G293" s="139"/>
      <c r="H293" s="46"/>
      <c r="I293" s="135"/>
      <c r="J293" s="141" t="s">
        <v>8</v>
      </c>
      <c r="K293" s="143" t="s">
        <v>164</v>
      </c>
      <c r="L293" s="9"/>
      <c r="M293" s="137">
        <v>300000</v>
      </c>
      <c r="N293" s="141" t="s">
        <v>22</v>
      </c>
      <c r="O293" s="141" t="s">
        <v>5</v>
      </c>
      <c r="P293" s="80">
        <v>1</v>
      </c>
      <c r="Q293" s="141" t="s">
        <v>42</v>
      </c>
      <c r="R293" s="141"/>
      <c r="S293" s="80"/>
      <c r="T293" s="142"/>
      <c r="U293" s="141"/>
      <c r="V293" s="141"/>
      <c r="W293" s="141"/>
      <c r="X293" s="141"/>
      <c r="Y293" s="141"/>
      <c r="Z293" s="141"/>
      <c r="AA293" s="141"/>
      <c r="AB293" s="141"/>
      <c r="AC293" s="141" t="s">
        <v>24</v>
      </c>
      <c r="AD293" s="136">
        <f t="shared" si="22"/>
        <v>300000</v>
      </c>
    </row>
    <row r="294" spans="2:30" ht="27.95" customHeight="1">
      <c r="B294" s="138"/>
      <c r="C294" s="138"/>
      <c r="D294" s="121"/>
      <c r="E294" s="140"/>
      <c r="F294" s="134"/>
      <c r="G294" s="139"/>
      <c r="H294" s="46"/>
      <c r="I294" s="135"/>
      <c r="J294" s="141" t="s">
        <v>8</v>
      </c>
      <c r="K294" s="143" t="s">
        <v>549</v>
      </c>
      <c r="L294" s="143"/>
      <c r="M294" s="137">
        <v>49500</v>
      </c>
      <c r="N294" s="141" t="s">
        <v>22</v>
      </c>
      <c r="O294" s="141" t="s">
        <v>5</v>
      </c>
      <c r="P294" s="80">
        <v>2</v>
      </c>
      <c r="Q294" s="141" t="s">
        <v>42</v>
      </c>
      <c r="R294" s="141"/>
      <c r="S294" s="80"/>
      <c r="T294" s="142"/>
      <c r="U294" s="141"/>
      <c r="V294" s="141"/>
      <c r="W294" s="141"/>
      <c r="X294" s="141"/>
      <c r="Y294" s="141"/>
      <c r="Z294" s="141"/>
      <c r="AA294" s="141"/>
      <c r="AB294" s="141"/>
      <c r="AC294" s="141" t="s">
        <v>24</v>
      </c>
      <c r="AD294" s="136">
        <f t="shared" si="22"/>
        <v>99000</v>
      </c>
    </row>
    <row r="295" spans="2:30" ht="27.95" customHeight="1">
      <c r="B295" s="138"/>
      <c r="C295" s="138"/>
      <c r="D295" s="121"/>
      <c r="E295" s="140"/>
      <c r="F295" s="134"/>
      <c r="G295" s="139"/>
      <c r="H295" s="46"/>
      <c r="I295" s="135"/>
      <c r="J295" s="141" t="s">
        <v>8</v>
      </c>
      <c r="K295" s="143" t="s">
        <v>550</v>
      </c>
      <c r="L295" s="143"/>
      <c r="M295" s="137">
        <v>82500</v>
      </c>
      <c r="N295" s="141" t="s">
        <v>22</v>
      </c>
      <c r="O295" s="141" t="s">
        <v>5</v>
      </c>
      <c r="P295" s="80">
        <v>1</v>
      </c>
      <c r="Q295" s="141" t="s">
        <v>42</v>
      </c>
      <c r="R295" s="141"/>
      <c r="S295" s="80"/>
      <c r="T295" s="142"/>
      <c r="U295" s="141"/>
      <c r="V295" s="141"/>
      <c r="W295" s="141"/>
      <c r="X295" s="141"/>
      <c r="Y295" s="141"/>
      <c r="Z295" s="141"/>
      <c r="AA295" s="141"/>
      <c r="AB295" s="141"/>
      <c r="AC295" s="141" t="s">
        <v>24</v>
      </c>
      <c r="AD295" s="136">
        <f t="shared" si="22"/>
        <v>82500</v>
      </c>
    </row>
    <row r="296" spans="2:30" ht="27.95" customHeight="1">
      <c r="B296" s="138"/>
      <c r="C296" s="138"/>
      <c r="D296" s="121"/>
      <c r="E296" s="140"/>
      <c r="F296" s="134"/>
      <c r="G296" s="139"/>
      <c r="H296" s="46"/>
      <c r="I296" s="135"/>
      <c r="J296" s="141" t="s">
        <v>8</v>
      </c>
      <c r="K296" s="143" t="s">
        <v>65</v>
      </c>
      <c r="L296" s="143"/>
      <c r="M296" s="137">
        <v>500000</v>
      </c>
      <c r="N296" s="141" t="s">
        <v>22</v>
      </c>
      <c r="O296" s="141" t="s">
        <v>5</v>
      </c>
      <c r="P296" s="80">
        <v>1</v>
      </c>
      <c r="Q296" s="141" t="s">
        <v>42</v>
      </c>
      <c r="R296" s="141"/>
      <c r="S296" s="80"/>
      <c r="T296" s="142"/>
      <c r="U296" s="141"/>
      <c r="V296" s="141"/>
      <c r="W296" s="141"/>
      <c r="X296" s="141"/>
      <c r="Y296" s="141"/>
      <c r="Z296" s="141"/>
      <c r="AA296" s="141"/>
      <c r="AB296" s="141"/>
      <c r="AC296" s="141" t="s">
        <v>24</v>
      </c>
      <c r="AD296" s="136">
        <f t="shared" si="22"/>
        <v>500000</v>
      </c>
    </row>
    <row r="297" spans="2:30" ht="27.95" customHeight="1">
      <c r="B297" s="138"/>
      <c r="C297" s="138"/>
      <c r="D297" s="121"/>
      <c r="E297" s="140"/>
      <c r="F297" s="134"/>
      <c r="G297" s="139"/>
      <c r="H297" s="46"/>
      <c r="I297" s="135"/>
      <c r="J297" s="141" t="s">
        <v>8</v>
      </c>
      <c r="K297" s="143" t="s">
        <v>66</v>
      </c>
      <c r="L297" s="9"/>
      <c r="M297" s="137">
        <v>250000</v>
      </c>
      <c r="N297" s="141" t="s">
        <v>22</v>
      </c>
      <c r="O297" s="141" t="s">
        <v>5</v>
      </c>
      <c r="P297" s="80">
        <v>10</v>
      </c>
      <c r="Q297" s="141" t="s">
        <v>251</v>
      </c>
      <c r="R297" s="141"/>
      <c r="S297" s="80"/>
      <c r="T297" s="142"/>
      <c r="U297" s="141"/>
      <c r="V297" s="141"/>
      <c r="W297" s="141"/>
      <c r="X297" s="141"/>
      <c r="Y297" s="141"/>
      <c r="Z297" s="141"/>
      <c r="AA297" s="141"/>
      <c r="AB297" s="141"/>
      <c r="AC297" s="141" t="s">
        <v>24</v>
      </c>
      <c r="AD297" s="136">
        <f t="shared" si="22"/>
        <v>2500000</v>
      </c>
    </row>
    <row r="298" spans="2:30" ht="27.95" customHeight="1">
      <c r="B298" s="138"/>
      <c r="C298" s="138"/>
      <c r="D298" s="138"/>
      <c r="E298" s="140"/>
      <c r="F298" s="174"/>
      <c r="G298" s="37"/>
      <c r="H298" s="46"/>
      <c r="I298" s="135"/>
      <c r="J298" s="41" t="s">
        <v>8</v>
      </c>
      <c r="K298" s="42" t="s">
        <v>279</v>
      </c>
      <c r="L298" s="143"/>
      <c r="M298" s="137">
        <v>330</v>
      </c>
      <c r="N298" s="141" t="s">
        <v>74</v>
      </c>
      <c r="O298" s="141" t="s">
        <v>5</v>
      </c>
      <c r="P298" s="105">
        <v>1500</v>
      </c>
      <c r="Q298" s="894" t="s">
        <v>280</v>
      </c>
      <c r="R298" s="894"/>
      <c r="S298" s="942"/>
      <c r="T298" s="942"/>
      <c r="U298" s="141"/>
      <c r="V298" s="38"/>
      <c r="W298" s="38"/>
      <c r="X298" s="38"/>
      <c r="Y298" s="38"/>
      <c r="Z298" s="38"/>
      <c r="AA298" s="38"/>
      <c r="AB298" s="38"/>
      <c r="AC298" s="141" t="s">
        <v>24</v>
      </c>
      <c r="AD298" s="136">
        <f>M298*P298</f>
        <v>495000</v>
      </c>
    </row>
    <row r="299" spans="2:30" ht="27.95" customHeight="1">
      <c r="B299" s="138"/>
      <c r="C299" s="138"/>
      <c r="D299" s="121"/>
      <c r="E299" s="140"/>
      <c r="F299" s="134"/>
      <c r="G299" s="139"/>
      <c r="H299" s="46"/>
      <c r="I299" s="135"/>
      <c r="J299" s="141" t="s">
        <v>8</v>
      </c>
      <c r="K299" s="143" t="s">
        <v>67</v>
      </c>
      <c r="L299" s="9"/>
      <c r="M299" s="137">
        <v>300000</v>
      </c>
      <c r="N299" s="141" t="s">
        <v>22</v>
      </c>
      <c r="O299" s="141" t="s">
        <v>5</v>
      </c>
      <c r="P299" s="80">
        <v>10</v>
      </c>
      <c r="Q299" s="141" t="s">
        <v>1</v>
      </c>
      <c r="R299" s="141"/>
      <c r="S299" s="80"/>
      <c r="T299" s="142"/>
      <c r="U299" s="141"/>
      <c r="V299" s="141"/>
      <c r="W299" s="141"/>
      <c r="X299" s="141"/>
      <c r="Y299" s="141"/>
      <c r="Z299" s="141"/>
      <c r="AA299" s="141"/>
      <c r="AB299" s="141"/>
      <c r="AC299" s="141" t="s">
        <v>24</v>
      </c>
      <c r="AD299" s="136">
        <f>M299*P299</f>
        <v>3000000</v>
      </c>
    </row>
    <row r="300" spans="2:30" ht="27.95" customHeight="1">
      <c r="B300" s="138"/>
      <c r="C300" s="138"/>
      <c r="D300" s="140"/>
      <c r="E300" s="140"/>
      <c r="F300" s="134"/>
      <c r="G300" s="139"/>
      <c r="H300" s="46"/>
      <c r="I300" s="135"/>
      <c r="J300" s="141" t="s">
        <v>8</v>
      </c>
      <c r="K300" s="143" t="s">
        <v>68</v>
      </c>
      <c r="L300" s="143"/>
      <c r="M300" s="137">
        <v>145000</v>
      </c>
      <c r="N300" s="141" t="s">
        <v>22</v>
      </c>
      <c r="O300" s="141" t="s">
        <v>5</v>
      </c>
      <c r="P300" s="80">
        <v>10</v>
      </c>
      <c r="Q300" s="141" t="s">
        <v>57</v>
      </c>
      <c r="R300" s="141"/>
      <c r="S300" s="80"/>
      <c r="T300" s="142"/>
      <c r="U300" s="141"/>
      <c r="V300" s="141"/>
      <c r="W300" s="141"/>
      <c r="X300" s="141"/>
      <c r="Y300" s="141"/>
      <c r="Z300" s="141"/>
      <c r="AA300" s="141"/>
      <c r="AB300" s="141"/>
      <c r="AC300" s="141" t="s">
        <v>24</v>
      </c>
      <c r="AD300" s="136">
        <f t="shared" si="22"/>
        <v>1450000</v>
      </c>
    </row>
    <row r="301" spans="2:30" ht="27.95" customHeight="1">
      <c r="B301" s="138"/>
      <c r="C301" s="138"/>
      <c r="D301" s="121"/>
      <c r="E301" s="140"/>
      <c r="F301" s="134"/>
      <c r="G301" s="139"/>
      <c r="H301" s="46"/>
      <c r="I301" s="135"/>
      <c r="J301" s="141" t="s">
        <v>8</v>
      </c>
      <c r="K301" s="143" t="s">
        <v>69</v>
      </c>
      <c r="L301" s="143"/>
      <c r="M301" s="137">
        <v>100000</v>
      </c>
      <c r="N301" s="141" t="s">
        <v>22</v>
      </c>
      <c r="O301" s="141" t="s">
        <v>5</v>
      </c>
      <c r="P301" s="80">
        <v>11</v>
      </c>
      <c r="Q301" s="141" t="s">
        <v>57</v>
      </c>
      <c r="R301" s="141"/>
      <c r="S301" s="80"/>
      <c r="T301" s="142"/>
      <c r="U301" s="141"/>
      <c r="V301" s="141"/>
      <c r="W301" s="141"/>
      <c r="X301" s="141"/>
      <c r="Y301" s="141"/>
      <c r="Z301" s="141"/>
      <c r="AA301" s="141"/>
      <c r="AB301" s="141"/>
      <c r="AC301" s="141" t="s">
        <v>24</v>
      </c>
      <c r="AD301" s="136">
        <f t="shared" si="22"/>
        <v>1100000</v>
      </c>
    </row>
    <row r="302" spans="2:30" ht="27.95" customHeight="1">
      <c r="B302" s="138"/>
      <c r="C302" s="138"/>
      <c r="D302" s="121"/>
      <c r="E302" s="140"/>
      <c r="F302" s="134"/>
      <c r="G302" s="139"/>
      <c r="H302" s="46"/>
      <c r="I302" s="135"/>
      <c r="J302" s="141" t="s">
        <v>8</v>
      </c>
      <c r="K302" s="143" t="s">
        <v>70</v>
      </c>
      <c r="L302" s="143"/>
      <c r="M302" s="137">
        <v>290000</v>
      </c>
      <c r="N302" s="141" t="s">
        <v>22</v>
      </c>
      <c r="O302" s="141" t="s">
        <v>5</v>
      </c>
      <c r="P302" s="80">
        <v>10</v>
      </c>
      <c r="Q302" s="141" t="s">
        <v>250</v>
      </c>
      <c r="R302" s="141"/>
      <c r="S302" s="80"/>
      <c r="T302" s="142"/>
      <c r="U302" s="141"/>
      <c r="V302" s="141"/>
      <c r="W302" s="141"/>
      <c r="X302" s="141"/>
      <c r="Y302" s="141"/>
      <c r="Z302" s="141"/>
      <c r="AA302" s="141"/>
      <c r="AB302" s="141"/>
      <c r="AC302" s="141" t="s">
        <v>24</v>
      </c>
      <c r="AD302" s="136">
        <f t="shared" si="22"/>
        <v>2900000</v>
      </c>
    </row>
    <row r="303" spans="2:30" ht="27.95" customHeight="1">
      <c r="B303" s="138"/>
      <c r="C303" s="138"/>
      <c r="D303" s="121"/>
      <c r="E303" s="140"/>
      <c r="F303" s="134"/>
      <c r="G303" s="139"/>
      <c r="H303" s="46"/>
      <c r="I303" s="135"/>
      <c r="J303" s="141" t="s">
        <v>8</v>
      </c>
      <c r="K303" s="143" t="s">
        <v>71</v>
      </c>
      <c r="L303" s="143"/>
      <c r="M303" s="137">
        <v>500000</v>
      </c>
      <c r="N303" s="141" t="s">
        <v>22</v>
      </c>
      <c r="O303" s="141" t="s">
        <v>5</v>
      </c>
      <c r="P303" s="80">
        <v>10</v>
      </c>
      <c r="Q303" s="141" t="s">
        <v>1</v>
      </c>
      <c r="R303" s="141"/>
      <c r="S303" s="80"/>
      <c r="T303" s="142"/>
      <c r="U303" s="141"/>
      <c r="V303" s="141"/>
      <c r="W303" s="141"/>
      <c r="X303" s="141"/>
      <c r="Y303" s="141"/>
      <c r="Z303" s="141"/>
      <c r="AA303" s="141"/>
      <c r="AB303" s="141"/>
      <c r="AC303" s="141" t="s">
        <v>24</v>
      </c>
      <c r="AD303" s="136">
        <f t="shared" si="22"/>
        <v>5000000</v>
      </c>
    </row>
    <row r="304" spans="2:30" ht="27.95" customHeight="1">
      <c r="B304" s="138"/>
      <c r="C304" s="138"/>
      <c r="D304" s="121"/>
      <c r="E304" s="140"/>
      <c r="F304" s="134"/>
      <c r="G304" s="139"/>
      <c r="H304" s="46"/>
      <c r="I304" s="135"/>
      <c r="J304" s="141" t="s">
        <v>8</v>
      </c>
      <c r="K304" s="143" t="s">
        <v>72</v>
      </c>
      <c r="L304" s="143"/>
      <c r="M304" s="137">
        <v>200000</v>
      </c>
      <c r="N304" s="141" t="s">
        <v>22</v>
      </c>
      <c r="O304" s="141" t="s">
        <v>5</v>
      </c>
      <c r="P304" s="80">
        <v>11</v>
      </c>
      <c r="Q304" s="141" t="s">
        <v>1</v>
      </c>
      <c r="R304" s="141"/>
      <c r="S304" s="80"/>
      <c r="T304" s="142"/>
      <c r="U304" s="141"/>
      <c r="V304" s="141"/>
      <c r="W304" s="141"/>
      <c r="X304" s="141"/>
      <c r="Y304" s="141"/>
      <c r="Z304" s="141"/>
      <c r="AA304" s="141"/>
      <c r="AB304" s="141"/>
      <c r="AC304" s="141" t="s">
        <v>24</v>
      </c>
      <c r="AD304" s="136">
        <f>M304*P304</f>
        <v>2200000</v>
      </c>
    </row>
    <row r="305" spans="2:30" ht="27.95" customHeight="1">
      <c r="B305" s="138"/>
      <c r="C305" s="138"/>
      <c r="D305" s="121"/>
      <c r="E305" s="140"/>
      <c r="F305" s="134"/>
      <c r="G305" s="139"/>
      <c r="H305" s="46"/>
      <c r="I305" s="135"/>
      <c r="J305" s="141" t="s">
        <v>8</v>
      </c>
      <c r="K305" s="143" t="s">
        <v>73</v>
      </c>
      <c r="L305" s="143"/>
      <c r="M305" s="137">
        <v>150000</v>
      </c>
      <c r="N305" s="141" t="s">
        <v>22</v>
      </c>
      <c r="O305" s="141" t="s">
        <v>5</v>
      </c>
      <c r="P305" s="80">
        <v>12</v>
      </c>
      <c r="Q305" s="141" t="s">
        <v>1</v>
      </c>
      <c r="R305" s="141"/>
      <c r="S305" s="80"/>
      <c r="T305" s="142"/>
      <c r="U305" s="141"/>
      <c r="V305" s="141"/>
      <c r="W305" s="141"/>
      <c r="X305" s="141"/>
      <c r="Y305" s="141"/>
      <c r="Z305" s="141"/>
      <c r="AA305" s="141"/>
      <c r="AB305" s="141"/>
      <c r="AC305" s="141" t="s">
        <v>24</v>
      </c>
      <c r="AD305" s="136">
        <f>M305*P305</f>
        <v>1800000</v>
      </c>
    </row>
    <row r="306" spans="2:30" ht="27.95" customHeight="1">
      <c r="B306" s="138"/>
      <c r="C306" s="138"/>
      <c r="D306" s="121"/>
      <c r="E306" s="140"/>
      <c r="F306" s="134"/>
      <c r="G306" s="139"/>
      <c r="H306" s="46"/>
      <c r="I306" s="135"/>
      <c r="J306" s="141" t="s">
        <v>8</v>
      </c>
      <c r="K306" s="143" t="s">
        <v>165</v>
      </c>
      <c r="L306" s="143"/>
      <c r="M306" s="137">
        <v>250000</v>
      </c>
      <c r="N306" s="141" t="s">
        <v>74</v>
      </c>
      <c r="O306" s="141" t="s">
        <v>5</v>
      </c>
      <c r="P306" s="80">
        <v>12</v>
      </c>
      <c r="Q306" s="141" t="s">
        <v>1</v>
      </c>
      <c r="R306" s="141"/>
      <c r="S306" s="80"/>
      <c r="T306" s="142"/>
      <c r="U306" s="141"/>
      <c r="V306" s="141"/>
      <c r="W306" s="141"/>
      <c r="X306" s="141"/>
      <c r="Y306" s="141"/>
      <c r="Z306" s="141"/>
      <c r="AA306" s="141"/>
      <c r="AB306" s="141"/>
      <c r="AC306" s="141" t="s">
        <v>24</v>
      </c>
      <c r="AD306" s="136">
        <f>M306*P306</f>
        <v>3000000</v>
      </c>
    </row>
    <row r="307" spans="2:30" ht="27.95" customHeight="1">
      <c r="B307" s="138"/>
      <c r="C307" s="138"/>
      <c r="D307" s="121"/>
      <c r="E307" s="140"/>
      <c r="F307" s="134"/>
      <c r="G307" s="139"/>
      <c r="H307" s="46"/>
      <c r="I307" s="135"/>
      <c r="J307" s="141" t="s">
        <v>8</v>
      </c>
      <c r="K307" s="143" t="s">
        <v>75</v>
      </c>
      <c r="L307" s="143"/>
      <c r="M307" s="137">
        <v>50000</v>
      </c>
      <c r="N307" s="141" t="s">
        <v>74</v>
      </c>
      <c r="O307" s="141" t="s">
        <v>5</v>
      </c>
      <c r="P307" s="80">
        <v>1</v>
      </c>
      <c r="Q307" s="141" t="s">
        <v>1</v>
      </c>
      <c r="R307" s="141"/>
      <c r="S307" s="80"/>
      <c r="T307" s="142"/>
      <c r="U307" s="141"/>
      <c r="V307" s="141"/>
      <c r="W307" s="141"/>
      <c r="X307" s="141"/>
      <c r="Y307" s="141"/>
      <c r="Z307" s="141"/>
      <c r="AA307" s="141"/>
      <c r="AB307" s="141"/>
      <c r="AC307" s="141" t="s">
        <v>24</v>
      </c>
      <c r="AD307" s="136">
        <f>M307*P307</f>
        <v>50000</v>
      </c>
    </row>
    <row r="308" spans="2:30" ht="27.95" customHeight="1">
      <c r="B308" s="138"/>
      <c r="C308" s="138"/>
      <c r="D308" s="121"/>
      <c r="E308" s="140"/>
      <c r="F308" s="134"/>
      <c r="G308" s="139"/>
      <c r="H308" s="46"/>
      <c r="I308" s="135"/>
      <c r="J308" s="141" t="s">
        <v>8</v>
      </c>
      <c r="K308" s="143" t="s">
        <v>76</v>
      </c>
      <c r="L308" s="9"/>
      <c r="M308" s="137">
        <v>550000</v>
      </c>
      <c r="N308" s="141" t="s">
        <v>74</v>
      </c>
      <c r="O308" s="141" t="s">
        <v>5</v>
      </c>
      <c r="P308" s="80">
        <v>3</v>
      </c>
      <c r="Q308" s="141" t="s">
        <v>42</v>
      </c>
      <c r="R308" s="141"/>
      <c r="S308" s="80"/>
      <c r="T308" s="142"/>
      <c r="U308" s="141"/>
      <c r="V308" s="141"/>
      <c r="W308" s="141"/>
      <c r="X308" s="141"/>
      <c r="Y308" s="141"/>
      <c r="Z308" s="141"/>
      <c r="AA308" s="141"/>
      <c r="AB308" s="141"/>
      <c r="AC308" s="141" t="s">
        <v>24</v>
      </c>
      <c r="AD308" s="136">
        <f>M308*P308</f>
        <v>1650000</v>
      </c>
    </row>
    <row r="309" spans="2:30" ht="27.95" customHeight="1">
      <c r="B309" s="138"/>
      <c r="C309" s="138"/>
      <c r="D309" s="121"/>
      <c r="E309" s="140"/>
      <c r="F309" s="134"/>
      <c r="G309" s="139"/>
      <c r="H309" s="46"/>
      <c r="I309" s="135"/>
      <c r="J309" s="141" t="s">
        <v>8</v>
      </c>
      <c r="K309" s="143" t="s">
        <v>77</v>
      </c>
      <c r="L309" s="9"/>
      <c r="M309" s="158">
        <f>[1]수입!W10+[1]수입!W20+[1]수입!W37+[1]수입!W44+[1]수입!W46+[1]수입!W48+[1]수입!W51+[1]수입!W53+[1]수입!W55+[1]수입!W60+[1]수입!W63+[1]수입!W66+[1]수입!W70+[1]수입!W72+[1]수입!W74+[1]수입!W77+[1]수입!W80+[1]수입!W84+[1]수입!W88+[1]수입!W101+[1]수입!W106+[1]수입!W122+[1]수입!W128+[1]수입!W130+[1]수입!W145+[1]수입!W220</f>
        <v>2628823640</v>
      </c>
      <c r="N309" s="141" t="s">
        <v>74</v>
      </c>
      <c r="O309" s="141" t="s">
        <v>5</v>
      </c>
      <c r="P309" s="189">
        <v>0.57250000000000001</v>
      </c>
      <c r="Q309" s="141"/>
      <c r="R309" s="141" t="s">
        <v>78</v>
      </c>
      <c r="S309" s="80">
        <v>2.3E-2</v>
      </c>
      <c r="T309" s="142"/>
      <c r="U309" s="141"/>
      <c r="V309" s="141"/>
      <c r="W309" s="141"/>
      <c r="X309" s="141"/>
      <c r="Y309" s="141"/>
      <c r="Z309" s="141"/>
      <c r="AA309" s="141"/>
      <c r="AB309" s="141"/>
      <c r="AC309" s="141" t="s">
        <v>24</v>
      </c>
      <c r="AD309" s="136">
        <f>ROUNDUP(M309*P309*S309,-1)-5690</f>
        <v>34609350</v>
      </c>
    </row>
    <row r="310" spans="2:30" ht="27.95" customHeight="1">
      <c r="B310" s="138"/>
      <c r="C310" s="138"/>
      <c r="D310" s="121"/>
      <c r="E310" s="140"/>
      <c r="F310" s="134"/>
      <c r="G310" s="139"/>
      <c r="H310" s="46"/>
      <c r="I310" s="135"/>
      <c r="J310" s="141" t="s">
        <v>8</v>
      </c>
      <c r="K310" s="143" t="s">
        <v>79</v>
      </c>
      <c r="L310" s="9"/>
      <c r="M310" s="137">
        <v>800000</v>
      </c>
      <c r="N310" s="141" t="s">
        <v>74</v>
      </c>
      <c r="O310" s="141" t="s">
        <v>5</v>
      </c>
      <c r="P310" s="80">
        <v>1</v>
      </c>
      <c r="Q310" s="141" t="s">
        <v>42</v>
      </c>
      <c r="R310" s="141"/>
      <c r="S310" s="80"/>
      <c r="T310" s="142"/>
      <c r="U310" s="141"/>
      <c r="V310" s="141"/>
      <c r="W310" s="141"/>
      <c r="X310" s="141"/>
      <c r="Y310" s="141"/>
      <c r="Z310" s="141"/>
      <c r="AA310" s="141"/>
      <c r="AB310" s="141"/>
      <c r="AC310" s="141" t="s">
        <v>24</v>
      </c>
      <c r="AD310" s="136">
        <f t="shared" ref="AD310:AD321" si="23">M310*P310</f>
        <v>800000</v>
      </c>
    </row>
    <row r="311" spans="2:30" ht="27.95" customHeight="1">
      <c r="B311" s="71"/>
      <c r="C311" s="71"/>
      <c r="D311" s="71"/>
      <c r="E311" s="78"/>
      <c r="F311" s="207"/>
      <c r="G311" s="79"/>
      <c r="H311" s="106"/>
      <c r="I311" s="102"/>
      <c r="J311" s="520" t="s">
        <v>8</v>
      </c>
      <c r="K311" s="521" t="s">
        <v>281</v>
      </c>
      <c r="L311" s="118"/>
      <c r="M311" s="50">
        <v>48000</v>
      </c>
      <c r="N311" s="131" t="s">
        <v>74</v>
      </c>
      <c r="O311" s="131" t="s">
        <v>5</v>
      </c>
      <c r="P311" s="90">
        <v>1</v>
      </c>
      <c r="Q311" s="92" t="s">
        <v>251</v>
      </c>
      <c r="R311" s="92"/>
      <c r="S311" s="943"/>
      <c r="T311" s="943"/>
      <c r="U311" s="131"/>
      <c r="V311" s="208"/>
      <c r="W311" s="208"/>
      <c r="X311" s="208"/>
      <c r="Y311" s="208"/>
      <c r="Z311" s="208"/>
      <c r="AA311" s="208"/>
      <c r="AB311" s="208"/>
      <c r="AC311" s="131" t="s">
        <v>24</v>
      </c>
      <c r="AD311" s="96">
        <f t="shared" si="23"/>
        <v>48000</v>
      </c>
    </row>
    <row r="312" spans="2:30" ht="27.95" customHeight="1">
      <c r="B312" s="138"/>
      <c r="C312" s="138"/>
      <c r="D312" s="138"/>
      <c r="E312" s="140"/>
      <c r="F312" s="174"/>
      <c r="G312" s="37"/>
      <c r="H312" s="46"/>
      <c r="I312" s="135"/>
      <c r="J312" s="41" t="s">
        <v>8</v>
      </c>
      <c r="K312" s="42" t="s">
        <v>282</v>
      </c>
      <c r="L312" s="143"/>
      <c r="M312" s="137">
        <v>100000</v>
      </c>
      <c r="N312" s="141" t="s">
        <v>74</v>
      </c>
      <c r="O312" s="141" t="s">
        <v>5</v>
      </c>
      <c r="P312" s="80">
        <v>2</v>
      </c>
      <c r="Q312" s="112" t="s">
        <v>251</v>
      </c>
      <c r="R312" s="112"/>
      <c r="S312" s="942"/>
      <c r="T312" s="942"/>
      <c r="U312" s="141"/>
      <c r="V312" s="38"/>
      <c r="W312" s="38"/>
      <c r="X312" s="38"/>
      <c r="Y312" s="38"/>
      <c r="Z312" s="38"/>
      <c r="AA312" s="38"/>
      <c r="AB312" s="38"/>
      <c r="AC312" s="141" t="s">
        <v>24</v>
      </c>
      <c r="AD312" s="136">
        <f t="shared" si="23"/>
        <v>200000</v>
      </c>
    </row>
    <row r="313" spans="2:30" ht="27.95" customHeight="1">
      <c r="B313" s="138"/>
      <c r="C313" s="138"/>
      <c r="D313" s="138"/>
      <c r="E313" s="140"/>
      <c r="F313" s="134"/>
      <c r="G313" s="139"/>
      <c r="H313" s="46"/>
      <c r="I313" s="135"/>
      <c r="J313" s="141" t="s">
        <v>8</v>
      </c>
      <c r="K313" s="143" t="s">
        <v>80</v>
      </c>
      <c r="L313" s="143"/>
      <c r="M313" s="137">
        <v>165000</v>
      </c>
      <c r="N313" s="141" t="s">
        <v>74</v>
      </c>
      <c r="O313" s="141" t="s">
        <v>5</v>
      </c>
      <c r="P313" s="80">
        <v>12</v>
      </c>
      <c r="Q313" s="141" t="s">
        <v>1</v>
      </c>
      <c r="R313" s="141"/>
      <c r="S313" s="80"/>
      <c r="T313" s="142"/>
      <c r="U313" s="141"/>
      <c r="V313" s="141"/>
      <c r="W313" s="141"/>
      <c r="X313" s="141"/>
      <c r="Y313" s="141"/>
      <c r="Z313" s="141"/>
      <c r="AA313" s="141"/>
      <c r="AB313" s="141"/>
      <c r="AC313" s="141" t="s">
        <v>24</v>
      </c>
      <c r="AD313" s="136">
        <f t="shared" si="23"/>
        <v>1980000</v>
      </c>
    </row>
    <row r="314" spans="2:30" ht="27.95" customHeight="1">
      <c r="B314" s="138"/>
      <c r="C314" s="138"/>
      <c r="D314" s="121"/>
      <c r="E314" s="140"/>
      <c r="F314" s="134"/>
      <c r="G314" s="139"/>
      <c r="H314" s="46"/>
      <c r="I314" s="135"/>
      <c r="J314" s="141" t="s">
        <v>8</v>
      </c>
      <c r="K314" s="143" t="s">
        <v>551</v>
      </c>
      <c r="L314" s="143"/>
      <c r="M314" s="137">
        <v>180000</v>
      </c>
      <c r="N314" s="141" t="s">
        <v>74</v>
      </c>
      <c r="O314" s="141" t="s">
        <v>5</v>
      </c>
      <c r="P314" s="80">
        <v>12</v>
      </c>
      <c r="Q314" s="141" t="s">
        <v>1</v>
      </c>
      <c r="R314" s="141"/>
      <c r="S314" s="80"/>
      <c r="T314" s="142"/>
      <c r="U314" s="141"/>
      <c r="V314" s="141"/>
      <c r="W314" s="141"/>
      <c r="X314" s="141"/>
      <c r="Y314" s="141"/>
      <c r="Z314" s="141"/>
      <c r="AA314" s="141"/>
      <c r="AB314" s="141"/>
      <c r="AC314" s="141" t="s">
        <v>24</v>
      </c>
      <c r="AD314" s="136">
        <f t="shared" si="23"/>
        <v>2160000</v>
      </c>
    </row>
    <row r="315" spans="2:30" ht="27.95" customHeight="1">
      <c r="B315" s="138"/>
      <c r="C315" s="138"/>
      <c r="D315" s="121"/>
      <c r="E315" s="140"/>
      <c r="F315" s="134"/>
      <c r="G315" s="139"/>
      <c r="H315" s="46"/>
      <c r="I315" s="135"/>
      <c r="J315" s="141" t="s">
        <v>8</v>
      </c>
      <c r="K315" s="143" t="s">
        <v>552</v>
      </c>
      <c r="L315" s="143"/>
      <c r="M315" s="137">
        <v>104500</v>
      </c>
      <c r="N315" s="141" t="s">
        <v>74</v>
      </c>
      <c r="O315" s="141" t="s">
        <v>5</v>
      </c>
      <c r="P315" s="80">
        <v>12</v>
      </c>
      <c r="Q315" s="141" t="s">
        <v>1</v>
      </c>
      <c r="R315" s="141"/>
      <c r="S315" s="80"/>
      <c r="T315" s="142"/>
      <c r="U315" s="141"/>
      <c r="V315" s="141"/>
      <c r="W315" s="141"/>
      <c r="X315" s="141"/>
      <c r="Y315" s="141"/>
      <c r="Z315" s="141"/>
      <c r="AA315" s="141"/>
      <c r="AB315" s="141"/>
      <c r="AC315" s="141" t="s">
        <v>24</v>
      </c>
      <c r="AD315" s="136">
        <f t="shared" si="23"/>
        <v>1254000</v>
      </c>
    </row>
    <row r="316" spans="2:30" ht="27.95" customHeight="1">
      <c r="B316" s="138"/>
      <c r="C316" s="138"/>
      <c r="D316" s="121"/>
      <c r="E316" s="140"/>
      <c r="F316" s="134"/>
      <c r="G316" s="139"/>
      <c r="H316" s="46"/>
      <c r="I316" s="135"/>
      <c r="J316" s="141" t="s">
        <v>8</v>
      </c>
      <c r="K316" s="143" t="s">
        <v>338</v>
      </c>
      <c r="L316" s="143"/>
      <c r="M316" s="137">
        <v>195000</v>
      </c>
      <c r="N316" s="141" t="s">
        <v>74</v>
      </c>
      <c r="O316" s="141" t="s">
        <v>5</v>
      </c>
      <c r="P316" s="80">
        <v>12</v>
      </c>
      <c r="Q316" s="141" t="s">
        <v>1</v>
      </c>
      <c r="R316" s="141"/>
      <c r="S316" s="80"/>
      <c r="T316" s="142"/>
      <c r="U316" s="141"/>
      <c r="V316" s="141"/>
      <c r="W316" s="141"/>
      <c r="X316" s="141"/>
      <c r="Y316" s="141"/>
      <c r="Z316" s="141"/>
      <c r="AA316" s="141"/>
      <c r="AB316" s="141"/>
      <c r="AC316" s="141" t="s">
        <v>24</v>
      </c>
      <c r="AD316" s="136">
        <f t="shared" si="23"/>
        <v>2340000</v>
      </c>
    </row>
    <row r="317" spans="2:30" ht="27.95" customHeight="1">
      <c r="B317" s="138"/>
      <c r="C317" s="138"/>
      <c r="D317" s="121"/>
      <c r="E317" s="140"/>
      <c r="F317" s="134"/>
      <c r="G317" s="139"/>
      <c r="H317" s="46"/>
      <c r="I317" s="135"/>
      <c r="J317" s="141" t="s">
        <v>8</v>
      </c>
      <c r="K317" s="143" t="s">
        <v>283</v>
      </c>
      <c r="L317" s="143"/>
      <c r="M317" s="137">
        <v>20000</v>
      </c>
      <c r="N317" s="141" t="s">
        <v>74</v>
      </c>
      <c r="O317" s="141" t="s">
        <v>5</v>
      </c>
      <c r="P317" s="80">
        <v>12</v>
      </c>
      <c r="Q317" s="141" t="s">
        <v>1</v>
      </c>
      <c r="R317" s="141"/>
      <c r="S317" s="80"/>
      <c r="T317" s="142"/>
      <c r="U317" s="141"/>
      <c r="V317" s="141"/>
      <c r="W317" s="141"/>
      <c r="X317" s="141"/>
      <c r="Y317" s="141"/>
      <c r="Z317" s="141"/>
      <c r="AA317" s="141"/>
      <c r="AB317" s="141"/>
      <c r="AC317" s="141" t="s">
        <v>24</v>
      </c>
      <c r="AD317" s="136">
        <f t="shared" si="23"/>
        <v>240000</v>
      </c>
    </row>
    <row r="318" spans="2:30" ht="27.95" customHeight="1">
      <c r="B318" s="138"/>
      <c r="C318" s="138"/>
      <c r="D318" s="121"/>
      <c r="E318" s="140"/>
      <c r="F318" s="134"/>
      <c r="G318" s="139"/>
      <c r="H318" s="46"/>
      <c r="I318" s="135"/>
      <c r="J318" s="141" t="s">
        <v>8</v>
      </c>
      <c r="K318" s="143" t="s">
        <v>82</v>
      </c>
      <c r="L318" s="143"/>
      <c r="M318" s="137">
        <v>130000</v>
      </c>
      <c r="N318" s="141" t="s">
        <v>74</v>
      </c>
      <c r="O318" s="141" t="s">
        <v>5</v>
      </c>
      <c r="P318" s="80">
        <v>9</v>
      </c>
      <c r="Q318" s="141" t="s">
        <v>1</v>
      </c>
      <c r="R318" s="141"/>
      <c r="S318" s="80"/>
      <c r="T318" s="142"/>
      <c r="U318" s="141"/>
      <c r="V318" s="141"/>
      <c r="W318" s="141"/>
      <c r="X318" s="141"/>
      <c r="Y318" s="141"/>
      <c r="Z318" s="141"/>
      <c r="AA318" s="141"/>
      <c r="AB318" s="141"/>
      <c r="AC318" s="141" t="s">
        <v>24</v>
      </c>
      <c r="AD318" s="136">
        <f t="shared" si="23"/>
        <v>1170000</v>
      </c>
    </row>
    <row r="319" spans="2:30" ht="27.95" customHeight="1">
      <c r="B319" s="138"/>
      <c r="C319" s="138"/>
      <c r="D319" s="121"/>
      <c r="E319" s="140"/>
      <c r="F319" s="134"/>
      <c r="G319" s="139"/>
      <c r="H319" s="46"/>
      <c r="I319" s="135"/>
      <c r="J319" s="141" t="s">
        <v>8</v>
      </c>
      <c r="K319" s="143" t="s">
        <v>323</v>
      </c>
      <c r="L319" s="143"/>
      <c r="M319" s="137">
        <v>100000</v>
      </c>
      <c r="N319" s="141" t="s">
        <v>74</v>
      </c>
      <c r="O319" s="141" t="s">
        <v>5</v>
      </c>
      <c r="P319" s="80">
        <v>2</v>
      </c>
      <c r="Q319" s="141" t="s">
        <v>251</v>
      </c>
      <c r="R319" s="141"/>
      <c r="S319" s="80"/>
      <c r="T319" s="142"/>
      <c r="U319" s="141"/>
      <c r="V319" s="141"/>
      <c r="W319" s="141"/>
      <c r="X319" s="141"/>
      <c r="Y319" s="141"/>
      <c r="Z319" s="141"/>
      <c r="AA319" s="141"/>
      <c r="AB319" s="141"/>
      <c r="AC319" s="141" t="s">
        <v>24</v>
      </c>
      <c r="AD319" s="136">
        <f t="shared" si="23"/>
        <v>200000</v>
      </c>
    </row>
    <row r="320" spans="2:30" ht="27.95" customHeight="1">
      <c r="B320" s="138"/>
      <c r="C320" s="138"/>
      <c r="D320" s="121"/>
      <c r="E320" s="140"/>
      <c r="F320" s="134"/>
      <c r="G320" s="139"/>
      <c r="H320" s="46"/>
      <c r="I320" s="135"/>
      <c r="J320" s="141" t="s">
        <v>8</v>
      </c>
      <c r="K320" s="143" t="s">
        <v>83</v>
      </c>
      <c r="L320" s="143"/>
      <c r="M320" s="137">
        <v>10000</v>
      </c>
      <c r="N320" s="141" t="s">
        <v>74</v>
      </c>
      <c r="O320" s="141" t="s">
        <v>5</v>
      </c>
      <c r="P320" s="80">
        <v>30</v>
      </c>
      <c r="Q320" s="141" t="s">
        <v>23</v>
      </c>
      <c r="R320" s="141"/>
      <c r="S320" s="80"/>
      <c r="T320" s="142"/>
      <c r="U320" s="141"/>
      <c r="V320" s="141"/>
      <c r="W320" s="141"/>
      <c r="X320" s="141"/>
      <c r="Y320" s="141"/>
      <c r="Z320" s="141"/>
      <c r="AA320" s="141"/>
      <c r="AB320" s="141"/>
      <c r="AC320" s="141" t="s">
        <v>24</v>
      </c>
      <c r="AD320" s="136">
        <f t="shared" si="23"/>
        <v>300000</v>
      </c>
    </row>
    <row r="321" spans="2:31" ht="27.95" customHeight="1">
      <c r="B321" s="138"/>
      <c r="C321" s="138"/>
      <c r="D321" s="121"/>
      <c r="E321" s="140"/>
      <c r="F321" s="134"/>
      <c r="G321" s="139"/>
      <c r="H321" s="46"/>
      <c r="I321" s="135"/>
      <c r="J321" s="141" t="s">
        <v>8</v>
      </c>
      <c r="K321" s="143" t="s">
        <v>429</v>
      </c>
      <c r="L321" s="143"/>
      <c r="M321" s="137">
        <v>306000</v>
      </c>
      <c r="N321" s="141" t="s">
        <v>74</v>
      </c>
      <c r="O321" s="141" t="s">
        <v>5</v>
      </c>
      <c r="P321" s="80">
        <v>12</v>
      </c>
      <c r="Q321" s="141" t="s">
        <v>250</v>
      </c>
      <c r="R321" s="141"/>
      <c r="S321" s="80"/>
      <c r="T321" s="142"/>
      <c r="U321" s="141"/>
      <c r="V321" s="141"/>
      <c r="W321" s="141"/>
      <c r="X321" s="141"/>
      <c r="Y321" s="141"/>
      <c r="Z321" s="141"/>
      <c r="AA321" s="141"/>
      <c r="AB321" s="141"/>
      <c r="AC321" s="141" t="s">
        <v>24</v>
      </c>
      <c r="AD321" s="136">
        <f t="shared" si="23"/>
        <v>3672000</v>
      </c>
    </row>
    <row r="322" spans="2:31" ht="27.95" customHeight="1">
      <c r="B322" s="138"/>
      <c r="C322" s="138"/>
      <c r="D322" s="121"/>
      <c r="E322" s="140"/>
      <c r="F322" s="134"/>
      <c r="G322" s="139"/>
      <c r="H322" s="46"/>
      <c r="I322" s="135"/>
      <c r="J322" s="141" t="s">
        <v>682</v>
      </c>
      <c r="K322" s="143" t="s">
        <v>553</v>
      </c>
      <c r="L322" s="143"/>
      <c r="M322" s="137">
        <v>660000</v>
      </c>
      <c r="N322" s="141" t="s">
        <v>74</v>
      </c>
      <c r="O322" s="141" t="s">
        <v>5</v>
      </c>
      <c r="P322" s="80">
        <v>2</v>
      </c>
      <c r="Q322" s="141" t="s">
        <v>251</v>
      </c>
      <c r="R322" s="141"/>
      <c r="S322" s="80"/>
      <c r="T322" s="142"/>
      <c r="U322" s="141"/>
      <c r="V322" s="141"/>
      <c r="W322" s="141"/>
      <c r="X322" s="141"/>
      <c r="Y322" s="141"/>
      <c r="Z322" s="141"/>
      <c r="AA322" s="141"/>
      <c r="AB322" s="141"/>
      <c r="AC322" s="141" t="s">
        <v>24</v>
      </c>
      <c r="AD322" s="136">
        <f>M322*P322</f>
        <v>1320000</v>
      </c>
    </row>
    <row r="323" spans="2:31" ht="27.95" customHeight="1">
      <c r="B323" s="138"/>
      <c r="C323" s="138"/>
      <c r="D323" s="121"/>
      <c r="E323" s="140"/>
      <c r="F323" s="134"/>
      <c r="G323" s="139"/>
      <c r="H323" s="46"/>
      <c r="I323" s="135"/>
      <c r="J323" s="141" t="s">
        <v>682</v>
      </c>
      <c r="K323" s="143" t="s">
        <v>554</v>
      </c>
      <c r="L323" s="143"/>
      <c r="M323" s="137">
        <v>1000000</v>
      </c>
      <c r="N323" s="141" t="s">
        <v>263</v>
      </c>
      <c r="O323" s="141" t="s">
        <v>318</v>
      </c>
      <c r="P323" s="80">
        <v>1</v>
      </c>
      <c r="Q323" s="141" t="s">
        <v>251</v>
      </c>
      <c r="R323" s="141"/>
      <c r="S323" s="80"/>
      <c r="T323" s="142"/>
      <c r="U323" s="141"/>
      <c r="V323" s="141"/>
      <c r="W323" s="141"/>
      <c r="X323" s="141"/>
      <c r="Y323" s="141"/>
      <c r="Z323" s="141"/>
      <c r="AA323" s="141"/>
      <c r="AB323" s="141"/>
      <c r="AC323" s="141" t="s">
        <v>555</v>
      </c>
      <c r="AD323" s="136">
        <f>M323*P323</f>
        <v>1000000</v>
      </c>
    </row>
    <row r="324" spans="2:31" ht="27.95" customHeight="1">
      <c r="B324" s="138"/>
      <c r="C324" s="138"/>
      <c r="D324" s="121"/>
      <c r="E324" s="140"/>
      <c r="F324" s="134"/>
      <c r="G324" s="139"/>
      <c r="H324" s="46"/>
      <c r="I324" s="135"/>
      <c r="J324" s="141" t="s">
        <v>8</v>
      </c>
      <c r="K324" s="143" t="s">
        <v>556</v>
      </c>
      <c r="L324" s="9"/>
      <c r="M324" s="137">
        <v>2000000</v>
      </c>
      <c r="N324" s="141" t="s">
        <v>22</v>
      </c>
      <c r="O324" s="141" t="s">
        <v>5</v>
      </c>
      <c r="P324" s="80">
        <v>1</v>
      </c>
      <c r="Q324" s="141" t="s">
        <v>42</v>
      </c>
      <c r="R324" s="141"/>
      <c r="S324" s="80"/>
      <c r="T324" s="142"/>
      <c r="U324" s="141"/>
      <c r="V324" s="141"/>
      <c r="W324" s="141"/>
      <c r="X324" s="141"/>
      <c r="Y324" s="141"/>
      <c r="Z324" s="141"/>
      <c r="AA324" s="141"/>
      <c r="AB324" s="141"/>
      <c r="AC324" s="141" t="s">
        <v>24</v>
      </c>
      <c r="AD324" s="136">
        <f>M324*P324</f>
        <v>2000000</v>
      </c>
    </row>
    <row r="325" spans="2:31" ht="27.95" customHeight="1">
      <c r="B325" s="138"/>
      <c r="C325" s="138"/>
      <c r="D325" s="121"/>
      <c r="E325" s="140"/>
      <c r="F325" s="134"/>
      <c r="G325" s="139"/>
      <c r="H325" s="46"/>
      <c r="I325" s="135"/>
      <c r="J325" s="141" t="s">
        <v>8</v>
      </c>
      <c r="K325" s="143" t="s">
        <v>557</v>
      </c>
      <c r="L325" s="143"/>
      <c r="M325" s="137">
        <v>140000</v>
      </c>
      <c r="N325" s="141" t="s">
        <v>22</v>
      </c>
      <c r="O325" s="141" t="s">
        <v>5</v>
      </c>
      <c r="P325" s="80">
        <v>10</v>
      </c>
      <c r="Q325" s="141" t="s">
        <v>1</v>
      </c>
      <c r="R325" s="141"/>
      <c r="S325" s="80"/>
      <c r="T325" s="142"/>
      <c r="U325" s="141"/>
      <c r="V325" s="141"/>
      <c r="W325" s="141"/>
      <c r="X325" s="141"/>
      <c r="Y325" s="141"/>
      <c r="Z325" s="141"/>
      <c r="AA325" s="141"/>
      <c r="AB325" s="141"/>
      <c r="AC325" s="141" t="s">
        <v>24</v>
      </c>
      <c r="AD325" s="136">
        <f t="shared" si="22"/>
        <v>1400000</v>
      </c>
    </row>
    <row r="326" spans="2:31" ht="27.95" customHeight="1">
      <c r="B326" s="138"/>
      <c r="C326" s="138"/>
      <c r="D326" s="121"/>
      <c r="E326" s="140"/>
      <c r="F326" s="134"/>
      <c r="G326" s="139"/>
      <c r="H326" s="46"/>
      <c r="I326" s="135"/>
      <c r="J326" s="141" t="s">
        <v>8</v>
      </c>
      <c r="K326" s="143" t="s">
        <v>558</v>
      </c>
      <c r="L326" s="143"/>
      <c r="M326" s="137">
        <v>150000</v>
      </c>
      <c r="N326" s="141" t="s">
        <v>22</v>
      </c>
      <c r="O326" s="141" t="s">
        <v>5</v>
      </c>
      <c r="P326" s="80">
        <v>10</v>
      </c>
      <c r="Q326" s="141" t="s">
        <v>1</v>
      </c>
      <c r="R326" s="141"/>
      <c r="S326" s="80"/>
      <c r="T326" s="142"/>
      <c r="U326" s="141"/>
      <c r="V326" s="141"/>
      <c r="W326" s="141"/>
      <c r="X326" s="141"/>
      <c r="Y326" s="141"/>
      <c r="Z326" s="141"/>
      <c r="AA326" s="141"/>
      <c r="AB326" s="141"/>
      <c r="AC326" s="141" t="s">
        <v>24</v>
      </c>
      <c r="AD326" s="136">
        <f t="shared" si="22"/>
        <v>1500000</v>
      </c>
    </row>
    <row r="327" spans="2:31" ht="27.95" customHeight="1">
      <c r="B327" s="138"/>
      <c r="C327" s="138"/>
      <c r="D327" s="121"/>
      <c r="E327" s="140"/>
      <c r="F327" s="134"/>
      <c r="G327" s="139"/>
      <c r="H327" s="46"/>
      <c r="I327" s="135"/>
      <c r="J327" s="141" t="s">
        <v>402</v>
      </c>
      <c r="K327" s="143" t="s">
        <v>559</v>
      </c>
      <c r="L327" s="143"/>
      <c r="M327" s="137">
        <v>1100000</v>
      </c>
      <c r="N327" s="141" t="s">
        <v>22</v>
      </c>
      <c r="O327" s="141" t="s">
        <v>5</v>
      </c>
      <c r="P327" s="80">
        <v>1</v>
      </c>
      <c r="Q327" s="141" t="s">
        <v>1</v>
      </c>
      <c r="R327" s="141"/>
      <c r="S327" s="80"/>
      <c r="T327" s="142"/>
      <c r="U327" s="141"/>
      <c r="V327" s="141"/>
      <c r="W327" s="141"/>
      <c r="X327" s="141"/>
      <c r="Y327" s="141"/>
      <c r="Z327" s="141"/>
      <c r="AA327" s="141"/>
      <c r="AB327" s="141"/>
      <c r="AC327" s="141" t="s">
        <v>24</v>
      </c>
      <c r="AD327" s="136">
        <f t="shared" si="22"/>
        <v>1100000</v>
      </c>
    </row>
    <row r="328" spans="2:31" ht="27.95" customHeight="1">
      <c r="B328" s="138"/>
      <c r="C328" s="138"/>
      <c r="D328" s="121"/>
      <c r="E328" s="140"/>
      <c r="F328" s="134"/>
      <c r="G328" s="139"/>
      <c r="H328" s="46"/>
      <c r="I328" s="135"/>
      <c r="J328" s="141" t="s">
        <v>8</v>
      </c>
      <c r="K328" s="143" t="s">
        <v>560</v>
      </c>
      <c r="L328" s="143"/>
      <c r="M328" s="137">
        <v>35000</v>
      </c>
      <c r="N328" s="141" t="s">
        <v>74</v>
      </c>
      <c r="O328" s="141" t="s">
        <v>5</v>
      </c>
      <c r="P328" s="80">
        <v>20</v>
      </c>
      <c r="Q328" s="141" t="s">
        <v>541</v>
      </c>
      <c r="R328" s="141"/>
      <c r="S328" s="80"/>
      <c r="T328" s="142"/>
      <c r="U328" s="141"/>
      <c r="V328" s="141"/>
      <c r="W328" s="141"/>
      <c r="X328" s="141"/>
      <c r="Y328" s="141"/>
      <c r="Z328" s="141"/>
      <c r="AA328" s="141"/>
      <c r="AB328" s="141"/>
      <c r="AC328" s="141" t="s">
        <v>24</v>
      </c>
      <c r="AD328" s="136">
        <f t="shared" si="22"/>
        <v>700000</v>
      </c>
    </row>
    <row r="329" spans="2:31" ht="27.95" customHeight="1">
      <c r="B329" s="138"/>
      <c r="C329" s="138"/>
      <c r="D329" s="121"/>
      <c r="E329" s="140"/>
      <c r="F329" s="134"/>
      <c r="G329" s="139"/>
      <c r="H329" s="46"/>
      <c r="I329" s="135"/>
      <c r="J329" s="141" t="s">
        <v>8</v>
      </c>
      <c r="K329" s="143" t="s">
        <v>561</v>
      </c>
      <c r="L329" s="143"/>
      <c r="M329" s="137">
        <v>21000</v>
      </c>
      <c r="N329" s="141" t="s">
        <v>74</v>
      </c>
      <c r="O329" s="141" t="s">
        <v>5</v>
      </c>
      <c r="P329" s="80">
        <v>90</v>
      </c>
      <c r="Q329" s="141" t="s">
        <v>541</v>
      </c>
      <c r="R329" s="141"/>
      <c r="S329" s="80"/>
      <c r="T329" s="142"/>
      <c r="U329" s="141"/>
      <c r="V329" s="141"/>
      <c r="W329" s="141"/>
      <c r="X329" s="141"/>
      <c r="Y329" s="141"/>
      <c r="Z329" s="141"/>
      <c r="AA329" s="141"/>
      <c r="AB329" s="141"/>
      <c r="AC329" s="141" t="s">
        <v>24</v>
      </c>
      <c r="AD329" s="136">
        <f t="shared" si="22"/>
        <v>1890000</v>
      </c>
    </row>
    <row r="330" spans="2:31" ht="27.95" customHeight="1">
      <c r="B330" s="138"/>
      <c r="C330" s="138"/>
      <c r="D330" s="121"/>
      <c r="E330" s="140"/>
      <c r="F330" s="134"/>
      <c r="G330" s="139"/>
      <c r="H330" s="46"/>
      <c r="I330" s="135"/>
      <c r="J330" s="141" t="s">
        <v>8</v>
      </c>
      <c r="K330" s="143" t="s">
        <v>562</v>
      </c>
      <c r="L330" s="143"/>
      <c r="M330" s="137">
        <v>88000</v>
      </c>
      <c r="N330" s="141" t="s">
        <v>74</v>
      </c>
      <c r="O330" s="141" t="s">
        <v>5</v>
      </c>
      <c r="P330" s="80">
        <v>2</v>
      </c>
      <c r="Q330" s="141" t="s">
        <v>541</v>
      </c>
      <c r="R330" s="141"/>
      <c r="S330" s="80"/>
      <c r="T330" s="142"/>
      <c r="U330" s="141"/>
      <c r="V330" s="141"/>
      <c r="W330" s="141"/>
      <c r="X330" s="141"/>
      <c r="Y330" s="141"/>
      <c r="Z330" s="141"/>
      <c r="AA330" s="141"/>
      <c r="AB330" s="141"/>
      <c r="AC330" s="141" t="s">
        <v>24</v>
      </c>
      <c r="AD330" s="136">
        <f t="shared" si="22"/>
        <v>176000</v>
      </c>
    </row>
    <row r="331" spans="2:31" ht="27.95" customHeight="1">
      <c r="B331" s="138"/>
      <c r="C331" s="138"/>
      <c r="D331" s="121"/>
      <c r="E331" s="140"/>
      <c r="F331" s="134"/>
      <c r="G331" s="37"/>
      <c r="H331" s="46"/>
      <c r="I331" s="135"/>
      <c r="J331" s="141" t="s">
        <v>8</v>
      </c>
      <c r="K331" s="143" t="s">
        <v>563</v>
      </c>
      <c r="L331" s="9"/>
      <c r="M331" s="137">
        <v>33000</v>
      </c>
      <c r="N331" s="141" t="s">
        <v>74</v>
      </c>
      <c r="O331" s="141" t="s">
        <v>5</v>
      </c>
      <c r="P331" s="80">
        <v>20</v>
      </c>
      <c r="Q331" s="141" t="s">
        <v>301</v>
      </c>
      <c r="R331" s="141"/>
      <c r="S331" s="80"/>
      <c r="T331" s="142"/>
      <c r="U331" s="141"/>
      <c r="V331" s="141"/>
      <c r="W331" s="141"/>
      <c r="X331" s="141"/>
      <c r="Y331" s="141"/>
      <c r="Z331" s="141"/>
      <c r="AA331" s="141"/>
      <c r="AB331" s="141"/>
      <c r="AC331" s="141" t="s">
        <v>24</v>
      </c>
      <c r="AD331" s="136">
        <f t="shared" si="22"/>
        <v>660000</v>
      </c>
    </row>
    <row r="332" spans="2:31" ht="27.95" customHeight="1">
      <c r="B332" s="138"/>
      <c r="C332" s="138"/>
      <c r="D332" s="121"/>
      <c r="E332" s="140"/>
      <c r="F332" s="134"/>
      <c r="G332" s="139"/>
      <c r="H332" s="46"/>
      <c r="I332" s="135"/>
      <c r="J332" s="141" t="s">
        <v>8</v>
      </c>
      <c r="K332" s="143" t="s">
        <v>564</v>
      </c>
      <c r="L332" s="143"/>
      <c r="M332" s="137">
        <v>59600</v>
      </c>
      <c r="N332" s="141" t="s">
        <v>263</v>
      </c>
      <c r="O332" s="141" t="s">
        <v>318</v>
      </c>
      <c r="P332" s="80">
        <v>12</v>
      </c>
      <c r="Q332" s="141" t="s">
        <v>250</v>
      </c>
      <c r="R332" s="141"/>
      <c r="S332" s="80"/>
      <c r="T332" s="142"/>
      <c r="U332" s="141"/>
      <c r="V332" s="141"/>
      <c r="W332" s="141"/>
      <c r="X332" s="141"/>
      <c r="Y332" s="141"/>
      <c r="Z332" s="141"/>
      <c r="AA332" s="141"/>
      <c r="AB332" s="141"/>
      <c r="AC332" s="141" t="s">
        <v>555</v>
      </c>
      <c r="AD332" s="136">
        <f>M332*P332</f>
        <v>715200</v>
      </c>
    </row>
    <row r="333" spans="2:31" ht="33" customHeight="1">
      <c r="B333" s="138"/>
      <c r="C333" s="138"/>
      <c r="D333" s="121"/>
      <c r="E333" s="140"/>
      <c r="F333" s="134"/>
      <c r="G333" s="139"/>
      <c r="H333" s="46"/>
      <c r="I333" s="135"/>
      <c r="J333" s="141" t="s">
        <v>402</v>
      </c>
      <c r="K333" s="476" t="s">
        <v>565</v>
      </c>
      <c r="L333" s="476"/>
      <c r="M333" s="137">
        <v>1500000</v>
      </c>
      <c r="N333" s="141" t="s">
        <v>263</v>
      </c>
      <c r="O333" s="141" t="s">
        <v>318</v>
      </c>
      <c r="P333" s="80">
        <v>1</v>
      </c>
      <c r="Q333" s="141" t="s">
        <v>251</v>
      </c>
      <c r="R333" s="141"/>
      <c r="S333" s="80"/>
      <c r="T333" s="142"/>
      <c r="U333" s="141"/>
      <c r="V333" s="141"/>
      <c r="W333" s="141"/>
      <c r="X333" s="141"/>
      <c r="Y333" s="141"/>
      <c r="Z333" s="141"/>
      <c r="AA333" s="141"/>
      <c r="AB333" s="141"/>
      <c r="AC333" s="141" t="s">
        <v>555</v>
      </c>
      <c r="AD333" s="136">
        <f t="shared" ref="AD333" si="24">M333*P333</f>
        <v>1500000</v>
      </c>
    </row>
    <row r="334" spans="2:31" ht="27.75" customHeight="1">
      <c r="B334" s="49"/>
      <c r="C334" s="138"/>
      <c r="D334" s="138"/>
      <c r="E334" s="138"/>
      <c r="F334" s="134"/>
      <c r="G334" s="37"/>
      <c r="H334" s="46"/>
      <c r="I334" s="135"/>
      <c r="J334" s="898" t="s">
        <v>629</v>
      </c>
      <c r="K334" s="899"/>
      <c r="L334" s="143"/>
      <c r="M334" s="137"/>
      <c r="N334" s="141"/>
      <c r="O334" s="141"/>
      <c r="P334" s="82"/>
      <c r="Q334" s="141"/>
      <c r="R334" s="141"/>
      <c r="S334" s="80"/>
      <c r="T334" s="142"/>
      <c r="U334" s="141"/>
      <c r="V334" s="141"/>
      <c r="W334" s="141"/>
      <c r="X334" s="141"/>
      <c r="Y334" s="141"/>
      <c r="Z334" s="141"/>
      <c r="AA334" s="141"/>
      <c r="AB334" s="141"/>
      <c r="AC334" s="141"/>
      <c r="AD334" s="136">
        <f>SUM(AD335:AD343)</f>
        <v>13621050</v>
      </c>
    </row>
    <row r="335" spans="2:31" ht="27.95" customHeight="1">
      <c r="B335" s="138"/>
      <c r="C335" s="138"/>
      <c r="D335" s="138"/>
      <c r="E335" s="140"/>
      <c r="F335" s="134"/>
      <c r="G335" s="139"/>
      <c r="H335" s="46"/>
      <c r="I335" s="135"/>
      <c r="J335" s="8" t="s">
        <v>8</v>
      </c>
      <c r="K335" s="143" t="s">
        <v>641</v>
      </c>
      <c r="L335" s="143"/>
      <c r="M335" s="137">
        <v>250000</v>
      </c>
      <c r="N335" s="141" t="s">
        <v>263</v>
      </c>
      <c r="O335" s="141" t="s">
        <v>318</v>
      </c>
      <c r="P335" s="80">
        <v>4</v>
      </c>
      <c r="Q335" s="141" t="s">
        <v>251</v>
      </c>
      <c r="R335" s="141"/>
      <c r="S335" s="80"/>
      <c r="T335" s="142"/>
      <c r="U335" s="141"/>
      <c r="V335" s="141"/>
      <c r="W335" s="141"/>
      <c r="X335" s="141"/>
      <c r="Y335" s="141"/>
      <c r="Z335" s="141"/>
      <c r="AA335" s="141"/>
      <c r="AB335" s="141"/>
      <c r="AC335" s="141" t="s">
        <v>555</v>
      </c>
      <c r="AD335" s="136">
        <f t="shared" ref="AD335:AD336" si="25">M335*P335</f>
        <v>1000000</v>
      </c>
      <c r="AE335" s="159" t="s">
        <v>742</v>
      </c>
    </row>
    <row r="336" spans="2:31" ht="27.95" customHeight="1">
      <c r="B336" s="138"/>
      <c r="C336" s="138"/>
      <c r="D336" s="138"/>
      <c r="E336" s="140"/>
      <c r="F336" s="134"/>
      <c r="G336" s="139"/>
      <c r="H336" s="46"/>
      <c r="I336" s="135"/>
      <c r="J336" s="8" t="s">
        <v>8</v>
      </c>
      <c r="K336" s="143" t="s">
        <v>686</v>
      </c>
      <c r="L336" s="143"/>
      <c r="M336" s="137">
        <v>1650000</v>
      </c>
      <c r="N336" s="141" t="s">
        <v>74</v>
      </c>
      <c r="O336" s="141" t="s">
        <v>5</v>
      </c>
      <c r="P336" s="80">
        <v>1</v>
      </c>
      <c r="Q336" s="141" t="s">
        <v>251</v>
      </c>
      <c r="R336" s="141"/>
      <c r="S336" s="80"/>
      <c r="T336" s="142"/>
      <c r="U336" s="141"/>
      <c r="V336" s="141"/>
      <c r="W336" s="141"/>
      <c r="X336" s="141"/>
      <c r="Y336" s="141"/>
      <c r="Z336" s="141"/>
      <c r="AA336" s="141"/>
      <c r="AB336" s="141"/>
      <c r="AC336" s="141" t="s">
        <v>24</v>
      </c>
      <c r="AD336" s="136">
        <f t="shared" si="25"/>
        <v>1650000</v>
      </c>
      <c r="AE336" s="159" t="s">
        <v>687</v>
      </c>
    </row>
    <row r="337" spans="2:31" ht="27.95" customHeight="1">
      <c r="B337" s="71"/>
      <c r="C337" s="71"/>
      <c r="D337" s="71"/>
      <c r="E337" s="78"/>
      <c r="F337" s="89"/>
      <c r="G337" s="67"/>
      <c r="H337" s="106"/>
      <c r="I337" s="102"/>
      <c r="J337" s="13" t="s">
        <v>8</v>
      </c>
      <c r="K337" s="118" t="s">
        <v>731</v>
      </c>
      <c r="L337" s="118" t="s">
        <v>630</v>
      </c>
      <c r="M337" s="50">
        <v>4000000</v>
      </c>
      <c r="N337" s="131" t="s">
        <v>22</v>
      </c>
      <c r="O337" s="131"/>
      <c r="P337" s="131" t="s">
        <v>631</v>
      </c>
      <c r="Q337" s="900" t="s">
        <v>632</v>
      </c>
      <c r="R337" s="900"/>
      <c r="S337" s="901">
        <v>2500000</v>
      </c>
      <c r="T337" s="901"/>
      <c r="U337" s="131" t="s">
        <v>22</v>
      </c>
      <c r="V337" s="131"/>
      <c r="W337" s="208"/>
      <c r="X337" s="208"/>
      <c r="Y337" s="208"/>
      <c r="Z337" s="208"/>
      <c r="AA337" s="131"/>
      <c r="AB337" s="131"/>
      <c r="AC337" s="131" t="s">
        <v>555</v>
      </c>
      <c r="AD337" s="96">
        <f>M337-S337</f>
        <v>1500000</v>
      </c>
      <c r="AE337" s="501" t="s">
        <v>753</v>
      </c>
    </row>
    <row r="338" spans="2:31" ht="27.95" customHeight="1">
      <c r="B338" s="138"/>
      <c r="C338" s="138"/>
      <c r="D338" s="138"/>
      <c r="E338" s="140"/>
      <c r="F338" s="134"/>
      <c r="G338" s="139"/>
      <c r="H338" s="46"/>
      <c r="I338" s="135"/>
      <c r="J338" s="141" t="s">
        <v>691</v>
      </c>
      <c r="K338" s="143" t="s">
        <v>695</v>
      </c>
      <c r="L338" s="143" t="s">
        <v>630</v>
      </c>
      <c r="M338" s="137">
        <v>0</v>
      </c>
      <c r="N338" s="141" t="s">
        <v>22</v>
      </c>
      <c r="O338" s="141"/>
      <c r="P338" s="141" t="s">
        <v>631</v>
      </c>
      <c r="Q338" s="894" t="s">
        <v>632</v>
      </c>
      <c r="R338" s="894"/>
      <c r="S338" s="895">
        <v>220000</v>
      </c>
      <c r="T338" s="895"/>
      <c r="U338" s="141" t="s">
        <v>22</v>
      </c>
      <c r="V338" s="141"/>
      <c r="W338" s="38"/>
      <c r="X338" s="38"/>
      <c r="Y338" s="38"/>
      <c r="Z338" s="38"/>
      <c r="AA338" s="141"/>
      <c r="AB338" s="141"/>
      <c r="AC338" s="141" t="s">
        <v>555</v>
      </c>
      <c r="AD338" s="136">
        <f t="shared" ref="AD338" si="26">M338-S338</f>
        <v>-220000</v>
      </c>
    </row>
    <row r="339" spans="2:31" ht="27.95" customHeight="1">
      <c r="B339" s="138"/>
      <c r="C339" s="138"/>
      <c r="D339" s="138"/>
      <c r="E339" s="140"/>
      <c r="F339" s="134"/>
      <c r="G339" s="139"/>
      <c r="H339" s="46"/>
      <c r="I339" s="135"/>
      <c r="J339" s="8" t="s">
        <v>8</v>
      </c>
      <c r="K339" s="143" t="s">
        <v>679</v>
      </c>
      <c r="L339" s="143" t="s">
        <v>630</v>
      </c>
      <c r="M339" s="137">
        <v>41392400</v>
      </c>
      <c r="N339" s="141" t="s">
        <v>22</v>
      </c>
      <c r="O339" s="141"/>
      <c r="P339" s="141" t="s">
        <v>631</v>
      </c>
      <c r="Q339" s="894" t="s">
        <v>632</v>
      </c>
      <c r="R339" s="894"/>
      <c r="S339" s="895">
        <v>34609350</v>
      </c>
      <c r="T339" s="895"/>
      <c r="U339" s="141" t="s">
        <v>22</v>
      </c>
      <c r="V339" s="141"/>
      <c r="W339" s="38"/>
      <c r="X339" s="38"/>
      <c r="Y339" s="38"/>
      <c r="Z339" s="38"/>
      <c r="AA339" s="141"/>
      <c r="AB339" s="141"/>
      <c r="AC339" s="141" t="s">
        <v>555</v>
      </c>
      <c r="AD339" s="136">
        <f>M339-S339</f>
        <v>6783050</v>
      </c>
      <c r="AE339" s="220" t="s">
        <v>759</v>
      </c>
    </row>
    <row r="340" spans="2:31" ht="27.95" customHeight="1">
      <c r="B340" s="138"/>
      <c r="C340" s="138"/>
      <c r="D340" s="138"/>
      <c r="E340" s="140"/>
      <c r="F340" s="134"/>
      <c r="G340" s="139"/>
      <c r="H340" s="46"/>
      <c r="I340" s="217"/>
      <c r="J340" s="8" t="s">
        <v>8</v>
      </c>
      <c r="K340" s="143" t="s">
        <v>639</v>
      </c>
      <c r="L340" s="143" t="s">
        <v>630</v>
      </c>
      <c r="M340" s="137">
        <v>600000</v>
      </c>
      <c r="N340" s="141" t="s">
        <v>22</v>
      </c>
      <c r="O340" s="141"/>
      <c r="P340" s="141" t="s">
        <v>631</v>
      </c>
      <c r="Q340" s="894" t="s">
        <v>632</v>
      </c>
      <c r="R340" s="894"/>
      <c r="S340" s="895">
        <v>300000</v>
      </c>
      <c r="T340" s="895"/>
      <c r="U340" s="141" t="s">
        <v>22</v>
      </c>
      <c r="V340" s="141"/>
      <c r="W340" s="38"/>
      <c r="X340" s="38"/>
      <c r="Y340" s="38"/>
      <c r="Z340" s="38"/>
      <c r="AA340" s="141"/>
      <c r="AB340" s="141"/>
      <c r="AC340" s="141" t="s">
        <v>555</v>
      </c>
      <c r="AD340" s="136">
        <f t="shared" ref="AD340" si="27">M340-S340</f>
        <v>300000</v>
      </c>
      <c r="AE340" s="159" t="s">
        <v>732</v>
      </c>
    </row>
    <row r="341" spans="2:31" ht="27.95" customHeight="1">
      <c r="B341" s="138"/>
      <c r="C341" s="138"/>
      <c r="D341" s="138"/>
      <c r="E341" s="140"/>
      <c r="F341" s="134"/>
      <c r="G341" s="139"/>
      <c r="H341" s="46"/>
      <c r="I341" s="135"/>
      <c r="J341" s="8" t="s">
        <v>8</v>
      </c>
      <c r="K341" s="143" t="s">
        <v>640</v>
      </c>
      <c r="L341" s="143" t="s">
        <v>630</v>
      </c>
      <c r="M341" s="137">
        <v>2400000</v>
      </c>
      <c r="N341" s="141" t="s">
        <v>22</v>
      </c>
      <c r="O341" s="141"/>
      <c r="P341" s="141" t="s">
        <v>631</v>
      </c>
      <c r="Q341" s="894" t="s">
        <v>632</v>
      </c>
      <c r="R341" s="894"/>
      <c r="S341" s="895">
        <v>3672000</v>
      </c>
      <c r="T341" s="895"/>
      <c r="U341" s="141" t="s">
        <v>22</v>
      </c>
      <c r="V341" s="141"/>
      <c r="W341" s="38"/>
      <c r="X341" s="38"/>
      <c r="Y341" s="38"/>
      <c r="Z341" s="38"/>
      <c r="AA341" s="141"/>
      <c r="AB341" s="141"/>
      <c r="AC341" s="141" t="s">
        <v>555</v>
      </c>
      <c r="AD341" s="136">
        <f t="shared" ref="AD341" si="28">M341-S341</f>
        <v>-1272000</v>
      </c>
      <c r="AE341" s="159" t="s">
        <v>733</v>
      </c>
    </row>
    <row r="342" spans="2:31" ht="27.95" customHeight="1">
      <c r="B342" s="138"/>
      <c r="C342" s="138"/>
      <c r="D342" s="138"/>
      <c r="E342" s="140"/>
      <c r="F342" s="134"/>
      <c r="G342" s="139"/>
      <c r="H342" s="46"/>
      <c r="I342" s="135"/>
      <c r="J342" s="141" t="s">
        <v>682</v>
      </c>
      <c r="K342" s="143" t="s">
        <v>553</v>
      </c>
      <c r="L342" s="143" t="s">
        <v>630</v>
      </c>
      <c r="M342" s="137">
        <v>4000000</v>
      </c>
      <c r="N342" s="141" t="s">
        <v>22</v>
      </c>
      <c r="O342" s="141"/>
      <c r="P342" s="141" t="s">
        <v>631</v>
      </c>
      <c r="Q342" s="894" t="s">
        <v>632</v>
      </c>
      <c r="R342" s="894"/>
      <c r="S342" s="895">
        <v>1320000</v>
      </c>
      <c r="T342" s="895"/>
      <c r="U342" s="141" t="s">
        <v>22</v>
      </c>
      <c r="V342" s="141"/>
      <c r="W342" s="38"/>
      <c r="X342" s="38"/>
      <c r="Y342" s="38"/>
      <c r="Z342" s="38"/>
      <c r="AA342" s="141"/>
      <c r="AB342" s="141"/>
      <c r="AC342" s="141" t="s">
        <v>555</v>
      </c>
      <c r="AD342" s="136">
        <f t="shared" ref="AD342" si="29">M342-S342</f>
        <v>2680000</v>
      </c>
      <c r="AE342" s="159" t="s">
        <v>688</v>
      </c>
    </row>
    <row r="343" spans="2:31" ht="27.95" customHeight="1">
      <c r="B343" s="138"/>
      <c r="C343" s="138"/>
      <c r="D343" s="138"/>
      <c r="E343" s="140"/>
      <c r="F343" s="134"/>
      <c r="G343" s="139"/>
      <c r="H343" s="46"/>
      <c r="I343" s="135"/>
      <c r="J343" s="141" t="s">
        <v>8</v>
      </c>
      <c r="K343" s="143" t="s">
        <v>72</v>
      </c>
      <c r="L343" s="143" t="s">
        <v>630</v>
      </c>
      <c r="M343" s="137">
        <v>3400000</v>
      </c>
      <c r="N343" s="141" t="s">
        <v>22</v>
      </c>
      <c r="O343" s="141"/>
      <c r="P343" s="141" t="s">
        <v>631</v>
      </c>
      <c r="Q343" s="894" t="s">
        <v>632</v>
      </c>
      <c r="R343" s="894"/>
      <c r="S343" s="895">
        <v>2200000</v>
      </c>
      <c r="T343" s="895"/>
      <c r="U343" s="141" t="s">
        <v>22</v>
      </c>
      <c r="V343" s="141"/>
      <c r="W343" s="38"/>
      <c r="X343" s="38"/>
      <c r="Y343" s="38"/>
      <c r="Z343" s="38"/>
      <c r="AA343" s="141"/>
      <c r="AB343" s="141"/>
      <c r="AC343" s="141" t="s">
        <v>555</v>
      </c>
      <c r="AD343" s="136">
        <f t="shared" ref="AD343" si="30">M343-S343</f>
        <v>1200000</v>
      </c>
      <c r="AE343" s="220" t="s">
        <v>647</v>
      </c>
    </row>
    <row r="344" spans="2:31" ht="27.95" customHeight="1">
      <c r="B344" s="138"/>
      <c r="C344" s="138"/>
      <c r="D344" s="138"/>
      <c r="E344" s="140"/>
      <c r="F344" s="88" t="s">
        <v>84</v>
      </c>
      <c r="G344" s="19">
        <v>597134</v>
      </c>
      <c r="H344" s="58">
        <v>547469</v>
      </c>
      <c r="I344" s="100">
        <f>G344-H344</f>
        <v>49665</v>
      </c>
      <c r="J344" s="905" t="s">
        <v>85</v>
      </c>
      <c r="K344" s="906"/>
      <c r="L344" s="906"/>
      <c r="M344" s="906"/>
      <c r="N344" s="906"/>
      <c r="O344" s="3"/>
      <c r="P344" s="4"/>
      <c r="Q344" s="3"/>
      <c r="R344" s="3"/>
      <c r="S344" s="4"/>
      <c r="T344" s="2"/>
      <c r="U344" s="3"/>
      <c r="V344" s="3"/>
      <c r="W344" s="3"/>
      <c r="X344" s="3"/>
      <c r="Y344" s="3"/>
      <c r="Z344" s="3"/>
      <c r="AA344" s="3"/>
      <c r="AB344" s="3"/>
      <c r="AC344" s="3"/>
      <c r="AD344" s="12">
        <f>AD345+AD374</f>
        <v>597134470</v>
      </c>
    </row>
    <row r="345" spans="2:31" ht="27.95" customHeight="1">
      <c r="B345" s="138"/>
      <c r="C345" s="138"/>
      <c r="D345" s="138"/>
      <c r="E345" s="138"/>
      <c r="F345" s="134"/>
      <c r="G345" s="139"/>
      <c r="H345" s="46"/>
      <c r="I345" s="123"/>
      <c r="J345" s="898" t="s">
        <v>634</v>
      </c>
      <c r="K345" s="899"/>
      <c r="L345" s="178"/>
      <c r="M345" s="137"/>
      <c r="N345" s="141"/>
      <c r="O345" s="141"/>
      <c r="P345" s="80"/>
      <c r="Q345" s="141"/>
      <c r="R345" s="141"/>
      <c r="S345" s="80"/>
      <c r="T345" s="142"/>
      <c r="U345" s="141"/>
      <c r="V345" s="141"/>
      <c r="W345" s="141"/>
      <c r="X345" s="141"/>
      <c r="Y345" s="141"/>
      <c r="Z345" s="141"/>
      <c r="AA345" s="141"/>
      <c r="AB345" s="141"/>
      <c r="AC345" s="141"/>
      <c r="AD345" s="136">
        <f>SUM(AD346:AD373)</f>
        <v>547469230</v>
      </c>
    </row>
    <row r="346" spans="2:31" ht="27" customHeight="1">
      <c r="B346" s="138"/>
      <c r="C346" s="138"/>
      <c r="D346" s="121"/>
      <c r="E346" s="140"/>
      <c r="F346" s="134"/>
      <c r="G346" s="139"/>
      <c r="H346" s="46"/>
      <c r="I346" s="123"/>
      <c r="J346" s="141" t="s">
        <v>8</v>
      </c>
      <c r="K346" s="143" t="s">
        <v>86</v>
      </c>
      <c r="L346" s="143"/>
      <c r="M346" s="137">
        <v>15583000</v>
      </c>
      <c r="N346" s="141" t="s">
        <v>22</v>
      </c>
      <c r="O346" s="141" t="s">
        <v>5</v>
      </c>
      <c r="P346" s="80">
        <v>12</v>
      </c>
      <c r="Q346" s="141" t="s">
        <v>1</v>
      </c>
      <c r="R346" s="141"/>
      <c r="S346" s="80"/>
      <c r="T346" s="142"/>
      <c r="U346" s="141"/>
      <c r="V346" s="141"/>
      <c r="W346" s="141"/>
      <c r="X346" s="141"/>
      <c r="Y346" s="141"/>
      <c r="Z346" s="141"/>
      <c r="AA346" s="141"/>
      <c r="AB346" s="141"/>
      <c r="AC346" s="141" t="s">
        <v>24</v>
      </c>
      <c r="AD346" s="136">
        <f>M346*P346</f>
        <v>186996000</v>
      </c>
    </row>
    <row r="347" spans="2:31" ht="27.6" customHeight="1">
      <c r="B347" s="138"/>
      <c r="C347" s="138"/>
      <c r="D347" s="121"/>
      <c r="E347" s="140"/>
      <c r="F347" s="134"/>
      <c r="G347" s="139"/>
      <c r="H347" s="46"/>
      <c r="I347" s="123"/>
      <c r="J347" s="141" t="s">
        <v>8</v>
      </c>
      <c r="K347" s="143" t="s">
        <v>87</v>
      </c>
      <c r="L347" s="143"/>
      <c r="M347" s="137">
        <v>4050000</v>
      </c>
      <c r="N347" s="141" t="s">
        <v>22</v>
      </c>
      <c r="O347" s="141" t="s">
        <v>5</v>
      </c>
      <c r="P347" s="80">
        <v>12</v>
      </c>
      <c r="Q347" s="141" t="s">
        <v>1</v>
      </c>
      <c r="R347" s="141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41" t="s">
        <v>24</v>
      </c>
      <c r="AD347" s="136">
        <f>M347*P347+460</f>
        <v>48600460</v>
      </c>
    </row>
    <row r="348" spans="2:31" ht="27.6" customHeight="1">
      <c r="B348" s="138"/>
      <c r="C348" s="138"/>
      <c r="D348" s="121"/>
      <c r="E348" s="140"/>
      <c r="F348" s="134"/>
      <c r="G348" s="139"/>
      <c r="H348" s="46"/>
      <c r="I348" s="123"/>
      <c r="J348" s="141" t="s">
        <v>8</v>
      </c>
      <c r="K348" s="143" t="s">
        <v>88</v>
      </c>
      <c r="L348" s="143"/>
      <c r="M348" s="137">
        <v>12500000</v>
      </c>
      <c r="N348" s="141" t="s">
        <v>22</v>
      </c>
      <c r="O348" s="141" t="s">
        <v>5</v>
      </c>
      <c r="P348" s="80">
        <v>12</v>
      </c>
      <c r="Q348" s="141" t="s">
        <v>1</v>
      </c>
      <c r="R348" s="141"/>
      <c r="S348" s="80"/>
      <c r="T348" s="142"/>
      <c r="U348" s="141"/>
      <c r="V348" s="141"/>
      <c r="W348" s="141"/>
      <c r="X348" s="141"/>
      <c r="Y348" s="141"/>
      <c r="Z348" s="141"/>
      <c r="AA348" s="141"/>
      <c r="AB348" s="141"/>
      <c r="AC348" s="141" t="s">
        <v>24</v>
      </c>
      <c r="AD348" s="136">
        <f t="shared" ref="AD348:AD373" si="31">M348*P348</f>
        <v>150000000</v>
      </c>
    </row>
    <row r="349" spans="2:31" ht="27.6" customHeight="1">
      <c r="B349" s="138"/>
      <c r="C349" s="138"/>
      <c r="D349" s="121"/>
      <c r="E349" s="140"/>
      <c r="F349" s="134"/>
      <c r="G349" s="139"/>
      <c r="H349" s="46"/>
      <c r="I349" s="123"/>
      <c r="J349" s="141" t="s">
        <v>8</v>
      </c>
      <c r="K349" s="143" t="s">
        <v>339</v>
      </c>
      <c r="L349" s="143"/>
      <c r="M349" s="137">
        <v>9372400</v>
      </c>
      <c r="N349" s="141" t="s">
        <v>22</v>
      </c>
      <c r="O349" s="141" t="s">
        <v>5</v>
      </c>
      <c r="P349" s="80">
        <v>12</v>
      </c>
      <c r="Q349" s="141" t="s">
        <v>1</v>
      </c>
      <c r="R349" s="141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41" t="s">
        <v>24</v>
      </c>
      <c r="AD349" s="136">
        <f t="shared" si="31"/>
        <v>112468800</v>
      </c>
    </row>
    <row r="350" spans="2:31" ht="27.6" customHeight="1">
      <c r="B350" s="138"/>
      <c r="C350" s="138"/>
      <c r="D350" s="121"/>
      <c r="E350" s="140"/>
      <c r="F350" s="134"/>
      <c r="G350" s="139"/>
      <c r="H350" s="46"/>
      <c r="I350" s="135"/>
      <c r="J350" s="141" t="s">
        <v>8</v>
      </c>
      <c r="K350" s="143" t="s">
        <v>89</v>
      </c>
      <c r="L350" s="143"/>
      <c r="M350" s="137">
        <v>250000</v>
      </c>
      <c r="N350" s="141" t="s">
        <v>22</v>
      </c>
      <c r="O350" s="141" t="s">
        <v>5</v>
      </c>
      <c r="P350" s="80">
        <v>12</v>
      </c>
      <c r="Q350" s="141" t="s">
        <v>1</v>
      </c>
      <c r="R350" s="141"/>
      <c r="S350" s="80"/>
      <c r="T350" s="142"/>
      <c r="U350" s="141"/>
      <c r="V350" s="141"/>
      <c r="W350" s="141"/>
      <c r="X350" s="141"/>
      <c r="Y350" s="141"/>
      <c r="Z350" s="141"/>
      <c r="AA350" s="141"/>
      <c r="AB350" s="141"/>
      <c r="AC350" s="141" t="s">
        <v>24</v>
      </c>
      <c r="AD350" s="136">
        <f t="shared" si="31"/>
        <v>3000000</v>
      </c>
    </row>
    <row r="351" spans="2:31" ht="27.6" customHeight="1">
      <c r="B351" s="138"/>
      <c r="C351" s="138"/>
      <c r="D351" s="121"/>
      <c r="E351" s="140"/>
      <c r="F351" s="134"/>
      <c r="G351" s="139"/>
      <c r="H351" s="46"/>
      <c r="I351" s="135"/>
      <c r="J351" s="141" t="s">
        <v>402</v>
      </c>
      <c r="K351" s="143" t="s">
        <v>566</v>
      </c>
      <c r="L351" s="143"/>
      <c r="M351" s="137">
        <v>100000</v>
      </c>
      <c r="N351" s="141" t="s">
        <v>22</v>
      </c>
      <c r="O351" s="141" t="s">
        <v>5</v>
      </c>
      <c r="P351" s="80">
        <v>12</v>
      </c>
      <c r="Q351" s="141" t="s">
        <v>1</v>
      </c>
      <c r="R351" s="141"/>
      <c r="S351" s="80"/>
      <c r="T351" s="142"/>
      <c r="U351" s="141"/>
      <c r="V351" s="141"/>
      <c r="W351" s="141"/>
      <c r="X351" s="141"/>
      <c r="Y351" s="141"/>
      <c r="Z351" s="141"/>
      <c r="AA351" s="141"/>
      <c r="AB351" s="141"/>
      <c r="AC351" s="141" t="s">
        <v>24</v>
      </c>
      <c r="AD351" s="136">
        <f t="shared" si="31"/>
        <v>1200000</v>
      </c>
    </row>
    <row r="352" spans="2:31" ht="27.6" customHeight="1">
      <c r="B352" s="138"/>
      <c r="C352" s="138"/>
      <c r="D352" s="121"/>
      <c r="E352" s="140"/>
      <c r="F352" s="134"/>
      <c r="G352" s="139"/>
      <c r="H352" s="46"/>
      <c r="I352" s="135"/>
      <c r="J352" s="141" t="s">
        <v>8</v>
      </c>
      <c r="K352" s="143" t="s">
        <v>90</v>
      </c>
      <c r="L352" s="143"/>
      <c r="M352" s="137">
        <v>645260</v>
      </c>
      <c r="N352" s="141" t="s">
        <v>22</v>
      </c>
      <c r="O352" s="141" t="s">
        <v>5</v>
      </c>
      <c r="P352" s="80">
        <v>12</v>
      </c>
      <c r="Q352" s="141" t="s">
        <v>1</v>
      </c>
      <c r="R352" s="141"/>
      <c r="S352" s="80"/>
      <c r="T352" s="142"/>
      <c r="U352" s="141"/>
      <c r="V352" s="141"/>
      <c r="W352" s="141"/>
      <c r="X352" s="141"/>
      <c r="Y352" s="141"/>
      <c r="Z352" s="141"/>
      <c r="AA352" s="141"/>
      <c r="AB352" s="141"/>
      <c r="AC352" s="141" t="s">
        <v>24</v>
      </c>
      <c r="AD352" s="136">
        <f t="shared" si="31"/>
        <v>7743120</v>
      </c>
    </row>
    <row r="353" spans="2:33" ht="27.6" customHeight="1">
      <c r="B353" s="138"/>
      <c r="C353" s="138"/>
      <c r="D353" s="121"/>
      <c r="E353" s="140"/>
      <c r="F353" s="134"/>
      <c r="G353" s="139"/>
      <c r="H353" s="46"/>
      <c r="I353" s="135"/>
      <c r="J353" s="141" t="s">
        <v>8</v>
      </c>
      <c r="K353" s="143" t="s">
        <v>91</v>
      </c>
      <c r="L353" s="9"/>
      <c r="M353" s="137">
        <v>20900</v>
      </c>
      <c r="N353" s="141" t="s">
        <v>22</v>
      </c>
      <c r="O353" s="141" t="s">
        <v>5</v>
      </c>
      <c r="P353" s="80">
        <v>1</v>
      </c>
      <c r="Q353" s="141" t="s">
        <v>42</v>
      </c>
      <c r="R353" s="141"/>
      <c r="S353" s="80"/>
      <c r="T353" s="142"/>
      <c r="U353" s="141"/>
      <c r="V353" s="141"/>
      <c r="W353" s="141"/>
      <c r="X353" s="141"/>
      <c r="Y353" s="141"/>
      <c r="Z353" s="141"/>
      <c r="AA353" s="141"/>
      <c r="AB353" s="141"/>
      <c r="AC353" s="141" t="s">
        <v>24</v>
      </c>
      <c r="AD353" s="136">
        <f t="shared" si="31"/>
        <v>20900</v>
      </c>
    </row>
    <row r="354" spans="2:33" ht="27.6" customHeight="1">
      <c r="B354" s="138"/>
      <c r="C354" s="138"/>
      <c r="D354" s="121"/>
      <c r="E354" s="140"/>
      <c r="F354" s="134"/>
      <c r="G354" s="139"/>
      <c r="H354" s="46"/>
      <c r="I354" s="135"/>
      <c r="J354" s="141" t="s">
        <v>8</v>
      </c>
      <c r="K354" s="143" t="s">
        <v>93</v>
      </c>
      <c r="L354" s="143"/>
      <c r="M354" s="137">
        <v>450000</v>
      </c>
      <c r="N354" s="141" t="s">
        <v>22</v>
      </c>
      <c r="O354" s="141" t="s">
        <v>5</v>
      </c>
      <c r="P354" s="80">
        <v>1</v>
      </c>
      <c r="Q354" s="141" t="s">
        <v>42</v>
      </c>
      <c r="R354" s="141"/>
      <c r="S354" s="80"/>
      <c r="T354" s="142"/>
      <c r="U354" s="141"/>
      <c r="V354" s="141"/>
      <c r="W354" s="141"/>
      <c r="X354" s="141"/>
      <c r="Y354" s="141"/>
      <c r="Z354" s="141"/>
      <c r="AA354" s="141"/>
      <c r="AB354" s="141"/>
      <c r="AC354" s="141" t="s">
        <v>24</v>
      </c>
      <c r="AD354" s="136">
        <f>M354*P354</f>
        <v>450000</v>
      </c>
    </row>
    <row r="355" spans="2:33" ht="27.6" customHeight="1">
      <c r="B355" s="138"/>
      <c r="C355" s="138"/>
      <c r="D355" s="121"/>
      <c r="E355" s="140"/>
      <c r="F355" s="134"/>
      <c r="G355" s="139"/>
      <c r="H355" s="46"/>
      <c r="I355" s="135"/>
      <c r="J355" s="141" t="s">
        <v>8</v>
      </c>
      <c r="K355" s="143" t="s">
        <v>94</v>
      </c>
      <c r="L355" s="143"/>
      <c r="M355" s="137">
        <v>280000</v>
      </c>
      <c r="N355" s="141" t="s">
        <v>22</v>
      </c>
      <c r="O355" s="141" t="s">
        <v>5</v>
      </c>
      <c r="P355" s="80">
        <v>1</v>
      </c>
      <c r="Q355" s="141" t="s">
        <v>42</v>
      </c>
      <c r="R355" s="141"/>
      <c r="S355" s="80"/>
      <c r="T355" s="142"/>
      <c r="U355" s="141"/>
      <c r="V355" s="141"/>
      <c r="W355" s="141"/>
      <c r="X355" s="141"/>
      <c r="Y355" s="141"/>
      <c r="Z355" s="141"/>
      <c r="AA355" s="141"/>
      <c r="AB355" s="141"/>
      <c r="AC355" s="141" t="s">
        <v>24</v>
      </c>
      <c r="AD355" s="136">
        <f>M355*P355</f>
        <v>280000</v>
      </c>
    </row>
    <row r="356" spans="2:33" ht="27.6" customHeight="1">
      <c r="B356" s="138"/>
      <c r="C356" s="138"/>
      <c r="D356" s="121"/>
      <c r="E356" s="140"/>
      <c r="F356" s="134"/>
      <c r="G356" s="139"/>
      <c r="H356" s="46"/>
      <c r="I356" s="135"/>
      <c r="J356" s="141" t="s">
        <v>8</v>
      </c>
      <c r="K356" s="143" t="s">
        <v>95</v>
      </c>
      <c r="L356" s="143"/>
      <c r="M356" s="137">
        <v>245000</v>
      </c>
      <c r="N356" s="141" t="s">
        <v>22</v>
      </c>
      <c r="O356" s="141" t="s">
        <v>5</v>
      </c>
      <c r="P356" s="80">
        <v>10</v>
      </c>
      <c r="Q356" s="141" t="s">
        <v>1</v>
      </c>
      <c r="R356" s="141"/>
      <c r="S356" s="80"/>
      <c r="T356" s="142"/>
      <c r="U356" s="141"/>
      <c r="V356" s="141"/>
      <c r="W356" s="141"/>
      <c r="X356" s="141"/>
      <c r="Y356" s="141"/>
      <c r="Z356" s="141"/>
      <c r="AA356" s="141"/>
      <c r="AB356" s="141"/>
      <c r="AC356" s="141" t="s">
        <v>24</v>
      </c>
      <c r="AD356" s="136">
        <f>M356*P356</f>
        <v>2450000</v>
      </c>
    </row>
    <row r="357" spans="2:33" ht="27.6" customHeight="1">
      <c r="B357" s="138"/>
      <c r="C357" s="138"/>
      <c r="D357" s="121"/>
      <c r="E357" s="140"/>
      <c r="F357" s="134"/>
      <c r="G357" s="139"/>
      <c r="H357" s="46"/>
      <c r="I357" s="135"/>
      <c r="J357" s="141" t="s">
        <v>8</v>
      </c>
      <c r="K357" s="143" t="s">
        <v>92</v>
      </c>
      <c r="L357" s="143"/>
      <c r="M357" s="137">
        <v>1000000</v>
      </c>
      <c r="N357" s="141" t="s">
        <v>22</v>
      </c>
      <c r="O357" s="141" t="s">
        <v>5</v>
      </c>
      <c r="P357" s="80">
        <v>1</v>
      </c>
      <c r="Q357" s="141" t="s">
        <v>42</v>
      </c>
      <c r="R357" s="141"/>
      <c r="S357" s="80"/>
      <c r="T357" s="142"/>
      <c r="U357" s="141"/>
      <c r="V357" s="141"/>
      <c r="W357" s="141"/>
      <c r="X357" s="141"/>
      <c r="Y357" s="141"/>
      <c r="Z357" s="141"/>
      <c r="AA357" s="141"/>
      <c r="AB357" s="141"/>
      <c r="AC357" s="141" t="s">
        <v>24</v>
      </c>
      <c r="AD357" s="136">
        <f t="shared" si="31"/>
        <v>1000000</v>
      </c>
    </row>
    <row r="358" spans="2:33" ht="27.6" customHeight="1">
      <c r="B358" s="138"/>
      <c r="C358" s="138"/>
      <c r="D358" s="121"/>
      <c r="E358" s="140"/>
      <c r="F358" s="134"/>
      <c r="G358" s="139"/>
      <c r="H358" s="46"/>
      <c r="I358" s="135"/>
      <c r="J358" s="141" t="s">
        <v>8</v>
      </c>
      <c r="K358" s="143" t="s">
        <v>321</v>
      </c>
      <c r="L358" s="143"/>
      <c r="M358" s="137">
        <v>3500000</v>
      </c>
      <c r="N358" s="141" t="s">
        <v>22</v>
      </c>
      <c r="O358" s="141" t="s">
        <v>5</v>
      </c>
      <c r="P358" s="80">
        <v>1</v>
      </c>
      <c r="Q358" s="141" t="s">
        <v>42</v>
      </c>
      <c r="R358" s="141"/>
      <c r="S358" s="80"/>
      <c r="T358" s="142"/>
      <c r="U358" s="141"/>
      <c r="V358" s="141"/>
      <c r="W358" s="141"/>
      <c r="X358" s="141"/>
      <c r="Y358" s="141"/>
      <c r="Z358" s="141"/>
      <c r="AA358" s="141"/>
      <c r="AB358" s="141"/>
      <c r="AC358" s="141" t="s">
        <v>24</v>
      </c>
      <c r="AD358" s="136">
        <f t="shared" si="31"/>
        <v>3500000</v>
      </c>
    </row>
    <row r="359" spans="2:33" ht="27.6" customHeight="1">
      <c r="B359" s="138"/>
      <c r="C359" s="138"/>
      <c r="D359" s="121"/>
      <c r="E359" s="140"/>
      <c r="F359" s="134"/>
      <c r="G359" s="139"/>
      <c r="H359" s="46"/>
      <c r="I359" s="135"/>
      <c r="J359" s="141" t="s">
        <v>8</v>
      </c>
      <c r="K359" s="143" t="s">
        <v>96</v>
      </c>
      <c r="L359" s="143"/>
      <c r="M359" s="137">
        <v>150000</v>
      </c>
      <c r="N359" s="141" t="s">
        <v>22</v>
      </c>
      <c r="O359" s="141" t="s">
        <v>5</v>
      </c>
      <c r="P359" s="80">
        <v>1</v>
      </c>
      <c r="Q359" s="141" t="s">
        <v>42</v>
      </c>
      <c r="R359" s="141"/>
      <c r="S359" s="80"/>
      <c r="T359" s="142"/>
      <c r="U359" s="141"/>
      <c r="V359" s="141"/>
      <c r="W359" s="141"/>
      <c r="X359" s="141"/>
      <c r="Y359" s="141"/>
      <c r="Z359" s="141"/>
      <c r="AA359" s="141"/>
      <c r="AB359" s="141"/>
      <c r="AC359" s="141" t="s">
        <v>24</v>
      </c>
      <c r="AD359" s="136">
        <f t="shared" si="31"/>
        <v>150000</v>
      </c>
    </row>
    <row r="360" spans="2:33" ht="27.6" customHeight="1">
      <c r="B360" s="138"/>
      <c r="C360" s="138"/>
      <c r="D360" s="121"/>
      <c r="E360" s="140"/>
      <c r="F360" s="134"/>
      <c r="G360" s="139"/>
      <c r="H360" s="46"/>
      <c r="I360" s="135"/>
      <c r="J360" s="141" t="s">
        <v>8</v>
      </c>
      <c r="K360" s="143" t="s">
        <v>97</v>
      </c>
      <c r="L360" s="143"/>
      <c r="M360" s="137">
        <v>1000</v>
      </c>
      <c r="N360" s="141" t="s">
        <v>22</v>
      </c>
      <c r="O360" s="141" t="s">
        <v>5</v>
      </c>
      <c r="P360" s="80">
        <v>10</v>
      </c>
      <c r="Q360" s="141" t="s">
        <v>1</v>
      </c>
      <c r="R360" s="141"/>
      <c r="S360" s="80"/>
      <c r="T360" s="142"/>
      <c r="U360" s="141"/>
      <c r="V360" s="141"/>
      <c r="W360" s="141"/>
      <c r="X360" s="141"/>
      <c r="Y360" s="141"/>
      <c r="Z360" s="141"/>
      <c r="AA360" s="141"/>
      <c r="AB360" s="141"/>
      <c r="AC360" s="141" t="s">
        <v>24</v>
      </c>
      <c r="AD360" s="136">
        <f t="shared" si="31"/>
        <v>10000</v>
      </c>
    </row>
    <row r="361" spans="2:33" ht="27.6" customHeight="1">
      <c r="B361" s="138"/>
      <c r="C361" s="138"/>
      <c r="D361" s="121"/>
      <c r="E361" s="140"/>
      <c r="F361" s="134"/>
      <c r="G361" s="139"/>
      <c r="H361" s="46"/>
      <c r="I361" s="135"/>
      <c r="J361" s="8" t="s">
        <v>8</v>
      </c>
      <c r="K361" s="143" t="s">
        <v>98</v>
      </c>
      <c r="L361" s="9"/>
      <c r="M361" s="137">
        <v>2329900</v>
      </c>
      <c r="N361" s="141" t="s">
        <v>22</v>
      </c>
      <c r="O361" s="141" t="s">
        <v>5</v>
      </c>
      <c r="P361" s="80">
        <v>1</v>
      </c>
      <c r="Q361" s="141" t="s">
        <v>42</v>
      </c>
      <c r="R361" s="141"/>
      <c r="S361" s="80"/>
      <c r="T361" s="142"/>
      <c r="U361" s="141"/>
      <c r="V361" s="141"/>
      <c r="W361" s="141"/>
      <c r="X361" s="141"/>
      <c r="Y361" s="141"/>
      <c r="Z361" s="141"/>
      <c r="AA361" s="141"/>
      <c r="AB361" s="141"/>
      <c r="AC361" s="141" t="s">
        <v>24</v>
      </c>
      <c r="AD361" s="136">
        <f t="shared" si="31"/>
        <v>2329900</v>
      </c>
      <c r="AG361" s="190">
        <f>AD361-320000</f>
        <v>2009900</v>
      </c>
    </row>
    <row r="362" spans="2:33" ht="27.6" customHeight="1">
      <c r="B362" s="138"/>
      <c r="C362" s="138"/>
      <c r="D362" s="121"/>
      <c r="E362" s="140"/>
      <c r="F362" s="134"/>
      <c r="G362" s="139"/>
      <c r="H362" s="46"/>
      <c r="I362" s="135"/>
      <c r="J362" s="8" t="s">
        <v>8</v>
      </c>
      <c r="K362" s="143" t="s">
        <v>166</v>
      </c>
      <c r="L362" s="9"/>
      <c r="M362" s="137">
        <v>1100420</v>
      </c>
      <c r="N362" s="141" t="s">
        <v>22</v>
      </c>
      <c r="O362" s="141" t="s">
        <v>5</v>
      </c>
      <c r="P362" s="80">
        <v>1</v>
      </c>
      <c r="Q362" s="141" t="s">
        <v>42</v>
      </c>
      <c r="R362" s="141"/>
      <c r="S362" s="80"/>
      <c r="T362" s="142"/>
      <c r="U362" s="141"/>
      <c r="V362" s="141"/>
      <c r="W362" s="141"/>
      <c r="X362" s="141"/>
      <c r="Y362" s="141"/>
      <c r="Z362" s="141"/>
      <c r="AA362" s="141"/>
      <c r="AB362" s="141"/>
      <c r="AC362" s="141" t="s">
        <v>24</v>
      </c>
      <c r="AD362" s="136">
        <f t="shared" si="31"/>
        <v>1100420</v>
      </c>
    </row>
    <row r="363" spans="2:33" ht="36.75" customHeight="1">
      <c r="B363" s="71"/>
      <c r="C363" s="71"/>
      <c r="D363" s="519"/>
      <c r="E363" s="78"/>
      <c r="F363" s="89"/>
      <c r="G363" s="67"/>
      <c r="H363" s="106"/>
      <c r="I363" s="102"/>
      <c r="J363" s="13" t="s">
        <v>8</v>
      </c>
      <c r="K363" s="118" t="s">
        <v>567</v>
      </c>
      <c r="L363" s="11"/>
      <c r="M363" s="50">
        <v>1870000</v>
      </c>
      <c r="N363" s="131" t="s">
        <v>22</v>
      </c>
      <c r="O363" s="131" t="s">
        <v>5</v>
      </c>
      <c r="P363" s="90">
        <v>1</v>
      </c>
      <c r="Q363" s="131" t="s">
        <v>42</v>
      </c>
      <c r="R363" s="131"/>
      <c r="S363" s="90"/>
      <c r="T363" s="86"/>
      <c r="U363" s="131"/>
      <c r="V363" s="131"/>
      <c r="W363" s="131"/>
      <c r="X363" s="131"/>
      <c r="Y363" s="131"/>
      <c r="Z363" s="131"/>
      <c r="AA363" s="131"/>
      <c r="AB363" s="131"/>
      <c r="AC363" s="131" t="s">
        <v>24</v>
      </c>
      <c r="AD363" s="96">
        <f t="shared" si="31"/>
        <v>1870000</v>
      </c>
    </row>
    <row r="364" spans="2:33" ht="44.25" customHeight="1">
      <c r="B364" s="138"/>
      <c r="C364" s="138"/>
      <c r="D364" s="121"/>
      <c r="E364" s="140"/>
      <c r="F364" s="134"/>
      <c r="G364" s="139"/>
      <c r="H364" s="46"/>
      <c r="I364" s="135"/>
      <c r="J364" s="8" t="s">
        <v>8</v>
      </c>
      <c r="K364" s="143" t="s">
        <v>568</v>
      </c>
      <c r="L364" s="9"/>
      <c r="M364" s="137">
        <v>418000</v>
      </c>
      <c r="N364" s="141" t="s">
        <v>22</v>
      </c>
      <c r="O364" s="141" t="s">
        <v>5</v>
      </c>
      <c r="P364" s="80">
        <v>1</v>
      </c>
      <c r="Q364" s="141" t="s">
        <v>42</v>
      </c>
      <c r="R364" s="141"/>
      <c r="S364" s="80"/>
      <c r="T364" s="142"/>
      <c r="U364" s="141"/>
      <c r="V364" s="141"/>
      <c r="W364" s="141"/>
      <c r="X364" s="141"/>
      <c r="Y364" s="141"/>
      <c r="Z364" s="141"/>
      <c r="AA364" s="141"/>
      <c r="AB364" s="141"/>
      <c r="AC364" s="141" t="s">
        <v>24</v>
      </c>
      <c r="AD364" s="136">
        <f t="shared" si="31"/>
        <v>418000</v>
      </c>
    </row>
    <row r="365" spans="2:33" ht="42.75" customHeight="1">
      <c r="B365" s="138"/>
      <c r="C365" s="138"/>
      <c r="D365" s="121"/>
      <c r="E365" s="140"/>
      <c r="F365" s="134"/>
      <c r="G365" s="139"/>
      <c r="H365" s="46"/>
      <c r="I365" s="135"/>
      <c r="J365" s="8" t="s">
        <v>8</v>
      </c>
      <c r="K365" s="143" t="s">
        <v>569</v>
      </c>
      <c r="L365" s="9"/>
      <c r="M365" s="137">
        <v>660000</v>
      </c>
      <c r="N365" s="141" t="s">
        <v>22</v>
      </c>
      <c r="O365" s="141" t="s">
        <v>5</v>
      </c>
      <c r="P365" s="80">
        <v>1</v>
      </c>
      <c r="Q365" s="141" t="s">
        <v>42</v>
      </c>
      <c r="R365" s="141"/>
      <c r="S365" s="80"/>
      <c r="T365" s="142"/>
      <c r="U365" s="141"/>
      <c r="V365" s="141"/>
      <c r="W365" s="141"/>
      <c r="X365" s="141"/>
      <c r="Y365" s="141"/>
      <c r="Z365" s="141"/>
      <c r="AA365" s="141"/>
      <c r="AB365" s="141"/>
      <c r="AC365" s="141" t="s">
        <v>24</v>
      </c>
      <c r="AD365" s="136">
        <f t="shared" si="31"/>
        <v>660000</v>
      </c>
    </row>
    <row r="366" spans="2:33" ht="27.6" customHeight="1">
      <c r="B366" s="138"/>
      <c r="C366" s="138"/>
      <c r="D366" s="121"/>
      <c r="E366" s="140"/>
      <c r="F366" s="134"/>
      <c r="G366" s="139"/>
      <c r="H366" s="46"/>
      <c r="I366" s="135"/>
      <c r="J366" s="8" t="s">
        <v>8</v>
      </c>
      <c r="K366" s="143" t="s">
        <v>343</v>
      </c>
      <c r="L366" s="9"/>
      <c r="M366" s="137">
        <v>2983830</v>
      </c>
      <c r="N366" s="141" t="s">
        <v>22</v>
      </c>
      <c r="O366" s="141" t="s">
        <v>5</v>
      </c>
      <c r="P366" s="80">
        <v>1</v>
      </c>
      <c r="Q366" s="141" t="s">
        <v>42</v>
      </c>
      <c r="R366" s="141"/>
      <c r="S366" s="80"/>
      <c r="T366" s="142"/>
      <c r="U366" s="141"/>
      <c r="V366" s="141"/>
      <c r="W366" s="141"/>
      <c r="X366" s="141"/>
      <c r="Y366" s="141"/>
      <c r="Z366" s="141"/>
      <c r="AA366" s="141"/>
      <c r="AB366" s="141"/>
      <c r="AC366" s="141" t="s">
        <v>24</v>
      </c>
      <c r="AD366" s="136">
        <f t="shared" si="31"/>
        <v>2983830</v>
      </c>
    </row>
    <row r="367" spans="2:33" ht="27.6" customHeight="1">
      <c r="B367" s="138"/>
      <c r="C367" s="138"/>
      <c r="D367" s="121"/>
      <c r="E367" s="140"/>
      <c r="F367" s="134"/>
      <c r="G367" s="139"/>
      <c r="H367" s="46"/>
      <c r="I367" s="135"/>
      <c r="J367" s="8" t="s">
        <v>8</v>
      </c>
      <c r="K367" s="143" t="s">
        <v>570</v>
      </c>
      <c r="L367" s="9"/>
      <c r="M367" s="137">
        <v>9979200</v>
      </c>
      <c r="N367" s="141" t="s">
        <v>22</v>
      </c>
      <c r="O367" s="141" t="s">
        <v>5</v>
      </c>
      <c r="P367" s="80">
        <v>1</v>
      </c>
      <c r="Q367" s="141" t="s">
        <v>42</v>
      </c>
      <c r="R367" s="141"/>
      <c r="S367" s="80"/>
      <c r="T367" s="142"/>
      <c r="U367" s="141"/>
      <c r="V367" s="141"/>
      <c r="W367" s="141"/>
      <c r="X367" s="141"/>
      <c r="Y367" s="141"/>
      <c r="Z367" s="141"/>
      <c r="AA367" s="141"/>
      <c r="AB367" s="141"/>
      <c r="AC367" s="141" t="s">
        <v>24</v>
      </c>
      <c r="AD367" s="136">
        <f t="shared" si="31"/>
        <v>9979200</v>
      </c>
    </row>
    <row r="368" spans="2:33" ht="27.6" customHeight="1">
      <c r="B368" s="138"/>
      <c r="C368" s="138"/>
      <c r="D368" s="121"/>
      <c r="E368" s="140"/>
      <c r="F368" s="134"/>
      <c r="G368" s="139"/>
      <c r="H368" s="46"/>
      <c r="I368" s="135"/>
      <c r="J368" s="8" t="s">
        <v>8</v>
      </c>
      <c r="K368" s="143" t="s">
        <v>571</v>
      </c>
      <c r="L368" s="9"/>
      <c r="M368" s="137">
        <v>3978550</v>
      </c>
      <c r="N368" s="141" t="s">
        <v>22</v>
      </c>
      <c r="O368" s="141" t="s">
        <v>5</v>
      </c>
      <c r="P368" s="80">
        <v>1</v>
      </c>
      <c r="Q368" s="141" t="s">
        <v>42</v>
      </c>
      <c r="R368" s="141"/>
      <c r="S368" s="80"/>
      <c r="T368" s="142"/>
      <c r="U368" s="141"/>
      <c r="V368" s="141"/>
      <c r="W368" s="141"/>
      <c r="X368" s="141"/>
      <c r="Y368" s="141"/>
      <c r="Z368" s="141"/>
      <c r="AA368" s="141"/>
      <c r="AB368" s="141"/>
      <c r="AC368" s="141" t="s">
        <v>24</v>
      </c>
      <c r="AD368" s="136">
        <f t="shared" si="31"/>
        <v>3978550</v>
      </c>
    </row>
    <row r="369" spans="2:31" ht="27.6" customHeight="1">
      <c r="B369" s="138"/>
      <c r="C369" s="138"/>
      <c r="D369" s="121"/>
      <c r="E369" s="140"/>
      <c r="F369" s="134"/>
      <c r="G369" s="139"/>
      <c r="H369" s="46"/>
      <c r="I369" s="135"/>
      <c r="J369" s="8" t="s">
        <v>8</v>
      </c>
      <c r="K369" s="143" t="s">
        <v>99</v>
      </c>
      <c r="L369" s="9"/>
      <c r="M369" s="137">
        <v>3760</v>
      </c>
      <c r="N369" s="141" t="s">
        <v>22</v>
      </c>
      <c r="O369" s="141" t="s">
        <v>5</v>
      </c>
      <c r="P369" s="80">
        <v>4</v>
      </c>
      <c r="Q369" s="141" t="s">
        <v>42</v>
      </c>
      <c r="R369" s="141"/>
      <c r="S369" s="80"/>
      <c r="T369" s="142"/>
      <c r="U369" s="141"/>
      <c r="V369" s="141"/>
      <c r="W369" s="141"/>
      <c r="X369" s="141"/>
      <c r="Y369" s="141"/>
      <c r="Z369" s="141"/>
      <c r="AA369" s="141"/>
      <c r="AB369" s="141"/>
      <c r="AC369" s="141" t="s">
        <v>24</v>
      </c>
      <c r="AD369" s="136">
        <f>M369*P369+10</f>
        <v>15050</v>
      </c>
    </row>
    <row r="370" spans="2:31" ht="27.6" customHeight="1">
      <c r="B370" s="138"/>
      <c r="C370" s="138"/>
      <c r="D370" s="121"/>
      <c r="E370" s="140"/>
      <c r="F370" s="134"/>
      <c r="G370" s="139"/>
      <c r="H370" s="46"/>
      <c r="I370" s="135"/>
      <c r="J370" s="8" t="s">
        <v>8</v>
      </c>
      <c r="K370" s="143" t="s">
        <v>342</v>
      </c>
      <c r="L370" s="9"/>
      <c r="M370" s="137">
        <v>55000</v>
      </c>
      <c r="N370" s="141" t="s">
        <v>22</v>
      </c>
      <c r="O370" s="141" t="s">
        <v>5</v>
      </c>
      <c r="P370" s="80">
        <v>1</v>
      </c>
      <c r="Q370" s="141" t="s">
        <v>42</v>
      </c>
      <c r="R370" s="141"/>
      <c r="S370" s="80"/>
      <c r="T370" s="142"/>
      <c r="U370" s="141"/>
      <c r="V370" s="141"/>
      <c r="W370" s="141"/>
      <c r="X370" s="141"/>
      <c r="Y370" s="141"/>
      <c r="Z370" s="141"/>
      <c r="AA370" s="141"/>
      <c r="AB370" s="141"/>
      <c r="AC370" s="141" t="s">
        <v>24</v>
      </c>
      <c r="AD370" s="136">
        <f t="shared" si="31"/>
        <v>55000</v>
      </c>
    </row>
    <row r="371" spans="2:31" ht="27.6" customHeight="1">
      <c r="B371" s="138"/>
      <c r="C371" s="138"/>
      <c r="D371" s="121"/>
      <c r="E371" s="140"/>
      <c r="F371" s="134"/>
      <c r="G371" s="139"/>
      <c r="H371" s="46"/>
      <c r="I371" s="135"/>
      <c r="J371" s="8" t="s">
        <v>8</v>
      </c>
      <c r="K371" s="143" t="s">
        <v>340</v>
      </c>
      <c r="L371" s="9"/>
      <c r="M371" s="137">
        <v>500000</v>
      </c>
      <c r="N371" s="141" t="s">
        <v>22</v>
      </c>
      <c r="O371" s="141" t="s">
        <v>5</v>
      </c>
      <c r="P371" s="80">
        <v>12</v>
      </c>
      <c r="Q371" s="141" t="s">
        <v>42</v>
      </c>
      <c r="R371" s="141"/>
      <c r="S371" s="80"/>
      <c r="T371" s="142"/>
      <c r="U371" s="141"/>
      <c r="V371" s="141"/>
      <c r="W371" s="141"/>
      <c r="X371" s="141"/>
      <c r="Y371" s="141"/>
      <c r="Z371" s="141"/>
      <c r="AA371" s="141"/>
      <c r="AB371" s="141"/>
      <c r="AC371" s="141" t="s">
        <v>24</v>
      </c>
      <c r="AD371" s="136">
        <f t="shared" si="31"/>
        <v>6000000</v>
      </c>
    </row>
    <row r="372" spans="2:31" ht="27.6" customHeight="1">
      <c r="B372" s="138"/>
      <c r="C372" s="138"/>
      <c r="D372" s="121"/>
      <c r="E372" s="140"/>
      <c r="F372" s="134"/>
      <c r="G372" s="139"/>
      <c r="H372" s="46"/>
      <c r="I372" s="135"/>
      <c r="J372" s="8" t="s">
        <v>8</v>
      </c>
      <c r="K372" s="143" t="s">
        <v>341</v>
      </c>
      <c r="L372" s="9"/>
      <c r="M372" s="137">
        <v>110000</v>
      </c>
      <c r="N372" s="141" t="s">
        <v>22</v>
      </c>
      <c r="O372" s="141" t="s">
        <v>5</v>
      </c>
      <c r="P372" s="80">
        <v>1</v>
      </c>
      <c r="Q372" s="141" t="s">
        <v>42</v>
      </c>
      <c r="R372" s="141"/>
      <c r="S372" s="80"/>
      <c r="T372" s="142"/>
      <c r="U372" s="141"/>
      <c r="V372" s="141"/>
      <c r="W372" s="141"/>
      <c r="X372" s="141"/>
      <c r="Y372" s="141"/>
      <c r="Z372" s="141"/>
      <c r="AA372" s="141"/>
      <c r="AB372" s="141"/>
      <c r="AC372" s="141" t="s">
        <v>24</v>
      </c>
      <c r="AD372" s="136">
        <f t="shared" si="31"/>
        <v>110000</v>
      </c>
    </row>
    <row r="373" spans="2:31" ht="27.6" customHeight="1">
      <c r="B373" s="138"/>
      <c r="C373" s="138"/>
      <c r="D373" s="121"/>
      <c r="E373" s="140"/>
      <c r="F373" s="134"/>
      <c r="G373" s="139"/>
      <c r="H373" s="46"/>
      <c r="I373" s="135"/>
      <c r="J373" s="8" t="s">
        <v>8</v>
      </c>
      <c r="K373" s="143" t="s">
        <v>284</v>
      </c>
      <c r="L373" s="9"/>
      <c r="M373" s="137">
        <v>100000</v>
      </c>
      <c r="N373" s="141" t="s">
        <v>22</v>
      </c>
      <c r="O373" s="141" t="s">
        <v>5</v>
      </c>
      <c r="P373" s="80">
        <v>1</v>
      </c>
      <c r="Q373" s="141" t="s">
        <v>42</v>
      </c>
      <c r="R373" s="141"/>
      <c r="S373" s="80"/>
      <c r="T373" s="142"/>
      <c r="U373" s="141"/>
      <c r="V373" s="141"/>
      <c r="W373" s="141"/>
      <c r="X373" s="141"/>
      <c r="Y373" s="141"/>
      <c r="Z373" s="141"/>
      <c r="AA373" s="141"/>
      <c r="AB373" s="141"/>
      <c r="AC373" s="141" t="s">
        <v>24</v>
      </c>
      <c r="AD373" s="136">
        <f t="shared" si="31"/>
        <v>100000</v>
      </c>
    </row>
    <row r="374" spans="2:31" ht="27.75" customHeight="1">
      <c r="B374" s="49"/>
      <c r="C374" s="138"/>
      <c r="D374" s="138"/>
      <c r="E374" s="138"/>
      <c r="F374" s="134"/>
      <c r="G374" s="37"/>
      <c r="H374" s="46"/>
      <c r="I374" s="135"/>
      <c r="J374" s="898" t="s">
        <v>629</v>
      </c>
      <c r="K374" s="899"/>
      <c r="L374" s="143"/>
      <c r="M374" s="137"/>
      <c r="N374" s="141"/>
      <c r="O374" s="141"/>
      <c r="P374" s="82"/>
      <c r="Q374" s="141"/>
      <c r="R374" s="141"/>
      <c r="S374" s="80"/>
      <c r="T374" s="142"/>
      <c r="U374" s="141"/>
      <c r="V374" s="141"/>
      <c r="W374" s="141"/>
      <c r="X374" s="141"/>
      <c r="Y374" s="141"/>
      <c r="Z374" s="141"/>
      <c r="AA374" s="141"/>
      <c r="AB374" s="141"/>
      <c r="AC374" s="141"/>
      <c r="AD374" s="136">
        <f>SUM(AD375:AD379)</f>
        <v>49665240</v>
      </c>
    </row>
    <row r="375" spans="2:31" ht="27.75" customHeight="1">
      <c r="B375" s="49"/>
      <c r="C375" s="138"/>
      <c r="D375" s="138"/>
      <c r="E375" s="138"/>
      <c r="F375" s="134"/>
      <c r="G375" s="37"/>
      <c r="H375" s="46"/>
      <c r="I375" s="135"/>
      <c r="J375" s="8" t="s">
        <v>8</v>
      </c>
      <c r="K375" s="143" t="s">
        <v>86</v>
      </c>
      <c r="L375" s="143" t="s">
        <v>630</v>
      </c>
      <c r="M375" s="137">
        <v>232000000</v>
      </c>
      <c r="N375" s="141" t="s">
        <v>22</v>
      </c>
      <c r="O375" s="141"/>
      <c r="P375" s="141" t="s">
        <v>631</v>
      </c>
      <c r="Q375" s="894" t="s">
        <v>632</v>
      </c>
      <c r="R375" s="894"/>
      <c r="S375" s="895">
        <v>186996000</v>
      </c>
      <c r="T375" s="895"/>
      <c r="U375" s="141" t="s">
        <v>22</v>
      </c>
      <c r="V375" s="141"/>
      <c r="W375" s="38"/>
      <c r="X375" s="38"/>
      <c r="Y375" s="38"/>
      <c r="Z375" s="38"/>
      <c r="AA375" s="141"/>
      <c r="AB375" s="141"/>
      <c r="AC375" s="141" t="s">
        <v>555</v>
      </c>
      <c r="AD375" s="136">
        <f>M375-S375</f>
        <v>45004000</v>
      </c>
      <c r="AE375" s="159" t="s">
        <v>749</v>
      </c>
    </row>
    <row r="376" spans="2:31" ht="27.75" customHeight="1">
      <c r="B376" s="49"/>
      <c r="C376" s="138"/>
      <c r="D376" s="138"/>
      <c r="E376" s="138"/>
      <c r="F376" s="134"/>
      <c r="G376" s="37"/>
      <c r="H376" s="46"/>
      <c r="I376" s="135"/>
      <c r="J376" s="8" t="s">
        <v>8</v>
      </c>
      <c r="K376" s="143" t="s">
        <v>87</v>
      </c>
      <c r="L376" s="143" t="s">
        <v>630</v>
      </c>
      <c r="M376" s="137">
        <v>40531380</v>
      </c>
      <c r="N376" s="141" t="s">
        <v>22</v>
      </c>
      <c r="O376" s="141"/>
      <c r="P376" s="141" t="s">
        <v>631</v>
      </c>
      <c r="Q376" s="894" t="s">
        <v>632</v>
      </c>
      <c r="R376" s="894"/>
      <c r="S376" s="895">
        <v>48600460</v>
      </c>
      <c r="T376" s="895"/>
      <c r="U376" s="141" t="s">
        <v>22</v>
      </c>
      <c r="V376" s="141"/>
      <c r="W376" s="38"/>
      <c r="X376" s="38"/>
      <c r="Y376" s="38"/>
      <c r="Z376" s="38"/>
      <c r="AA376" s="141"/>
      <c r="AB376" s="141"/>
      <c r="AC376" s="141" t="s">
        <v>555</v>
      </c>
      <c r="AD376" s="136">
        <f t="shared" ref="AD376:AD377" si="32">M376-S376</f>
        <v>-8069080</v>
      </c>
      <c r="AE376" s="159" t="s">
        <v>756</v>
      </c>
    </row>
    <row r="377" spans="2:31" ht="27.75" customHeight="1">
      <c r="B377" s="49"/>
      <c r="C377" s="138"/>
      <c r="D377" s="138"/>
      <c r="E377" s="138"/>
      <c r="F377" s="134"/>
      <c r="G377" s="37"/>
      <c r="H377" s="46"/>
      <c r="I377" s="135"/>
      <c r="J377" s="8" t="s">
        <v>8</v>
      </c>
      <c r="K377" s="143" t="s">
        <v>88</v>
      </c>
      <c r="L377" s="143" t="s">
        <v>630</v>
      </c>
      <c r="M377" s="137">
        <v>164770220</v>
      </c>
      <c r="N377" s="141" t="s">
        <v>22</v>
      </c>
      <c r="O377" s="141"/>
      <c r="P377" s="141" t="s">
        <v>631</v>
      </c>
      <c r="Q377" s="894" t="s">
        <v>632</v>
      </c>
      <c r="R377" s="894"/>
      <c r="S377" s="895">
        <v>150000000</v>
      </c>
      <c r="T377" s="895"/>
      <c r="U377" s="141" t="s">
        <v>22</v>
      </c>
      <c r="V377" s="141"/>
      <c r="W377" s="38"/>
      <c r="X377" s="38"/>
      <c r="Y377" s="38"/>
      <c r="Z377" s="38"/>
      <c r="AA377" s="141"/>
      <c r="AB377" s="141"/>
      <c r="AC377" s="141" t="s">
        <v>555</v>
      </c>
      <c r="AD377" s="136">
        <f t="shared" si="32"/>
        <v>14770220</v>
      </c>
      <c r="AE377" s="159" t="s">
        <v>749</v>
      </c>
    </row>
    <row r="378" spans="2:31" ht="27.75" customHeight="1">
      <c r="B378" s="49"/>
      <c r="C378" s="138"/>
      <c r="D378" s="138"/>
      <c r="E378" s="138"/>
      <c r="F378" s="134"/>
      <c r="G378" s="37"/>
      <c r="H378" s="46"/>
      <c r="I378" s="135"/>
      <c r="J378" s="141" t="s">
        <v>8</v>
      </c>
      <c r="K378" s="143" t="s">
        <v>97</v>
      </c>
      <c r="L378" s="143" t="s">
        <v>630</v>
      </c>
      <c r="M378" s="137">
        <v>300000</v>
      </c>
      <c r="N378" s="141" t="s">
        <v>22</v>
      </c>
      <c r="O378" s="141"/>
      <c r="P378" s="141" t="s">
        <v>631</v>
      </c>
      <c r="Q378" s="894" t="s">
        <v>632</v>
      </c>
      <c r="R378" s="894"/>
      <c r="S378" s="895">
        <v>10000</v>
      </c>
      <c r="T378" s="895"/>
      <c r="U378" s="141" t="s">
        <v>22</v>
      </c>
      <c r="V378" s="141"/>
      <c r="W378" s="38"/>
      <c r="X378" s="38"/>
      <c r="Y378" s="38"/>
      <c r="Z378" s="38"/>
      <c r="AA378" s="141"/>
      <c r="AB378" s="141"/>
      <c r="AC378" s="141" t="s">
        <v>555</v>
      </c>
      <c r="AD378" s="136">
        <f t="shared" ref="AD378" si="33">M378-S378</f>
        <v>290000</v>
      </c>
    </row>
    <row r="379" spans="2:31" ht="27.75" customHeight="1">
      <c r="B379" s="49"/>
      <c r="C379" s="138"/>
      <c r="D379" s="138"/>
      <c r="E379" s="138"/>
      <c r="F379" s="134"/>
      <c r="G379" s="37"/>
      <c r="H379" s="46"/>
      <c r="I379" s="135"/>
      <c r="J379" s="8" t="s">
        <v>8</v>
      </c>
      <c r="K379" s="143" t="s">
        <v>98</v>
      </c>
      <c r="L379" s="143" t="s">
        <v>630</v>
      </c>
      <c r="M379" s="137">
        <v>0</v>
      </c>
      <c r="N379" s="141" t="s">
        <v>22</v>
      </c>
      <c r="O379" s="141"/>
      <c r="P379" s="141" t="s">
        <v>631</v>
      </c>
      <c r="Q379" s="894" t="s">
        <v>632</v>
      </c>
      <c r="R379" s="894"/>
      <c r="S379" s="895">
        <v>2329900</v>
      </c>
      <c r="T379" s="895"/>
      <c r="U379" s="141" t="s">
        <v>22</v>
      </c>
      <c r="V379" s="141"/>
      <c r="W379" s="38"/>
      <c r="X379" s="38"/>
      <c r="Y379" s="38"/>
      <c r="Z379" s="38"/>
      <c r="AA379" s="141"/>
      <c r="AB379" s="141"/>
      <c r="AC379" s="141" t="s">
        <v>555</v>
      </c>
      <c r="AD379" s="136">
        <f t="shared" ref="AD379" si="34">M379-S379</f>
        <v>-2329900</v>
      </c>
      <c r="AE379" s="159" t="s">
        <v>757</v>
      </c>
    </row>
    <row r="380" spans="2:31" ht="27.95" customHeight="1">
      <c r="B380" s="138"/>
      <c r="C380" s="138"/>
      <c r="D380" s="138"/>
      <c r="E380" s="138"/>
      <c r="F380" s="88" t="s">
        <v>100</v>
      </c>
      <c r="G380" s="19">
        <v>11400</v>
      </c>
      <c r="H380" s="58">
        <v>8976</v>
      </c>
      <c r="I380" s="100">
        <f>G380-H380</f>
        <v>2424</v>
      </c>
      <c r="J380" s="905" t="s">
        <v>100</v>
      </c>
      <c r="K380" s="906"/>
      <c r="L380" s="906"/>
      <c r="M380" s="906"/>
      <c r="N380" s="906"/>
      <c r="O380" s="906"/>
      <c r="P380" s="4"/>
      <c r="Q380" s="3"/>
      <c r="R380" s="3"/>
      <c r="S380" s="4"/>
      <c r="T380" s="2"/>
      <c r="U380" s="3"/>
      <c r="V380" s="3"/>
      <c r="W380" s="3"/>
      <c r="X380" s="3"/>
      <c r="Y380" s="3"/>
      <c r="Z380" s="3"/>
      <c r="AA380" s="3"/>
      <c r="AB380" s="3"/>
      <c r="AC380" s="3"/>
      <c r="AD380" s="12">
        <f>AD381+AD383</f>
        <v>11400000</v>
      </c>
    </row>
    <row r="381" spans="2:31" ht="27.95" customHeight="1">
      <c r="B381" s="138"/>
      <c r="C381" s="138"/>
      <c r="D381" s="138"/>
      <c r="E381" s="138"/>
      <c r="F381" s="134"/>
      <c r="G381" s="139"/>
      <c r="H381" s="46"/>
      <c r="I381" s="123"/>
      <c r="J381" s="898" t="s">
        <v>634</v>
      </c>
      <c r="K381" s="899"/>
      <c r="L381" s="178"/>
      <c r="M381" s="137"/>
      <c r="N381" s="141"/>
      <c r="O381" s="141"/>
      <c r="P381" s="80"/>
      <c r="Q381" s="141"/>
      <c r="R381" s="141"/>
      <c r="S381" s="80"/>
      <c r="T381" s="142"/>
      <c r="U381" s="141"/>
      <c r="V381" s="141"/>
      <c r="W381" s="141"/>
      <c r="X381" s="141"/>
      <c r="Y381" s="141"/>
      <c r="Z381" s="141"/>
      <c r="AA381" s="141"/>
      <c r="AB381" s="141"/>
      <c r="AC381" s="141"/>
      <c r="AD381" s="136">
        <f>AD382</f>
        <v>8976000</v>
      </c>
    </row>
    <row r="382" spans="2:31" ht="27.95" customHeight="1">
      <c r="B382" s="138"/>
      <c r="C382" s="138"/>
      <c r="D382" s="138"/>
      <c r="E382" s="138"/>
      <c r="F382" s="134"/>
      <c r="G382" s="139"/>
      <c r="H382" s="46"/>
      <c r="I382" s="135"/>
      <c r="J382" s="141" t="s">
        <v>8</v>
      </c>
      <c r="K382" s="143" t="s">
        <v>101</v>
      </c>
      <c r="L382" s="143"/>
      <c r="M382" s="137">
        <v>5500</v>
      </c>
      <c r="N382" s="141" t="s">
        <v>22</v>
      </c>
      <c r="O382" s="141" t="s">
        <v>5</v>
      </c>
      <c r="P382" s="80">
        <v>136</v>
      </c>
      <c r="Q382" s="141" t="s">
        <v>23</v>
      </c>
      <c r="R382" s="141" t="s">
        <v>5</v>
      </c>
      <c r="S382" s="80">
        <v>12</v>
      </c>
      <c r="T382" s="142" t="s">
        <v>250</v>
      </c>
      <c r="U382" s="141"/>
      <c r="V382" s="141"/>
      <c r="W382" s="141"/>
      <c r="X382" s="141"/>
      <c r="Y382" s="141"/>
      <c r="Z382" s="141"/>
      <c r="AA382" s="141"/>
      <c r="AB382" s="141"/>
      <c r="AC382" s="141" t="s">
        <v>24</v>
      </c>
      <c r="AD382" s="136">
        <f>M382*P382*S382</f>
        <v>8976000</v>
      </c>
    </row>
    <row r="383" spans="2:31" ht="27.75" customHeight="1">
      <c r="B383" s="49"/>
      <c r="C383" s="138"/>
      <c r="D383" s="138"/>
      <c r="E383" s="138"/>
      <c r="F383" s="134"/>
      <c r="G383" s="37"/>
      <c r="H383" s="46"/>
      <c r="I383" s="135"/>
      <c r="J383" s="898" t="s">
        <v>629</v>
      </c>
      <c r="K383" s="899"/>
      <c r="L383" s="143"/>
      <c r="M383" s="137"/>
      <c r="N383" s="141"/>
      <c r="O383" s="141"/>
      <c r="P383" s="82"/>
      <c r="Q383" s="141"/>
      <c r="R383" s="141"/>
      <c r="S383" s="80"/>
      <c r="T383" s="142"/>
      <c r="U383" s="141"/>
      <c r="V383" s="141"/>
      <c r="W383" s="141"/>
      <c r="X383" s="141"/>
      <c r="Y383" s="141"/>
      <c r="Z383" s="141"/>
      <c r="AA383" s="141"/>
      <c r="AB383" s="141"/>
      <c r="AC383" s="141"/>
      <c r="AD383" s="136">
        <f>AD384</f>
        <v>2424000</v>
      </c>
    </row>
    <row r="384" spans="2:31" ht="27.75" customHeight="1">
      <c r="B384" s="49"/>
      <c r="C384" s="138"/>
      <c r="D384" s="138"/>
      <c r="E384" s="140"/>
      <c r="F384" s="134"/>
      <c r="G384" s="37"/>
      <c r="H384" s="46"/>
      <c r="I384" s="135"/>
      <c r="J384" s="8" t="s">
        <v>8</v>
      </c>
      <c r="K384" s="143" t="s">
        <v>101</v>
      </c>
      <c r="L384" s="143" t="s">
        <v>630</v>
      </c>
      <c r="M384" s="137">
        <v>11400000</v>
      </c>
      <c r="N384" s="141" t="s">
        <v>22</v>
      </c>
      <c r="O384" s="141"/>
      <c r="P384" s="141" t="s">
        <v>631</v>
      </c>
      <c r="Q384" s="894" t="s">
        <v>632</v>
      </c>
      <c r="R384" s="894"/>
      <c r="S384" s="895">
        <v>8976000</v>
      </c>
      <c r="T384" s="895"/>
      <c r="U384" s="141" t="s">
        <v>22</v>
      </c>
      <c r="V384" s="141"/>
      <c r="W384" s="38"/>
      <c r="X384" s="38"/>
      <c r="Y384" s="38"/>
      <c r="Z384" s="38"/>
      <c r="AA384" s="141"/>
      <c r="AB384" s="141"/>
      <c r="AC384" s="141" t="s">
        <v>555</v>
      </c>
      <c r="AD384" s="136">
        <f>M384-S384</f>
        <v>2424000</v>
      </c>
      <c r="AE384" s="159" t="s">
        <v>749</v>
      </c>
    </row>
    <row r="385" spans="2:31" ht="27.95" customHeight="1">
      <c r="B385" s="138"/>
      <c r="C385" s="138"/>
      <c r="D385" s="138"/>
      <c r="E385" s="140"/>
      <c r="F385" s="88" t="s">
        <v>102</v>
      </c>
      <c r="G385" s="19">
        <v>3660</v>
      </c>
      <c r="H385" s="58">
        <v>1910</v>
      </c>
      <c r="I385" s="100">
        <f>G385-H385</f>
        <v>1750</v>
      </c>
      <c r="J385" s="905" t="s">
        <v>102</v>
      </c>
      <c r="K385" s="906"/>
      <c r="L385" s="171"/>
      <c r="M385" s="20"/>
      <c r="N385" s="3"/>
      <c r="O385" s="3"/>
      <c r="P385" s="4"/>
      <c r="Q385" s="3"/>
      <c r="R385" s="3"/>
      <c r="S385" s="4"/>
      <c r="T385" s="2"/>
      <c r="U385" s="3"/>
      <c r="V385" s="3"/>
      <c r="W385" s="3"/>
      <c r="X385" s="3"/>
      <c r="Y385" s="3"/>
      <c r="Z385" s="3"/>
      <c r="AA385" s="3"/>
      <c r="AB385" s="3"/>
      <c r="AC385" s="3"/>
      <c r="AD385" s="12">
        <f>AD386+AD390</f>
        <v>3660000</v>
      </c>
    </row>
    <row r="386" spans="2:31" ht="27.95" customHeight="1">
      <c r="B386" s="138"/>
      <c r="C386" s="138"/>
      <c r="D386" s="138"/>
      <c r="E386" s="138"/>
      <c r="F386" s="134"/>
      <c r="G386" s="139"/>
      <c r="H386" s="46"/>
      <c r="I386" s="123"/>
      <c r="J386" s="898" t="s">
        <v>634</v>
      </c>
      <c r="K386" s="899"/>
      <c r="L386" s="178"/>
      <c r="M386" s="137"/>
      <c r="N386" s="141"/>
      <c r="O386" s="141"/>
      <c r="P386" s="80"/>
      <c r="Q386" s="141"/>
      <c r="R386" s="141"/>
      <c r="S386" s="80"/>
      <c r="T386" s="142"/>
      <c r="U386" s="141"/>
      <c r="V386" s="141"/>
      <c r="W386" s="141"/>
      <c r="X386" s="141"/>
      <c r="Y386" s="141"/>
      <c r="Z386" s="141"/>
      <c r="AA386" s="141"/>
      <c r="AB386" s="141"/>
      <c r="AC386" s="141"/>
      <c r="AD386" s="136">
        <f>SUM(AD387:AD389)</f>
        <v>1910000</v>
      </c>
    </row>
    <row r="387" spans="2:31" ht="27.95" customHeight="1">
      <c r="B387" s="138"/>
      <c r="C387" s="138"/>
      <c r="D387" s="138"/>
      <c r="E387" s="140"/>
      <c r="F387" s="134"/>
      <c r="G387" s="139"/>
      <c r="H387" s="46"/>
      <c r="I387" s="135"/>
      <c r="J387" s="141" t="s">
        <v>8</v>
      </c>
      <c r="K387" s="143" t="s">
        <v>285</v>
      </c>
      <c r="L387" s="9"/>
      <c r="M387" s="137">
        <v>70000</v>
      </c>
      <c r="N387" s="141" t="s">
        <v>22</v>
      </c>
      <c r="O387" s="141" t="s">
        <v>5</v>
      </c>
      <c r="P387" s="80">
        <v>2</v>
      </c>
      <c r="Q387" s="141" t="s">
        <v>42</v>
      </c>
      <c r="R387" s="141" t="s">
        <v>5</v>
      </c>
      <c r="S387" s="80">
        <v>11</v>
      </c>
      <c r="T387" s="142" t="s">
        <v>23</v>
      </c>
      <c r="U387" s="141"/>
      <c r="V387" s="141"/>
      <c r="W387" s="141"/>
      <c r="X387" s="141"/>
      <c r="Y387" s="141"/>
      <c r="Z387" s="141"/>
      <c r="AA387" s="141"/>
      <c r="AB387" s="141"/>
      <c r="AC387" s="141" t="s">
        <v>24</v>
      </c>
      <c r="AD387" s="136">
        <f>M387*P387*S387</f>
        <v>1540000</v>
      </c>
    </row>
    <row r="388" spans="2:31" ht="27.95" customHeight="1">
      <c r="B388" s="71"/>
      <c r="C388" s="71"/>
      <c r="D388" s="71"/>
      <c r="E388" s="78"/>
      <c r="F388" s="89"/>
      <c r="G388" s="79"/>
      <c r="H388" s="106"/>
      <c r="I388" s="116"/>
      <c r="J388" s="520" t="s">
        <v>8</v>
      </c>
      <c r="K388" s="521" t="s">
        <v>286</v>
      </c>
      <c r="L388" s="118"/>
      <c r="M388" s="50">
        <v>50000</v>
      </c>
      <c r="N388" s="131" t="s">
        <v>22</v>
      </c>
      <c r="O388" s="131" t="s">
        <v>5</v>
      </c>
      <c r="P388" s="90">
        <v>1</v>
      </c>
      <c r="Q388" s="131" t="s">
        <v>42</v>
      </c>
      <c r="R388" s="131" t="s">
        <v>5</v>
      </c>
      <c r="S388" s="90">
        <v>5</v>
      </c>
      <c r="T388" s="86" t="s">
        <v>23</v>
      </c>
      <c r="U388" s="131"/>
      <c r="V388" s="208"/>
      <c r="W388" s="208"/>
      <c r="X388" s="208"/>
      <c r="Y388" s="208"/>
      <c r="Z388" s="208"/>
      <c r="AA388" s="208"/>
      <c r="AB388" s="208"/>
      <c r="AC388" s="131" t="s">
        <v>24</v>
      </c>
      <c r="AD388" s="96">
        <f>M388*P388*S388</f>
        <v>250000</v>
      </c>
    </row>
    <row r="389" spans="2:31" ht="27.95" customHeight="1">
      <c r="B389" s="138"/>
      <c r="C389" s="138"/>
      <c r="D389" s="138"/>
      <c r="E389" s="140"/>
      <c r="F389" s="134"/>
      <c r="G389" s="37"/>
      <c r="H389" s="46"/>
      <c r="I389" s="123"/>
      <c r="J389" s="41" t="s">
        <v>8</v>
      </c>
      <c r="K389" s="42" t="s">
        <v>572</v>
      </c>
      <c r="L389" s="143"/>
      <c r="M389" s="137">
        <v>30000</v>
      </c>
      <c r="N389" s="141" t="s">
        <v>22</v>
      </c>
      <c r="O389" s="141" t="s">
        <v>5</v>
      </c>
      <c r="P389" s="80">
        <v>2</v>
      </c>
      <c r="Q389" s="141" t="s">
        <v>42</v>
      </c>
      <c r="R389" s="141" t="s">
        <v>5</v>
      </c>
      <c r="S389" s="80">
        <v>2</v>
      </c>
      <c r="T389" s="142" t="s">
        <v>23</v>
      </c>
      <c r="U389" s="141"/>
      <c r="V389" s="38"/>
      <c r="W389" s="38"/>
      <c r="X389" s="38"/>
      <c r="Y389" s="38"/>
      <c r="Z389" s="38"/>
      <c r="AA389" s="38"/>
      <c r="AB389" s="38"/>
      <c r="AC389" s="141" t="s">
        <v>24</v>
      </c>
      <c r="AD389" s="136">
        <f>M389*P389*S389</f>
        <v>120000</v>
      </c>
    </row>
    <row r="390" spans="2:31" ht="27.75" customHeight="1">
      <c r="B390" s="49"/>
      <c r="C390" s="138"/>
      <c r="D390" s="138"/>
      <c r="E390" s="138"/>
      <c r="F390" s="134"/>
      <c r="G390" s="37"/>
      <c r="H390" s="46"/>
      <c r="I390" s="135"/>
      <c r="J390" s="898" t="s">
        <v>629</v>
      </c>
      <c r="K390" s="899"/>
      <c r="L390" s="143"/>
      <c r="M390" s="137"/>
      <c r="N390" s="141"/>
      <c r="O390" s="141"/>
      <c r="P390" s="82"/>
      <c r="Q390" s="141"/>
      <c r="R390" s="141"/>
      <c r="S390" s="80"/>
      <c r="T390" s="142"/>
      <c r="U390" s="141"/>
      <c r="V390" s="141"/>
      <c r="W390" s="141"/>
      <c r="X390" s="141"/>
      <c r="Y390" s="141"/>
      <c r="Z390" s="141"/>
      <c r="AA390" s="141"/>
      <c r="AB390" s="141"/>
      <c r="AC390" s="141"/>
      <c r="AD390" s="136">
        <f>AD391</f>
        <v>1750000</v>
      </c>
    </row>
    <row r="391" spans="2:31" ht="27.75" customHeight="1">
      <c r="B391" s="49"/>
      <c r="C391" s="138"/>
      <c r="D391" s="138"/>
      <c r="E391" s="140"/>
      <c r="F391" s="134"/>
      <c r="G391" s="37"/>
      <c r="H391" s="46"/>
      <c r="I391" s="135"/>
      <c r="J391" s="41" t="s">
        <v>8</v>
      </c>
      <c r="K391" s="42" t="s">
        <v>286</v>
      </c>
      <c r="L391" s="143" t="s">
        <v>630</v>
      </c>
      <c r="M391" s="137">
        <v>2000000</v>
      </c>
      <c r="N391" s="141" t="s">
        <v>22</v>
      </c>
      <c r="O391" s="141"/>
      <c r="P391" s="141" t="s">
        <v>631</v>
      </c>
      <c r="Q391" s="894" t="s">
        <v>632</v>
      </c>
      <c r="R391" s="894"/>
      <c r="S391" s="895">
        <v>250000</v>
      </c>
      <c r="T391" s="895"/>
      <c r="U391" s="141" t="s">
        <v>22</v>
      </c>
      <c r="V391" s="141"/>
      <c r="W391" s="38"/>
      <c r="X391" s="38"/>
      <c r="Y391" s="38"/>
      <c r="Z391" s="38"/>
      <c r="AA391" s="141"/>
      <c r="AB391" s="141"/>
      <c r="AC391" s="141" t="s">
        <v>555</v>
      </c>
      <c r="AD391" s="136">
        <f>M391-S391</f>
        <v>1750000</v>
      </c>
      <c r="AE391" s="159" t="s">
        <v>673</v>
      </c>
    </row>
    <row r="392" spans="2:31" ht="27.95" customHeight="1">
      <c r="B392" s="138"/>
      <c r="C392" s="138"/>
      <c r="D392" s="138"/>
      <c r="E392" s="140"/>
      <c r="F392" s="24" t="s">
        <v>103</v>
      </c>
      <c r="G392" s="19">
        <v>930548</v>
      </c>
      <c r="H392" s="58">
        <v>813562</v>
      </c>
      <c r="I392" s="100">
        <f>G392-H392</f>
        <v>116986</v>
      </c>
      <c r="J392" s="905" t="s">
        <v>103</v>
      </c>
      <c r="K392" s="906"/>
      <c r="L392" s="906"/>
      <c r="M392" s="906"/>
      <c r="N392" s="906"/>
      <c r="O392" s="906"/>
      <c r="P392" s="906"/>
      <c r="Q392" s="3"/>
      <c r="R392" s="3"/>
      <c r="S392" s="4"/>
      <c r="T392" s="2"/>
      <c r="U392" s="3"/>
      <c r="V392" s="3"/>
      <c r="W392" s="3"/>
      <c r="X392" s="3"/>
      <c r="Y392" s="3"/>
      <c r="Z392" s="3"/>
      <c r="AA392" s="3"/>
      <c r="AB392" s="3"/>
      <c r="AC392" s="3"/>
      <c r="AD392" s="12">
        <f>AD393+AD409</f>
        <v>930548460</v>
      </c>
    </row>
    <row r="393" spans="2:31" ht="27.95" customHeight="1">
      <c r="B393" s="138"/>
      <c r="C393" s="138"/>
      <c r="D393" s="138"/>
      <c r="E393" s="138"/>
      <c r="F393" s="134"/>
      <c r="G393" s="139"/>
      <c r="H393" s="46"/>
      <c r="I393" s="123"/>
      <c r="J393" s="898" t="s">
        <v>634</v>
      </c>
      <c r="K393" s="899"/>
      <c r="L393" s="178"/>
      <c r="M393" s="137"/>
      <c r="N393" s="141"/>
      <c r="O393" s="141"/>
      <c r="P393" s="80"/>
      <c r="Q393" s="141"/>
      <c r="R393" s="141"/>
      <c r="S393" s="80"/>
      <c r="T393" s="142"/>
      <c r="U393" s="141"/>
      <c r="V393" s="141"/>
      <c r="W393" s="141"/>
      <c r="X393" s="141"/>
      <c r="Y393" s="141"/>
      <c r="Z393" s="141"/>
      <c r="AA393" s="141"/>
      <c r="AB393" s="141"/>
      <c r="AC393" s="141"/>
      <c r="AD393" s="136">
        <f>SUM(AD394:AD408)</f>
        <v>813561560</v>
      </c>
    </row>
    <row r="394" spans="2:31" ht="27.95" customHeight="1">
      <c r="B394" s="138"/>
      <c r="C394" s="138"/>
      <c r="D394" s="138"/>
      <c r="E394" s="140"/>
      <c r="F394" s="134"/>
      <c r="G394" s="139"/>
      <c r="H394" s="46"/>
      <c r="I394" s="135"/>
      <c r="J394" s="141" t="s">
        <v>8</v>
      </c>
      <c r="K394" s="143" t="s">
        <v>104</v>
      </c>
      <c r="L394" s="143"/>
      <c r="M394" s="137">
        <f>[1]수입!W88+[1]수입!W106+[1]수입!W122+[1]수입!W130+[1]수입!W145-[1]수입!W89-[1]수입!W120</f>
        <v>216638400</v>
      </c>
      <c r="N394" s="141" t="s">
        <v>22</v>
      </c>
      <c r="O394" s="141" t="s">
        <v>5</v>
      </c>
      <c r="P394" s="157">
        <v>50</v>
      </c>
      <c r="Q394" s="141" t="s">
        <v>256</v>
      </c>
      <c r="R394" s="141"/>
      <c r="S394" s="80"/>
      <c r="T394" s="142"/>
      <c r="U394" s="141"/>
      <c r="V394" s="141"/>
      <c r="W394" s="141"/>
      <c r="X394" s="141"/>
      <c r="Y394" s="141"/>
      <c r="Z394" s="141"/>
      <c r="AA394" s="141"/>
      <c r="AB394" s="141"/>
      <c r="AC394" s="141" t="s">
        <v>24</v>
      </c>
      <c r="AD394" s="136">
        <f>ROUNDUP(M394*P394%,-1)</f>
        <v>108319200</v>
      </c>
    </row>
    <row r="395" spans="2:31" ht="27.95" customHeight="1">
      <c r="B395" s="138"/>
      <c r="C395" s="138"/>
      <c r="D395" s="138"/>
      <c r="E395" s="140"/>
      <c r="F395" s="134"/>
      <c r="G395" s="139"/>
      <c r="H395" s="46"/>
      <c r="I395" s="135"/>
      <c r="J395" s="141" t="s">
        <v>8</v>
      </c>
      <c r="K395" s="143" t="s">
        <v>158</v>
      </c>
      <c r="L395" s="143"/>
      <c r="M395" s="137">
        <f>[1]수입!W89</f>
        <v>75456000</v>
      </c>
      <c r="N395" s="141" t="s">
        <v>22</v>
      </c>
      <c r="O395" s="141" t="s">
        <v>5</v>
      </c>
      <c r="P395" s="80">
        <v>55</v>
      </c>
      <c r="Q395" s="141" t="s">
        <v>256</v>
      </c>
      <c r="R395" s="141"/>
      <c r="S395" s="80"/>
      <c r="T395" s="142"/>
      <c r="U395" s="141"/>
      <c r="V395" s="141"/>
      <c r="W395" s="141"/>
      <c r="X395" s="141"/>
      <c r="Y395" s="141"/>
      <c r="Z395" s="141"/>
      <c r="AA395" s="141"/>
      <c r="AB395" s="141"/>
      <c r="AC395" s="141" t="s">
        <v>24</v>
      </c>
      <c r="AD395" s="136">
        <f>M395*P395%</f>
        <v>41500800</v>
      </c>
    </row>
    <row r="396" spans="2:31" ht="27.95" customHeight="1">
      <c r="B396" s="138"/>
      <c r="C396" s="138"/>
      <c r="D396" s="138"/>
      <c r="E396" s="140"/>
      <c r="F396" s="134"/>
      <c r="G396" s="139"/>
      <c r="H396" s="46"/>
      <c r="I396" s="135"/>
      <c r="J396" s="141" t="s">
        <v>8</v>
      </c>
      <c r="K396" s="143" t="s">
        <v>167</v>
      </c>
      <c r="L396" s="9"/>
      <c r="M396" s="137">
        <f>[1]수입!W101</f>
        <v>41940000</v>
      </c>
      <c r="N396" s="141" t="s">
        <v>22</v>
      </c>
      <c r="O396" s="141" t="s">
        <v>5</v>
      </c>
      <c r="P396" s="80">
        <v>60</v>
      </c>
      <c r="Q396" s="141" t="s">
        <v>256</v>
      </c>
      <c r="R396" s="141"/>
      <c r="S396" s="80"/>
      <c r="T396" s="142"/>
      <c r="U396" s="141"/>
      <c r="V396" s="141"/>
      <c r="W396" s="141"/>
      <c r="X396" s="141"/>
      <c r="Y396" s="141"/>
      <c r="Z396" s="141"/>
      <c r="AA396" s="141"/>
      <c r="AB396" s="141"/>
      <c r="AC396" s="141" t="s">
        <v>24</v>
      </c>
      <c r="AD396" s="136">
        <f>M396*P396%</f>
        <v>25164000</v>
      </c>
    </row>
    <row r="397" spans="2:31" ht="27.95" customHeight="1">
      <c r="B397" s="138"/>
      <c r="C397" s="138"/>
      <c r="D397" s="138"/>
      <c r="E397" s="140"/>
      <c r="F397" s="134"/>
      <c r="G397" s="139"/>
      <c r="H397" s="46"/>
      <c r="I397" s="135"/>
      <c r="J397" s="141" t="s">
        <v>8</v>
      </c>
      <c r="K397" s="143" t="s">
        <v>287</v>
      </c>
      <c r="L397" s="9"/>
      <c r="M397" s="137">
        <f>[1]수입!W120</f>
        <v>5040000</v>
      </c>
      <c r="N397" s="141" t="s">
        <v>22</v>
      </c>
      <c r="O397" s="141" t="s">
        <v>5</v>
      </c>
      <c r="P397" s="80">
        <v>67</v>
      </c>
      <c r="Q397" s="141" t="s">
        <v>256</v>
      </c>
      <c r="R397" s="141"/>
      <c r="S397" s="80"/>
      <c r="T397" s="142"/>
      <c r="U397" s="141"/>
      <c r="V397" s="141"/>
      <c r="W397" s="141"/>
      <c r="X397" s="141"/>
      <c r="Y397" s="141"/>
      <c r="Z397" s="141"/>
      <c r="AA397" s="141"/>
      <c r="AB397" s="141"/>
      <c r="AC397" s="141" t="s">
        <v>24</v>
      </c>
      <c r="AD397" s="136">
        <f>M397*2/3</f>
        <v>3360000</v>
      </c>
    </row>
    <row r="398" spans="2:31" ht="27.95" customHeight="1">
      <c r="B398" s="138"/>
      <c r="C398" s="138"/>
      <c r="D398" s="138"/>
      <c r="E398" s="140"/>
      <c r="F398" s="134"/>
      <c r="G398" s="139"/>
      <c r="H398" s="46"/>
      <c r="I398" s="135"/>
      <c r="J398" s="141" t="s">
        <v>8</v>
      </c>
      <c r="K398" s="143" t="s">
        <v>288</v>
      </c>
      <c r="L398" s="143"/>
      <c r="M398" s="137">
        <f>[1]수입!W128</f>
        <v>10800000</v>
      </c>
      <c r="N398" s="141" t="s">
        <v>22</v>
      </c>
      <c r="O398" s="141" t="s">
        <v>5</v>
      </c>
      <c r="P398" s="157">
        <v>50</v>
      </c>
      <c r="Q398" s="141" t="s">
        <v>256</v>
      </c>
      <c r="R398" s="141"/>
      <c r="S398" s="80"/>
      <c r="T398" s="142"/>
      <c r="U398" s="141"/>
      <c r="V398" s="141"/>
      <c r="W398" s="141"/>
      <c r="X398" s="141"/>
      <c r="Y398" s="141"/>
      <c r="Z398" s="141"/>
      <c r="AA398" s="141"/>
      <c r="AB398" s="141"/>
      <c r="AC398" s="141" t="s">
        <v>24</v>
      </c>
      <c r="AD398" s="136">
        <f>M398*P398%</f>
        <v>5400000</v>
      </c>
    </row>
    <row r="399" spans="2:31" ht="27.95" customHeight="1">
      <c r="B399" s="138" t="s">
        <v>106</v>
      </c>
      <c r="C399" s="138"/>
      <c r="D399" s="138"/>
      <c r="E399" s="140"/>
      <c r="F399" s="134"/>
      <c r="G399" s="139"/>
      <c r="H399" s="46"/>
      <c r="I399" s="135"/>
      <c r="J399" s="141" t="s">
        <v>8</v>
      </c>
      <c r="K399" s="143" t="s">
        <v>107</v>
      </c>
      <c r="L399" s="143"/>
      <c r="M399" s="137">
        <v>125000</v>
      </c>
      <c r="N399" s="141" t="s">
        <v>22</v>
      </c>
      <c r="O399" s="141" t="s">
        <v>5</v>
      </c>
      <c r="P399" s="80">
        <v>12</v>
      </c>
      <c r="Q399" s="141" t="s">
        <v>1</v>
      </c>
      <c r="R399" s="141"/>
      <c r="S399" s="80"/>
      <c r="T399" s="142"/>
      <c r="U399" s="141"/>
      <c r="V399" s="141"/>
      <c r="W399" s="141"/>
      <c r="X399" s="141"/>
      <c r="Y399" s="141"/>
      <c r="Z399" s="141"/>
      <c r="AA399" s="141"/>
      <c r="AB399" s="141"/>
      <c r="AC399" s="141" t="s">
        <v>24</v>
      </c>
      <c r="AD399" s="136">
        <f>M399*P399</f>
        <v>1500000</v>
      </c>
    </row>
    <row r="400" spans="2:31" ht="27.95" customHeight="1">
      <c r="B400" s="138"/>
      <c r="C400" s="138"/>
      <c r="D400" s="138"/>
      <c r="E400" s="140"/>
      <c r="F400" s="134"/>
      <c r="G400" s="139"/>
      <c r="H400" s="46"/>
      <c r="I400" s="135"/>
      <c r="J400" s="141" t="s">
        <v>8</v>
      </c>
      <c r="K400" s="143" t="s">
        <v>108</v>
      </c>
      <c r="L400" s="143"/>
      <c r="M400" s="137">
        <v>9600000</v>
      </c>
      <c r="N400" s="141" t="s">
        <v>22</v>
      </c>
      <c r="O400" s="141" t="s">
        <v>5</v>
      </c>
      <c r="P400" s="80">
        <v>12</v>
      </c>
      <c r="Q400" s="141" t="s">
        <v>1</v>
      </c>
      <c r="R400" s="141"/>
      <c r="S400" s="80"/>
      <c r="T400" s="142"/>
      <c r="U400" s="141"/>
      <c r="V400" s="141"/>
      <c r="W400" s="141"/>
      <c r="X400" s="141"/>
      <c r="Y400" s="141"/>
      <c r="Z400" s="141"/>
      <c r="AA400" s="141"/>
      <c r="AB400" s="141"/>
      <c r="AC400" s="141" t="s">
        <v>24</v>
      </c>
      <c r="AD400" s="136">
        <f>M400*P400</f>
        <v>115200000</v>
      </c>
    </row>
    <row r="401" spans="2:32" ht="27.95" customHeight="1">
      <c r="B401" s="138"/>
      <c r="C401" s="138"/>
      <c r="D401" s="138"/>
      <c r="E401" s="140"/>
      <c r="F401" s="134"/>
      <c r="G401" s="139"/>
      <c r="H401" s="46"/>
      <c r="I401" s="135"/>
      <c r="J401" s="141" t="s">
        <v>8</v>
      </c>
      <c r="K401" s="143" t="s">
        <v>109</v>
      </c>
      <c r="L401" s="143"/>
      <c r="M401" s="137">
        <v>1018700</v>
      </c>
      <c r="N401" s="141" t="s">
        <v>22</v>
      </c>
      <c r="O401" s="141" t="s">
        <v>5</v>
      </c>
      <c r="P401" s="80">
        <v>12</v>
      </c>
      <c r="Q401" s="141" t="s">
        <v>1</v>
      </c>
      <c r="R401" s="141" t="s">
        <v>5</v>
      </c>
      <c r="S401" s="80">
        <v>2</v>
      </c>
      <c r="T401" s="142" t="s">
        <v>268</v>
      </c>
      <c r="U401" s="141"/>
      <c r="V401" s="141"/>
      <c r="W401" s="141"/>
      <c r="X401" s="141"/>
      <c r="Y401" s="141"/>
      <c r="Z401" s="141"/>
      <c r="AA401" s="141"/>
      <c r="AB401" s="141"/>
      <c r="AC401" s="141" t="s">
        <v>24</v>
      </c>
      <c r="AD401" s="136">
        <f>M401*P401*S401</f>
        <v>24448800</v>
      </c>
    </row>
    <row r="402" spans="2:32" ht="27.95" customHeight="1">
      <c r="B402" s="138"/>
      <c r="C402" s="138"/>
      <c r="D402" s="138"/>
      <c r="E402" s="140"/>
      <c r="F402" s="134"/>
      <c r="G402" s="139"/>
      <c r="H402" s="46"/>
      <c r="I402" s="135"/>
      <c r="J402" s="141" t="s">
        <v>8</v>
      </c>
      <c r="K402" s="143" t="s">
        <v>573</v>
      </c>
      <c r="L402" s="143"/>
      <c r="M402" s="137">
        <f>([1]수입!W84-10252800)*1.1</f>
        <v>37192320</v>
      </c>
      <c r="N402" s="141" t="s">
        <v>22</v>
      </c>
      <c r="O402" s="141" t="s">
        <v>5</v>
      </c>
      <c r="P402" s="157">
        <v>50</v>
      </c>
      <c r="Q402" s="141" t="s">
        <v>256</v>
      </c>
      <c r="R402" s="141"/>
      <c r="S402" s="80"/>
      <c r="T402" s="142"/>
      <c r="U402" s="141"/>
      <c r="V402" s="141"/>
      <c r="W402" s="141"/>
      <c r="X402" s="141"/>
      <c r="Y402" s="141"/>
      <c r="Z402" s="141"/>
      <c r="AA402" s="141"/>
      <c r="AB402" s="141"/>
      <c r="AC402" s="141" t="s">
        <v>24</v>
      </c>
      <c r="AD402" s="136">
        <f>ROUNDUP(M402*P402%,-1)</f>
        <v>18596160</v>
      </c>
    </row>
    <row r="403" spans="2:32" ht="27.95" customHeight="1">
      <c r="B403" s="138"/>
      <c r="C403" s="138"/>
      <c r="D403" s="138"/>
      <c r="E403" s="140"/>
      <c r="F403" s="134"/>
      <c r="G403" s="139"/>
      <c r="H403" s="46"/>
      <c r="I403" s="135"/>
      <c r="J403" s="141" t="s">
        <v>8</v>
      </c>
      <c r="K403" s="143" t="s">
        <v>289</v>
      </c>
      <c r="L403" s="143"/>
      <c r="M403" s="137">
        <f>ROUND(([1]수입!W44+[1]수입!W46+[1]수입!W48+[1]수입!W51+[1]수입!W53+[1]수입!W60+[1]수입!W63+[1]수입!W70+[1]수입!W72+[1]수입!W74+[1]수입!W77)*1.1,-1)-7070440</f>
        <v>406175620</v>
      </c>
      <c r="N403" s="141" t="s">
        <v>22</v>
      </c>
      <c r="O403" s="141" t="s">
        <v>5</v>
      </c>
      <c r="P403" s="157">
        <v>50</v>
      </c>
      <c r="Q403" s="141" t="s">
        <v>256</v>
      </c>
      <c r="R403" s="141"/>
      <c r="S403" s="80"/>
      <c r="T403" s="142"/>
      <c r="U403" s="141"/>
      <c r="V403" s="141"/>
      <c r="W403" s="141"/>
      <c r="X403" s="141"/>
      <c r="Y403" s="141"/>
      <c r="Z403" s="141"/>
      <c r="AA403" s="141"/>
      <c r="AB403" s="141"/>
      <c r="AC403" s="141" t="s">
        <v>24</v>
      </c>
      <c r="AD403" s="136">
        <f>ROUNDUP(M403*P403%,-1)</f>
        <v>203087810</v>
      </c>
    </row>
    <row r="404" spans="2:32" ht="27.95" customHeight="1">
      <c r="B404" s="138"/>
      <c r="C404" s="138"/>
      <c r="D404" s="138"/>
      <c r="E404" s="140"/>
      <c r="F404" s="134"/>
      <c r="G404" s="139"/>
      <c r="H404" s="46"/>
      <c r="I404" s="135"/>
      <c r="J404" s="141" t="s">
        <v>8</v>
      </c>
      <c r="K404" s="143" t="s">
        <v>290</v>
      </c>
      <c r="L404" s="9"/>
      <c r="M404" s="137">
        <v>336000</v>
      </c>
      <c r="N404" s="141" t="s">
        <v>22</v>
      </c>
      <c r="O404" s="141" t="s">
        <v>5</v>
      </c>
      <c r="P404" s="157">
        <v>12</v>
      </c>
      <c r="Q404" s="141" t="s">
        <v>250</v>
      </c>
      <c r="R404" s="141" t="s">
        <v>5</v>
      </c>
      <c r="S404" s="80">
        <v>2</v>
      </c>
      <c r="T404" s="142" t="s">
        <v>268</v>
      </c>
      <c r="U404" s="141"/>
      <c r="V404" s="141"/>
      <c r="W404" s="141"/>
      <c r="X404" s="141"/>
      <c r="Y404" s="141"/>
      <c r="Z404" s="141"/>
      <c r="AA404" s="141"/>
      <c r="AB404" s="141"/>
      <c r="AC404" s="141" t="s">
        <v>24</v>
      </c>
      <c r="AD404" s="136">
        <f>M404*P404*S404</f>
        <v>8064000</v>
      </c>
    </row>
    <row r="405" spans="2:32" ht="27.95" customHeight="1">
      <c r="B405" s="138"/>
      <c r="C405" s="138"/>
      <c r="D405" s="138"/>
      <c r="E405" s="138"/>
      <c r="F405" s="134"/>
      <c r="G405" s="139"/>
      <c r="H405" s="46"/>
      <c r="I405" s="135"/>
      <c r="J405" s="141" t="s">
        <v>8</v>
      </c>
      <c r="K405" s="143" t="s">
        <v>291</v>
      </c>
      <c r="L405" s="9"/>
      <c r="M405" s="137">
        <v>650000</v>
      </c>
      <c r="N405" s="141" t="s">
        <v>22</v>
      </c>
      <c r="O405" s="141" t="s">
        <v>5</v>
      </c>
      <c r="P405" s="157">
        <v>7</v>
      </c>
      <c r="Q405" s="141" t="s">
        <v>292</v>
      </c>
      <c r="R405" s="141" t="s">
        <v>5</v>
      </c>
      <c r="S405" s="80">
        <v>12</v>
      </c>
      <c r="T405" s="141" t="s">
        <v>1</v>
      </c>
      <c r="U405" s="141"/>
      <c r="V405" s="141"/>
      <c r="W405" s="141"/>
      <c r="X405" s="141"/>
      <c r="Y405" s="141"/>
      <c r="Z405" s="141"/>
      <c r="AA405" s="141"/>
      <c r="AB405" s="141"/>
      <c r="AC405" s="141" t="s">
        <v>24</v>
      </c>
      <c r="AD405" s="136">
        <f>M405*P405*S405</f>
        <v>54600000</v>
      </c>
    </row>
    <row r="406" spans="2:32" ht="27.95" customHeight="1">
      <c r="B406" s="138"/>
      <c r="C406" s="138"/>
      <c r="D406" s="138"/>
      <c r="E406" s="138"/>
      <c r="F406" s="134"/>
      <c r="G406" s="139"/>
      <c r="H406" s="46"/>
      <c r="I406" s="135"/>
      <c r="J406" s="141" t="s">
        <v>8</v>
      </c>
      <c r="K406" s="143" t="s">
        <v>574</v>
      </c>
      <c r="L406" s="9"/>
      <c r="M406" s="137">
        <f>ROUND([1]수입!W36*1.1,-1)</f>
        <v>9600100</v>
      </c>
      <c r="N406" s="141" t="s">
        <v>22</v>
      </c>
      <c r="O406" s="141" t="s">
        <v>5</v>
      </c>
      <c r="P406" s="157">
        <v>50</v>
      </c>
      <c r="Q406" s="141" t="s">
        <v>256</v>
      </c>
      <c r="R406" s="141"/>
      <c r="S406" s="80"/>
      <c r="T406" s="141"/>
      <c r="U406" s="141"/>
      <c r="V406" s="141"/>
      <c r="W406" s="141"/>
      <c r="X406" s="141"/>
      <c r="Y406" s="141"/>
      <c r="Z406" s="141"/>
      <c r="AA406" s="141"/>
      <c r="AB406" s="141"/>
      <c r="AC406" s="141" t="s">
        <v>24</v>
      </c>
      <c r="AD406" s="136">
        <f>M406*P406%</f>
        <v>4800050</v>
      </c>
    </row>
    <row r="407" spans="2:32" ht="27.95" customHeight="1">
      <c r="B407" s="138"/>
      <c r="C407" s="138"/>
      <c r="D407" s="138"/>
      <c r="E407" s="138"/>
      <c r="F407" s="134"/>
      <c r="G407" s="139"/>
      <c r="H407" s="46"/>
      <c r="I407" s="135"/>
      <c r="J407" s="141" t="s">
        <v>8</v>
      </c>
      <c r="K407" s="143" t="s">
        <v>293</v>
      </c>
      <c r="L407" s="9"/>
      <c r="M407" s="137">
        <f>ROUND([1]수입!W66*1.1,-1)-11404800</f>
        <v>132618820</v>
      </c>
      <c r="N407" s="141" t="s">
        <v>22</v>
      </c>
      <c r="O407" s="141" t="s">
        <v>5</v>
      </c>
      <c r="P407" s="157">
        <v>60</v>
      </c>
      <c r="Q407" s="141" t="s">
        <v>256</v>
      </c>
      <c r="R407" s="141"/>
      <c r="S407" s="80"/>
      <c r="T407" s="142"/>
      <c r="U407" s="141"/>
      <c r="V407" s="141"/>
      <c r="W407" s="141"/>
      <c r="X407" s="141"/>
      <c r="Y407" s="141"/>
      <c r="Z407" s="141"/>
      <c r="AA407" s="141"/>
      <c r="AB407" s="141"/>
      <c r="AC407" s="141" t="s">
        <v>24</v>
      </c>
      <c r="AD407" s="136">
        <f>ROUNDUP(M407*P407%,-1)</f>
        <v>79571300</v>
      </c>
    </row>
    <row r="408" spans="2:32" ht="27.95" customHeight="1">
      <c r="B408" s="138"/>
      <c r="C408" s="138"/>
      <c r="D408" s="138"/>
      <c r="E408" s="138"/>
      <c r="F408" s="134"/>
      <c r="G408" s="139"/>
      <c r="H408" s="46"/>
      <c r="I408" s="135"/>
      <c r="J408" s="8" t="s">
        <v>8</v>
      </c>
      <c r="K408" s="143" t="s">
        <v>344</v>
      </c>
      <c r="L408" s="9"/>
      <c r="M408" s="137">
        <f>ROUND([1]수입!W80*1.1,-1)-17279850</f>
        <v>171356330</v>
      </c>
      <c r="N408" s="141" t="s">
        <v>22</v>
      </c>
      <c r="O408" s="141" t="s">
        <v>5</v>
      </c>
      <c r="P408" s="157">
        <v>70</v>
      </c>
      <c r="Q408" s="141" t="s">
        <v>256</v>
      </c>
      <c r="R408" s="141"/>
      <c r="S408" s="80"/>
      <c r="T408" s="142"/>
      <c r="U408" s="141"/>
      <c r="V408" s="141"/>
      <c r="W408" s="141"/>
      <c r="X408" s="141"/>
      <c r="Y408" s="141"/>
      <c r="Z408" s="141"/>
      <c r="AA408" s="141"/>
      <c r="AB408" s="141"/>
      <c r="AC408" s="141" t="s">
        <v>24</v>
      </c>
      <c r="AD408" s="136">
        <f>ROUNDUP(M408*P408%,-1)</f>
        <v>119949440</v>
      </c>
    </row>
    <row r="409" spans="2:32" ht="27.95" customHeight="1">
      <c r="B409" s="76"/>
      <c r="C409" s="76"/>
      <c r="D409" s="76"/>
      <c r="E409" s="76"/>
      <c r="F409" s="134"/>
      <c r="G409" s="139"/>
      <c r="H409" s="46"/>
      <c r="I409" s="135"/>
      <c r="J409" s="898" t="s">
        <v>629</v>
      </c>
      <c r="K409" s="899"/>
      <c r="L409" s="143"/>
      <c r="M409" s="137"/>
      <c r="N409" s="141"/>
      <c r="O409" s="141"/>
      <c r="P409" s="82"/>
      <c r="Q409" s="141"/>
      <c r="R409" s="141"/>
      <c r="S409" s="80"/>
      <c r="T409" s="142"/>
      <c r="U409" s="141"/>
      <c r="V409" s="141"/>
      <c r="W409" s="141"/>
      <c r="X409" s="141"/>
      <c r="Y409" s="141"/>
      <c r="Z409" s="141"/>
      <c r="AA409" s="141"/>
      <c r="AB409" s="141"/>
      <c r="AC409" s="141"/>
      <c r="AD409" s="136">
        <f>SUM(AD410:AD419)</f>
        <v>116986900</v>
      </c>
    </row>
    <row r="410" spans="2:32" ht="27.95" customHeight="1">
      <c r="B410" s="76"/>
      <c r="C410" s="76"/>
      <c r="D410" s="76"/>
      <c r="E410" s="76"/>
      <c r="F410" s="134"/>
      <c r="G410" s="139"/>
      <c r="H410" s="46"/>
      <c r="I410" s="135"/>
      <c r="J410" s="209" t="s">
        <v>643</v>
      </c>
      <c r="K410" s="143" t="s">
        <v>646</v>
      </c>
      <c r="L410" s="143"/>
      <c r="M410" s="137">
        <v>2800000</v>
      </c>
      <c r="N410" s="141" t="s">
        <v>22</v>
      </c>
      <c r="O410" s="141" t="s">
        <v>5</v>
      </c>
      <c r="P410" s="80">
        <v>9</v>
      </c>
      <c r="Q410" s="141" t="s">
        <v>1</v>
      </c>
      <c r="R410" s="141"/>
      <c r="S410" s="80"/>
      <c r="T410" s="142"/>
      <c r="U410" s="141"/>
      <c r="V410" s="141"/>
      <c r="W410" s="141"/>
      <c r="X410" s="141"/>
      <c r="Y410" s="141"/>
      <c r="Z410" s="141"/>
      <c r="AA410" s="141"/>
      <c r="AB410" s="141"/>
      <c r="AC410" s="141" t="s">
        <v>24</v>
      </c>
      <c r="AD410" s="136">
        <f>M410*P410</f>
        <v>25200000</v>
      </c>
      <c r="AE410" s="159" t="s">
        <v>751</v>
      </c>
    </row>
    <row r="411" spans="2:32" ht="27.95" customHeight="1">
      <c r="B411" s="76"/>
      <c r="C411" s="76"/>
      <c r="D411" s="76"/>
      <c r="E411" s="76"/>
      <c r="F411" s="134"/>
      <c r="G411" s="139"/>
      <c r="H411" s="46"/>
      <c r="I411" s="135"/>
      <c r="J411" s="209" t="s">
        <v>402</v>
      </c>
      <c r="K411" s="143" t="s">
        <v>689</v>
      </c>
      <c r="L411" s="143"/>
      <c r="M411" s="137">
        <v>5400000</v>
      </c>
      <c r="N411" s="141" t="s">
        <v>22</v>
      </c>
      <c r="O411" s="141" t="s">
        <v>5</v>
      </c>
      <c r="P411" s="157">
        <v>50</v>
      </c>
      <c r="Q411" s="141" t="s">
        <v>256</v>
      </c>
      <c r="R411" s="141"/>
      <c r="S411" s="80"/>
      <c r="T411" s="141"/>
      <c r="U411" s="141"/>
      <c r="V411" s="141"/>
      <c r="W411" s="141"/>
      <c r="X411" s="141"/>
      <c r="Y411" s="141"/>
      <c r="Z411" s="141"/>
      <c r="AA411" s="141"/>
      <c r="AB411" s="141"/>
      <c r="AC411" s="141" t="s">
        <v>24</v>
      </c>
      <c r="AD411" s="136">
        <f>M411*P411%</f>
        <v>2700000</v>
      </c>
      <c r="AE411" s="159" t="s">
        <v>752</v>
      </c>
    </row>
    <row r="412" spans="2:32" ht="27.95" customHeight="1">
      <c r="B412" s="76"/>
      <c r="C412" s="76"/>
      <c r="D412" s="76"/>
      <c r="E412" s="76"/>
      <c r="F412" s="134"/>
      <c r="G412" s="139"/>
      <c r="H412" s="46"/>
      <c r="I412" s="135"/>
      <c r="J412" s="141" t="s">
        <v>8</v>
      </c>
      <c r="K412" s="143" t="s">
        <v>107</v>
      </c>
      <c r="L412" s="143" t="s">
        <v>630</v>
      </c>
      <c r="M412" s="137">
        <v>2700000</v>
      </c>
      <c r="N412" s="141" t="s">
        <v>22</v>
      </c>
      <c r="O412" s="141"/>
      <c r="P412" s="141" t="s">
        <v>631</v>
      </c>
      <c r="Q412" s="894" t="s">
        <v>632</v>
      </c>
      <c r="R412" s="894"/>
      <c r="S412" s="895">
        <v>1500000</v>
      </c>
      <c r="T412" s="895"/>
      <c r="U412" s="141" t="s">
        <v>22</v>
      </c>
      <c r="V412" s="141"/>
      <c r="W412" s="38"/>
      <c r="X412" s="38"/>
      <c r="Y412" s="38"/>
      <c r="Z412" s="38"/>
      <c r="AA412" s="141"/>
      <c r="AB412" s="141"/>
      <c r="AC412" s="141" t="s">
        <v>555</v>
      </c>
      <c r="AD412" s="136">
        <f t="shared" ref="AD412:AD419" si="35">M412-S412</f>
        <v>1200000</v>
      </c>
      <c r="AE412" s="159" t="s">
        <v>711</v>
      </c>
    </row>
    <row r="413" spans="2:32" ht="27.95" customHeight="1">
      <c r="B413" s="76"/>
      <c r="C413" s="76"/>
      <c r="D413" s="76"/>
      <c r="E413" s="76"/>
      <c r="F413" s="134"/>
      <c r="G413" s="139"/>
      <c r="H413" s="46"/>
      <c r="I413" s="135"/>
      <c r="J413" s="141" t="s">
        <v>8</v>
      </c>
      <c r="K413" s="143" t="s">
        <v>108</v>
      </c>
      <c r="L413" s="143" t="s">
        <v>630</v>
      </c>
      <c r="M413" s="137">
        <v>162402000</v>
      </c>
      <c r="N413" s="141" t="s">
        <v>22</v>
      </c>
      <c r="O413" s="141"/>
      <c r="P413" s="141" t="s">
        <v>631</v>
      </c>
      <c r="Q413" s="894" t="s">
        <v>632</v>
      </c>
      <c r="R413" s="894"/>
      <c r="S413" s="895">
        <v>115200000</v>
      </c>
      <c r="T413" s="895"/>
      <c r="U413" s="141" t="s">
        <v>22</v>
      </c>
      <c r="V413" s="141"/>
      <c r="W413" s="38"/>
      <c r="X413" s="38"/>
      <c r="Y413" s="38"/>
      <c r="Z413" s="38"/>
      <c r="AA413" s="141"/>
      <c r="AB413" s="141"/>
      <c r="AC413" s="141" t="s">
        <v>555</v>
      </c>
      <c r="AD413" s="136">
        <f>M413-S413</f>
        <v>47202000</v>
      </c>
      <c r="AE413" s="159" t="s">
        <v>771</v>
      </c>
    </row>
    <row r="414" spans="2:32" ht="27.95" customHeight="1">
      <c r="B414" s="482"/>
      <c r="C414" s="482"/>
      <c r="D414" s="482"/>
      <c r="E414" s="482"/>
      <c r="F414" s="89"/>
      <c r="G414" s="67"/>
      <c r="H414" s="106"/>
      <c r="I414" s="102"/>
      <c r="J414" s="131" t="s">
        <v>8</v>
      </c>
      <c r="K414" s="118" t="s">
        <v>708</v>
      </c>
      <c r="L414" s="118" t="s">
        <v>630</v>
      </c>
      <c r="M414" s="50">
        <v>24235200.000000004</v>
      </c>
      <c r="N414" s="131" t="s">
        <v>22</v>
      </c>
      <c r="O414" s="131"/>
      <c r="P414" s="131" t="s">
        <v>631</v>
      </c>
      <c r="Q414" s="900" t="s">
        <v>632</v>
      </c>
      <c r="R414" s="900"/>
      <c r="S414" s="901">
        <v>18596160</v>
      </c>
      <c r="T414" s="901"/>
      <c r="U414" s="131" t="s">
        <v>22</v>
      </c>
      <c r="V414" s="131"/>
      <c r="W414" s="208"/>
      <c r="X414" s="208"/>
      <c r="Y414" s="208"/>
      <c r="Z414" s="208"/>
      <c r="AA414" s="131"/>
      <c r="AB414" s="131"/>
      <c r="AC414" s="131" t="s">
        <v>555</v>
      </c>
      <c r="AD414" s="96">
        <f t="shared" si="35"/>
        <v>5639040.0000000037</v>
      </c>
      <c r="AE414" s="159" t="s">
        <v>749</v>
      </c>
      <c r="AF414" s="478"/>
    </row>
    <row r="415" spans="2:32" ht="27.95" customHeight="1">
      <c r="B415" s="76"/>
      <c r="C415" s="76"/>
      <c r="D415" s="76"/>
      <c r="E415" s="76"/>
      <c r="F415" s="134"/>
      <c r="G415" s="139"/>
      <c r="H415" s="46"/>
      <c r="I415" s="135"/>
      <c r="J415" s="141" t="s">
        <v>8</v>
      </c>
      <c r="K415" s="143" t="s">
        <v>289</v>
      </c>
      <c r="L415" s="143" t="s">
        <v>630</v>
      </c>
      <c r="M415" s="137">
        <v>210194960</v>
      </c>
      <c r="N415" s="141" t="s">
        <v>22</v>
      </c>
      <c r="O415" s="141"/>
      <c r="P415" s="141" t="s">
        <v>631</v>
      </c>
      <c r="Q415" s="894" t="s">
        <v>632</v>
      </c>
      <c r="R415" s="894"/>
      <c r="S415" s="895">
        <v>203087810</v>
      </c>
      <c r="T415" s="895"/>
      <c r="U415" s="141" t="s">
        <v>22</v>
      </c>
      <c r="V415" s="141"/>
      <c r="W415" s="38"/>
      <c r="X415" s="38"/>
      <c r="Y415" s="38"/>
      <c r="Z415" s="38"/>
      <c r="AA415" s="141"/>
      <c r="AB415" s="141"/>
      <c r="AC415" s="141" t="s">
        <v>555</v>
      </c>
      <c r="AD415" s="136">
        <f t="shared" si="35"/>
        <v>7107150</v>
      </c>
      <c r="AE415" s="498" t="s">
        <v>744</v>
      </c>
      <c r="AF415" s="478"/>
    </row>
    <row r="416" spans="2:32" ht="27.95" customHeight="1">
      <c r="B416" s="76"/>
      <c r="C416" s="76"/>
      <c r="D416" s="76"/>
      <c r="E416" s="76"/>
      <c r="F416" s="134"/>
      <c r="G416" s="139"/>
      <c r="H416" s="46"/>
      <c r="I416" s="135"/>
      <c r="J416" s="141" t="s">
        <v>8</v>
      </c>
      <c r="K416" s="143" t="s">
        <v>291</v>
      </c>
      <c r="L416" s="143" t="s">
        <v>630</v>
      </c>
      <c r="M416" s="137">
        <v>62400000</v>
      </c>
      <c r="N416" s="141" t="s">
        <v>22</v>
      </c>
      <c r="O416" s="141"/>
      <c r="P416" s="141" t="s">
        <v>631</v>
      </c>
      <c r="Q416" s="894" t="s">
        <v>632</v>
      </c>
      <c r="R416" s="894"/>
      <c r="S416" s="895">
        <v>54600000</v>
      </c>
      <c r="T416" s="895"/>
      <c r="U416" s="141" t="s">
        <v>22</v>
      </c>
      <c r="V416" s="141"/>
      <c r="W416" s="38"/>
      <c r="X416" s="38"/>
      <c r="Y416" s="38"/>
      <c r="Z416" s="38"/>
      <c r="AA416" s="141"/>
      <c r="AB416" s="141"/>
      <c r="AC416" s="141" t="s">
        <v>555</v>
      </c>
      <c r="AD416" s="136">
        <f t="shared" si="35"/>
        <v>7800000</v>
      </c>
      <c r="AE416" s="498" t="s">
        <v>744</v>
      </c>
    </row>
    <row r="417" spans="2:32" ht="27.95" customHeight="1">
      <c r="B417" s="76"/>
      <c r="C417" s="76"/>
      <c r="D417" s="76"/>
      <c r="E417" s="76"/>
      <c r="F417" s="134"/>
      <c r="G417" s="139"/>
      <c r="H417" s="46"/>
      <c r="I417" s="135"/>
      <c r="J417" s="141" t="s">
        <v>8</v>
      </c>
      <c r="K417" s="143" t="s">
        <v>574</v>
      </c>
      <c r="L417" s="143" t="s">
        <v>630</v>
      </c>
      <c r="M417" s="137">
        <v>6000000</v>
      </c>
      <c r="N417" s="141" t="s">
        <v>22</v>
      </c>
      <c r="O417" s="141"/>
      <c r="P417" s="141" t="s">
        <v>631</v>
      </c>
      <c r="Q417" s="894" t="s">
        <v>632</v>
      </c>
      <c r="R417" s="894"/>
      <c r="S417" s="895">
        <v>4800050</v>
      </c>
      <c r="T417" s="895"/>
      <c r="U417" s="141" t="s">
        <v>22</v>
      </c>
      <c r="V417" s="141"/>
      <c r="W417" s="38"/>
      <c r="X417" s="38"/>
      <c r="Y417" s="38"/>
      <c r="Z417" s="38"/>
      <c r="AA417" s="141"/>
      <c r="AB417" s="141"/>
      <c r="AC417" s="141" t="s">
        <v>555</v>
      </c>
      <c r="AD417" s="136">
        <f t="shared" si="35"/>
        <v>1199950</v>
      </c>
      <c r="AE417" s="498" t="s">
        <v>744</v>
      </c>
    </row>
    <row r="418" spans="2:32" ht="27.95" customHeight="1">
      <c r="B418" s="76"/>
      <c r="C418" s="76"/>
      <c r="D418" s="76"/>
      <c r="E418" s="76"/>
      <c r="F418" s="134"/>
      <c r="G418" s="139"/>
      <c r="H418" s="46"/>
      <c r="I418" s="135"/>
      <c r="J418" s="141" t="s">
        <v>8</v>
      </c>
      <c r="K418" s="143" t="s">
        <v>709</v>
      </c>
      <c r="L418" s="143" t="s">
        <v>630</v>
      </c>
      <c r="M418" s="137">
        <v>86414170</v>
      </c>
      <c r="N418" s="141" t="s">
        <v>22</v>
      </c>
      <c r="O418" s="141"/>
      <c r="P418" s="141" t="s">
        <v>631</v>
      </c>
      <c r="Q418" s="894" t="s">
        <v>632</v>
      </c>
      <c r="R418" s="894"/>
      <c r="S418" s="895">
        <v>79571300</v>
      </c>
      <c r="T418" s="895"/>
      <c r="U418" s="141" t="s">
        <v>22</v>
      </c>
      <c r="V418" s="141"/>
      <c r="W418" s="38"/>
      <c r="X418" s="38"/>
      <c r="Y418" s="38"/>
      <c r="Z418" s="38"/>
      <c r="AA418" s="141"/>
      <c r="AB418" s="141"/>
      <c r="AC418" s="141" t="s">
        <v>555</v>
      </c>
      <c r="AD418" s="136">
        <f t="shared" si="35"/>
        <v>6842870</v>
      </c>
      <c r="AF418" s="478"/>
    </row>
    <row r="419" spans="2:32" ht="27.95" customHeight="1">
      <c r="B419" s="76"/>
      <c r="C419" s="76"/>
      <c r="D419" s="76"/>
      <c r="E419" s="76"/>
      <c r="F419" s="89"/>
      <c r="G419" s="67"/>
      <c r="H419" s="106"/>
      <c r="I419" s="102"/>
      <c r="J419" s="13" t="s">
        <v>8</v>
      </c>
      <c r="K419" s="118" t="s">
        <v>344</v>
      </c>
      <c r="L419" s="118" t="s">
        <v>630</v>
      </c>
      <c r="M419" s="50">
        <v>132045330</v>
      </c>
      <c r="N419" s="131" t="s">
        <v>22</v>
      </c>
      <c r="O419" s="131"/>
      <c r="P419" s="131" t="s">
        <v>631</v>
      </c>
      <c r="Q419" s="900" t="s">
        <v>632</v>
      </c>
      <c r="R419" s="900"/>
      <c r="S419" s="901">
        <v>119949440</v>
      </c>
      <c r="T419" s="901"/>
      <c r="U419" s="131" t="s">
        <v>22</v>
      </c>
      <c r="V419" s="131"/>
      <c r="W419" s="208"/>
      <c r="X419" s="208"/>
      <c r="Y419" s="208"/>
      <c r="Z419" s="208"/>
      <c r="AA419" s="131"/>
      <c r="AB419" s="131"/>
      <c r="AC419" s="131" t="s">
        <v>555</v>
      </c>
      <c r="AD419" s="96">
        <f t="shared" si="35"/>
        <v>12095890</v>
      </c>
      <c r="AF419" s="478"/>
    </row>
    <row r="420" spans="2:32" ht="27.95" customHeight="1">
      <c r="B420" s="138"/>
      <c r="C420" s="138"/>
      <c r="D420" s="138"/>
      <c r="E420" s="138"/>
      <c r="F420" s="134" t="s">
        <v>110</v>
      </c>
      <c r="G420" s="37">
        <v>16529</v>
      </c>
      <c r="H420" s="46">
        <v>12864</v>
      </c>
      <c r="I420" s="123">
        <f>G420-H420</f>
        <v>3665</v>
      </c>
      <c r="J420" s="896" t="s">
        <v>110</v>
      </c>
      <c r="K420" s="897"/>
      <c r="L420" s="178"/>
      <c r="M420" s="137"/>
      <c r="N420" s="141"/>
      <c r="O420" s="141"/>
      <c r="P420" s="80"/>
      <c r="Q420" s="141"/>
      <c r="R420" s="141"/>
      <c r="S420" s="80"/>
      <c r="T420" s="142"/>
      <c r="U420" s="141"/>
      <c r="V420" s="141"/>
      <c r="W420" s="141"/>
      <c r="X420" s="141"/>
      <c r="Y420" s="141"/>
      <c r="Z420" s="141"/>
      <c r="AA420" s="141"/>
      <c r="AB420" s="141"/>
      <c r="AC420" s="141"/>
      <c r="AD420" s="136">
        <f>AD421+AD428</f>
        <v>16528500</v>
      </c>
    </row>
    <row r="421" spans="2:32" ht="27.95" customHeight="1">
      <c r="B421" s="138"/>
      <c r="C421" s="138"/>
      <c r="D421" s="138"/>
      <c r="E421" s="138"/>
      <c r="F421" s="134"/>
      <c r="G421" s="139"/>
      <c r="H421" s="46"/>
      <c r="I421" s="123"/>
      <c r="J421" s="898" t="s">
        <v>634</v>
      </c>
      <c r="K421" s="899"/>
      <c r="L421" s="178"/>
      <c r="M421" s="137"/>
      <c r="N421" s="141"/>
      <c r="O421" s="141"/>
      <c r="P421" s="80"/>
      <c r="Q421" s="141"/>
      <c r="R421" s="141"/>
      <c r="S421" s="80"/>
      <c r="T421" s="142"/>
      <c r="U421" s="141"/>
      <c r="V421" s="141"/>
      <c r="W421" s="141"/>
      <c r="X421" s="141"/>
      <c r="Y421" s="141"/>
      <c r="Z421" s="141"/>
      <c r="AA421" s="141"/>
      <c r="AB421" s="141"/>
      <c r="AC421" s="141"/>
      <c r="AD421" s="136">
        <f>SUM(AD422:AD427)</f>
        <v>12864000</v>
      </c>
    </row>
    <row r="422" spans="2:32" ht="27.95" customHeight="1">
      <c r="B422" s="138"/>
      <c r="C422" s="138"/>
      <c r="D422" s="138"/>
      <c r="E422" s="138"/>
      <c r="F422" s="134"/>
      <c r="G422" s="139"/>
      <c r="H422" s="46"/>
      <c r="I422" s="123"/>
      <c r="J422" s="141" t="s">
        <v>8</v>
      </c>
      <c r="K422" s="143" t="s">
        <v>111</v>
      </c>
      <c r="L422" s="178"/>
      <c r="M422" s="137">
        <v>157500</v>
      </c>
      <c r="N422" s="141" t="s">
        <v>22</v>
      </c>
      <c r="O422" s="141" t="s">
        <v>78</v>
      </c>
      <c r="P422" s="80">
        <v>12</v>
      </c>
      <c r="Q422" s="141" t="s">
        <v>1</v>
      </c>
      <c r="R422" s="141"/>
      <c r="S422" s="80"/>
      <c r="T422" s="142"/>
      <c r="U422" s="141"/>
      <c r="V422" s="141"/>
      <c r="W422" s="141"/>
      <c r="X422" s="141"/>
      <c r="Y422" s="141"/>
      <c r="Z422" s="141"/>
      <c r="AA422" s="141"/>
      <c r="AB422" s="141"/>
      <c r="AC422" s="141" t="s">
        <v>24</v>
      </c>
      <c r="AD422" s="136">
        <f>M422*P422</f>
        <v>1890000</v>
      </c>
    </row>
    <row r="423" spans="2:32" ht="27.95" customHeight="1">
      <c r="B423" s="138"/>
      <c r="C423" s="138"/>
      <c r="D423" s="138"/>
      <c r="E423" s="138"/>
      <c r="F423" s="134"/>
      <c r="G423" s="139"/>
      <c r="H423" s="46"/>
      <c r="I423" s="135"/>
      <c r="J423" s="141" t="s">
        <v>8</v>
      </c>
      <c r="K423" s="143" t="s">
        <v>112</v>
      </c>
      <c r="L423" s="143"/>
      <c r="M423" s="137">
        <v>363000</v>
      </c>
      <c r="N423" s="141" t="s">
        <v>22</v>
      </c>
      <c r="O423" s="141" t="s">
        <v>5</v>
      </c>
      <c r="P423" s="80">
        <v>12</v>
      </c>
      <c r="Q423" s="141" t="s">
        <v>1</v>
      </c>
      <c r="R423" s="141"/>
      <c r="S423" s="80"/>
      <c r="T423" s="142"/>
      <c r="U423" s="141"/>
      <c r="V423" s="141"/>
      <c r="W423" s="141"/>
      <c r="X423" s="141"/>
      <c r="Y423" s="141"/>
      <c r="Z423" s="141"/>
      <c r="AA423" s="141"/>
      <c r="AB423" s="141"/>
      <c r="AC423" s="141" t="s">
        <v>24</v>
      </c>
      <c r="AD423" s="136">
        <f>M423*P423</f>
        <v>4356000</v>
      </c>
    </row>
    <row r="424" spans="2:32" ht="27.95" customHeight="1">
      <c r="B424" s="138"/>
      <c r="C424" s="138"/>
      <c r="D424" s="138"/>
      <c r="E424" s="140"/>
      <c r="F424" s="134"/>
      <c r="G424" s="139"/>
      <c r="H424" s="46"/>
      <c r="I424" s="135"/>
      <c r="J424" s="141" t="s">
        <v>8</v>
      </c>
      <c r="K424" s="143" t="s">
        <v>168</v>
      </c>
      <c r="L424" s="143"/>
      <c r="M424" s="137">
        <v>49500</v>
      </c>
      <c r="N424" s="141" t="s">
        <v>22</v>
      </c>
      <c r="O424" s="141" t="s">
        <v>5</v>
      </c>
      <c r="P424" s="80">
        <v>3</v>
      </c>
      <c r="Q424" s="141" t="s">
        <v>118</v>
      </c>
      <c r="R424" s="141" t="s">
        <v>5</v>
      </c>
      <c r="S424" s="80">
        <v>12</v>
      </c>
      <c r="T424" s="142" t="s">
        <v>1</v>
      </c>
      <c r="U424" s="141"/>
      <c r="V424" s="141"/>
      <c r="W424" s="141"/>
      <c r="X424" s="141"/>
      <c r="Y424" s="141"/>
      <c r="Z424" s="141"/>
      <c r="AA424" s="141"/>
      <c r="AB424" s="141"/>
      <c r="AC424" s="141" t="s">
        <v>24</v>
      </c>
      <c r="AD424" s="136">
        <f>M424*P424*S424</f>
        <v>1782000</v>
      </c>
    </row>
    <row r="425" spans="2:32" ht="27.95" customHeight="1">
      <c r="B425" s="138"/>
      <c r="C425" s="138"/>
      <c r="D425" s="138"/>
      <c r="E425" s="140"/>
      <c r="F425" s="134"/>
      <c r="G425" s="139"/>
      <c r="H425" s="46"/>
      <c r="I425" s="135"/>
      <c r="J425" s="141" t="s">
        <v>8</v>
      </c>
      <c r="K425" s="143" t="s">
        <v>294</v>
      </c>
      <c r="L425" s="143"/>
      <c r="M425" s="137">
        <v>44000</v>
      </c>
      <c r="N425" s="141" t="s">
        <v>22</v>
      </c>
      <c r="O425" s="141" t="s">
        <v>5</v>
      </c>
      <c r="P425" s="80">
        <v>6</v>
      </c>
      <c r="Q425" s="141" t="s">
        <v>118</v>
      </c>
      <c r="R425" s="141" t="s">
        <v>5</v>
      </c>
      <c r="S425" s="80">
        <v>12</v>
      </c>
      <c r="T425" s="142" t="s">
        <v>1</v>
      </c>
      <c r="U425" s="141"/>
      <c r="V425" s="141"/>
      <c r="W425" s="141"/>
      <c r="X425" s="141"/>
      <c r="Y425" s="141"/>
      <c r="Z425" s="141"/>
      <c r="AA425" s="141"/>
      <c r="AB425" s="141"/>
      <c r="AC425" s="141" t="s">
        <v>24</v>
      </c>
      <c r="AD425" s="136">
        <f>M425*P425*S425</f>
        <v>3168000</v>
      </c>
    </row>
    <row r="426" spans="2:32" ht="27.95" customHeight="1">
      <c r="B426" s="138"/>
      <c r="C426" s="138"/>
      <c r="D426" s="138"/>
      <c r="E426" s="140"/>
      <c r="F426" s="134"/>
      <c r="G426" s="139"/>
      <c r="H426" s="46"/>
      <c r="I426" s="135"/>
      <c r="J426" s="141" t="s">
        <v>8</v>
      </c>
      <c r="K426" s="143" t="s">
        <v>575</v>
      </c>
      <c r="L426" s="143"/>
      <c r="M426" s="137">
        <v>40000</v>
      </c>
      <c r="N426" s="141" t="s">
        <v>22</v>
      </c>
      <c r="O426" s="141" t="s">
        <v>5</v>
      </c>
      <c r="P426" s="80">
        <v>12</v>
      </c>
      <c r="Q426" s="142" t="s">
        <v>1</v>
      </c>
      <c r="R426" s="141"/>
      <c r="S426" s="80"/>
      <c r="T426" s="142"/>
      <c r="U426" s="141"/>
      <c r="V426" s="141"/>
      <c r="W426" s="141"/>
      <c r="X426" s="141"/>
      <c r="Y426" s="141"/>
      <c r="Z426" s="141"/>
      <c r="AA426" s="141"/>
      <c r="AB426" s="141"/>
      <c r="AC426" s="141" t="s">
        <v>24</v>
      </c>
      <c r="AD426" s="136">
        <f>M426*P426</f>
        <v>480000</v>
      </c>
    </row>
    <row r="427" spans="2:32" ht="27.95" customHeight="1">
      <c r="B427" s="138"/>
      <c r="C427" s="138"/>
      <c r="D427" s="138"/>
      <c r="E427" s="140"/>
      <c r="F427" s="134"/>
      <c r="G427" s="139"/>
      <c r="H427" s="46"/>
      <c r="I427" s="135"/>
      <c r="J427" s="141" t="s">
        <v>8</v>
      </c>
      <c r="K427" s="143" t="s">
        <v>345</v>
      </c>
      <c r="L427" s="143"/>
      <c r="M427" s="137">
        <v>99000</v>
      </c>
      <c r="N427" s="141" t="s">
        <v>22</v>
      </c>
      <c r="O427" s="141" t="s">
        <v>5</v>
      </c>
      <c r="P427" s="80">
        <v>12</v>
      </c>
      <c r="Q427" s="141" t="s">
        <v>1</v>
      </c>
      <c r="R427" s="141"/>
      <c r="S427" s="80"/>
      <c r="T427" s="142"/>
      <c r="U427" s="141"/>
      <c r="V427" s="141"/>
      <c r="W427" s="141"/>
      <c r="X427" s="141"/>
      <c r="Y427" s="141"/>
      <c r="Z427" s="141"/>
      <c r="AA427" s="141"/>
      <c r="AB427" s="141"/>
      <c r="AC427" s="141" t="s">
        <v>24</v>
      </c>
      <c r="AD427" s="136">
        <f>M427*P427</f>
        <v>1188000</v>
      </c>
    </row>
    <row r="428" spans="2:32" ht="27.75" customHeight="1">
      <c r="B428" s="49"/>
      <c r="C428" s="138"/>
      <c r="D428" s="138"/>
      <c r="E428" s="138"/>
      <c r="F428" s="134"/>
      <c r="G428" s="37"/>
      <c r="H428" s="46"/>
      <c r="I428" s="135"/>
      <c r="J428" s="898" t="s">
        <v>629</v>
      </c>
      <c r="K428" s="899"/>
      <c r="L428" s="143"/>
      <c r="M428" s="137"/>
      <c r="N428" s="141"/>
      <c r="O428" s="141"/>
      <c r="P428" s="82"/>
      <c r="Q428" s="141"/>
      <c r="R428" s="141"/>
      <c r="S428" s="80"/>
      <c r="T428" s="142"/>
      <c r="U428" s="141"/>
      <c r="V428" s="141"/>
      <c r="W428" s="141"/>
      <c r="X428" s="141"/>
      <c r="Y428" s="141"/>
      <c r="Z428" s="141"/>
      <c r="AA428" s="141"/>
      <c r="AB428" s="141"/>
      <c r="AC428" s="141"/>
      <c r="AD428" s="136">
        <f>SUM(AD429:AD431)</f>
        <v>3664500</v>
      </c>
    </row>
    <row r="429" spans="2:32" ht="27.75" customHeight="1">
      <c r="B429" s="49"/>
      <c r="C429" s="138"/>
      <c r="D429" s="138"/>
      <c r="E429" s="140"/>
      <c r="F429" s="134"/>
      <c r="G429" s="37"/>
      <c r="H429" s="46"/>
      <c r="I429" s="135"/>
      <c r="J429" s="141" t="s">
        <v>8</v>
      </c>
      <c r="K429" s="143" t="s">
        <v>168</v>
      </c>
      <c r="L429" s="143" t="s">
        <v>630</v>
      </c>
      <c r="M429" s="137">
        <v>2326500</v>
      </c>
      <c r="N429" s="141" t="s">
        <v>22</v>
      </c>
      <c r="O429" s="141"/>
      <c r="P429" s="141" t="s">
        <v>631</v>
      </c>
      <c r="Q429" s="894" t="s">
        <v>632</v>
      </c>
      <c r="R429" s="894"/>
      <c r="S429" s="895">
        <v>1782000</v>
      </c>
      <c r="T429" s="895"/>
      <c r="U429" s="141" t="s">
        <v>22</v>
      </c>
      <c r="V429" s="141"/>
      <c r="W429" s="38"/>
      <c r="X429" s="38"/>
      <c r="Y429" s="38"/>
      <c r="Z429" s="38"/>
      <c r="AA429" s="141"/>
      <c r="AB429" s="141"/>
      <c r="AC429" s="141" t="s">
        <v>555</v>
      </c>
      <c r="AD429" s="136">
        <f>M429-S429</f>
        <v>544500</v>
      </c>
      <c r="AE429" s="159" t="s">
        <v>707</v>
      </c>
    </row>
    <row r="430" spans="2:32" ht="27.75" customHeight="1">
      <c r="B430" s="49"/>
      <c r="C430" s="138"/>
      <c r="D430" s="138"/>
      <c r="E430" s="140"/>
      <c r="F430" s="134"/>
      <c r="G430" s="37"/>
      <c r="H430" s="46"/>
      <c r="I430" s="135"/>
      <c r="J430" s="141" t="s">
        <v>8</v>
      </c>
      <c r="K430" s="143" t="s">
        <v>345</v>
      </c>
      <c r="L430" s="143" t="s">
        <v>630</v>
      </c>
      <c r="M430" s="137">
        <v>2388000</v>
      </c>
      <c r="N430" s="141" t="s">
        <v>22</v>
      </c>
      <c r="O430" s="141"/>
      <c r="P430" s="141" t="s">
        <v>631</v>
      </c>
      <c r="Q430" s="894" t="s">
        <v>632</v>
      </c>
      <c r="R430" s="894"/>
      <c r="S430" s="895">
        <v>1188000</v>
      </c>
      <c r="T430" s="895"/>
      <c r="U430" s="141" t="s">
        <v>22</v>
      </c>
      <c r="V430" s="141"/>
      <c r="W430" s="38"/>
      <c r="X430" s="38"/>
      <c r="Y430" s="38"/>
      <c r="Z430" s="38"/>
      <c r="AA430" s="141"/>
      <c r="AB430" s="141"/>
      <c r="AC430" s="141" t="s">
        <v>555</v>
      </c>
      <c r="AD430" s="136">
        <f>M430-S430</f>
        <v>1200000</v>
      </c>
      <c r="AE430" s="159" t="s">
        <v>758</v>
      </c>
    </row>
    <row r="431" spans="2:32" ht="27.75" customHeight="1">
      <c r="B431" s="49"/>
      <c r="C431" s="138"/>
      <c r="D431" s="138"/>
      <c r="E431" s="140"/>
      <c r="F431" s="134"/>
      <c r="G431" s="37"/>
      <c r="H431" s="46"/>
      <c r="I431" s="135"/>
      <c r="J431" s="141" t="s">
        <v>8</v>
      </c>
      <c r="K431" s="143" t="s">
        <v>575</v>
      </c>
      <c r="L431" s="143" t="s">
        <v>630</v>
      </c>
      <c r="M431" s="137">
        <v>2400000</v>
      </c>
      <c r="N431" s="141" t="s">
        <v>22</v>
      </c>
      <c r="O431" s="141"/>
      <c r="P431" s="141" t="s">
        <v>631</v>
      </c>
      <c r="Q431" s="894" t="s">
        <v>632</v>
      </c>
      <c r="R431" s="894"/>
      <c r="S431" s="895">
        <v>480000</v>
      </c>
      <c r="T431" s="895"/>
      <c r="U431" s="141" t="s">
        <v>22</v>
      </c>
      <c r="V431" s="141"/>
      <c r="W431" s="38"/>
      <c r="X431" s="38"/>
      <c r="Y431" s="38"/>
      <c r="Z431" s="38"/>
      <c r="AA431" s="141"/>
      <c r="AB431" s="141"/>
      <c r="AC431" s="141" t="s">
        <v>555</v>
      </c>
      <c r="AD431" s="136">
        <f>M431-S431</f>
        <v>1920000</v>
      </c>
      <c r="AE431" s="159" t="s">
        <v>725</v>
      </c>
    </row>
    <row r="432" spans="2:32" ht="27.95" customHeight="1">
      <c r="B432" s="138"/>
      <c r="C432" s="138"/>
      <c r="D432" s="138"/>
      <c r="E432" s="140"/>
      <c r="F432" s="88" t="s">
        <v>113</v>
      </c>
      <c r="G432" s="19">
        <v>28780</v>
      </c>
      <c r="H432" s="58">
        <v>26880</v>
      </c>
      <c r="I432" s="100">
        <f>G432-H432</f>
        <v>1900</v>
      </c>
      <c r="J432" s="905" t="s">
        <v>113</v>
      </c>
      <c r="K432" s="906"/>
      <c r="L432" s="171"/>
      <c r="M432" s="20"/>
      <c r="N432" s="3"/>
      <c r="O432" s="3"/>
      <c r="P432" s="4"/>
      <c r="Q432" s="3"/>
      <c r="R432" s="3"/>
      <c r="S432" s="4"/>
      <c r="T432" s="2"/>
      <c r="U432" s="3"/>
      <c r="V432" s="3"/>
      <c r="W432" s="3"/>
      <c r="X432" s="3"/>
      <c r="Y432" s="3"/>
      <c r="Z432" s="3"/>
      <c r="AA432" s="3"/>
      <c r="AB432" s="3"/>
      <c r="AC432" s="3"/>
      <c r="AD432" s="12">
        <f>AD433+AD437</f>
        <v>28780000</v>
      </c>
    </row>
    <row r="433" spans="2:31" ht="27.95" customHeight="1">
      <c r="B433" s="138"/>
      <c r="C433" s="138"/>
      <c r="D433" s="138"/>
      <c r="E433" s="138"/>
      <c r="F433" s="134"/>
      <c r="G433" s="139"/>
      <c r="H433" s="46"/>
      <c r="I433" s="123"/>
      <c r="J433" s="898" t="s">
        <v>634</v>
      </c>
      <c r="K433" s="899"/>
      <c r="L433" s="178"/>
      <c r="M433" s="137"/>
      <c r="N433" s="141"/>
      <c r="O433" s="141"/>
      <c r="P433" s="80"/>
      <c r="Q433" s="141"/>
      <c r="R433" s="141"/>
      <c r="S433" s="80"/>
      <c r="T433" s="142"/>
      <c r="U433" s="141"/>
      <c r="V433" s="141"/>
      <c r="W433" s="141"/>
      <c r="X433" s="141"/>
      <c r="Y433" s="141"/>
      <c r="Z433" s="141"/>
      <c r="AA433" s="141"/>
      <c r="AB433" s="141"/>
      <c r="AC433" s="141"/>
      <c r="AD433" s="136">
        <f>SUM(AD434:AD436)</f>
        <v>26880000</v>
      </c>
    </row>
    <row r="434" spans="2:31" ht="27.95" customHeight="1">
      <c r="B434" s="138"/>
      <c r="C434" s="138"/>
      <c r="D434" s="121"/>
      <c r="E434" s="140"/>
      <c r="F434" s="134"/>
      <c r="G434" s="139"/>
      <c r="H434" s="46"/>
      <c r="I434" s="135"/>
      <c r="J434" s="141" t="s">
        <v>8</v>
      </c>
      <c r="K434" s="143" t="s">
        <v>169</v>
      </c>
      <c r="L434" s="9"/>
      <c r="M434" s="137">
        <v>2120000</v>
      </c>
      <c r="N434" s="141" t="s">
        <v>22</v>
      </c>
      <c r="O434" s="141" t="s">
        <v>5</v>
      </c>
      <c r="P434" s="80">
        <v>12</v>
      </c>
      <c r="Q434" s="141" t="s">
        <v>1</v>
      </c>
      <c r="R434" s="141"/>
      <c r="S434" s="80"/>
      <c r="T434" s="142"/>
      <c r="U434" s="141"/>
      <c r="V434" s="141"/>
      <c r="W434" s="141"/>
      <c r="X434" s="141"/>
      <c r="Y434" s="141"/>
      <c r="Z434" s="141"/>
      <c r="AA434" s="141"/>
      <c r="AB434" s="141"/>
      <c r="AC434" s="141" t="s">
        <v>24</v>
      </c>
      <c r="AD434" s="136">
        <f>M434*P434</f>
        <v>25440000</v>
      </c>
    </row>
    <row r="435" spans="2:31" ht="27.95" customHeight="1">
      <c r="B435" s="138"/>
      <c r="C435" s="138"/>
      <c r="D435" s="121"/>
      <c r="E435" s="140"/>
      <c r="F435" s="134"/>
      <c r="G435" s="139"/>
      <c r="H435" s="46"/>
      <c r="I435" s="135"/>
      <c r="J435" s="141" t="s">
        <v>8</v>
      </c>
      <c r="K435" s="143" t="s">
        <v>322</v>
      </c>
      <c r="L435" s="9"/>
      <c r="M435" s="137">
        <v>600000</v>
      </c>
      <c r="N435" s="141" t="s">
        <v>22</v>
      </c>
      <c r="O435" s="141" t="s">
        <v>5</v>
      </c>
      <c r="P435" s="80">
        <v>1</v>
      </c>
      <c r="Q435" s="141" t="s">
        <v>251</v>
      </c>
      <c r="R435" s="141"/>
      <c r="S435" s="80"/>
      <c r="T435" s="142"/>
      <c r="U435" s="141"/>
      <c r="V435" s="141"/>
      <c r="W435" s="141"/>
      <c r="X435" s="141"/>
      <c r="Y435" s="141"/>
      <c r="Z435" s="141"/>
      <c r="AA435" s="141"/>
      <c r="AB435" s="141"/>
      <c r="AC435" s="141" t="s">
        <v>24</v>
      </c>
      <c r="AD435" s="136">
        <f>M435*P435</f>
        <v>600000</v>
      </c>
    </row>
    <row r="436" spans="2:31" ht="27.95" customHeight="1">
      <c r="B436" s="76"/>
      <c r="C436" s="76"/>
      <c r="D436" s="76"/>
      <c r="E436" s="76"/>
      <c r="F436" s="134"/>
      <c r="G436" s="139"/>
      <c r="H436" s="46"/>
      <c r="I436" s="135"/>
      <c r="J436" s="141" t="s">
        <v>8</v>
      </c>
      <c r="K436" s="143" t="s">
        <v>114</v>
      </c>
      <c r="L436" s="9"/>
      <c r="M436" s="137">
        <v>70000</v>
      </c>
      <c r="N436" s="141" t="s">
        <v>22</v>
      </c>
      <c r="O436" s="141" t="s">
        <v>5</v>
      </c>
      <c r="P436" s="80">
        <v>12</v>
      </c>
      <c r="Q436" s="141" t="s">
        <v>42</v>
      </c>
      <c r="R436" s="141"/>
      <c r="S436" s="80"/>
      <c r="T436" s="142"/>
      <c r="U436" s="141"/>
      <c r="V436" s="141"/>
      <c r="W436" s="141"/>
      <c r="X436" s="141"/>
      <c r="Y436" s="141"/>
      <c r="Z436" s="141"/>
      <c r="AA436" s="141"/>
      <c r="AB436" s="141"/>
      <c r="AC436" s="141" t="s">
        <v>24</v>
      </c>
      <c r="AD436" s="136">
        <f>M436*P436</f>
        <v>840000</v>
      </c>
    </row>
    <row r="437" spans="2:31" ht="27.95" customHeight="1">
      <c r="B437" s="76"/>
      <c r="C437" s="76"/>
      <c r="D437" s="76"/>
      <c r="E437" s="76"/>
      <c r="F437" s="134"/>
      <c r="G437" s="139"/>
      <c r="H437" s="46"/>
      <c r="I437" s="135"/>
      <c r="J437" s="898" t="s">
        <v>629</v>
      </c>
      <c r="K437" s="899"/>
      <c r="L437" s="143"/>
      <c r="M437" s="137"/>
      <c r="N437" s="141"/>
      <c r="O437" s="141"/>
      <c r="P437" s="82"/>
      <c r="Q437" s="141"/>
      <c r="R437" s="141"/>
      <c r="S437" s="80"/>
      <c r="T437" s="142"/>
      <c r="U437" s="141"/>
      <c r="V437" s="141"/>
      <c r="W437" s="141"/>
      <c r="X437" s="141"/>
      <c r="Y437" s="141"/>
      <c r="Z437" s="141"/>
      <c r="AA437" s="141"/>
      <c r="AB437" s="141"/>
      <c r="AC437" s="141"/>
      <c r="AD437" s="136">
        <f>SUM(AD438:AD439)</f>
        <v>1900000</v>
      </c>
    </row>
    <row r="438" spans="2:31" ht="27.95" customHeight="1">
      <c r="B438" s="76"/>
      <c r="C438" s="76"/>
      <c r="D438" s="76"/>
      <c r="E438" s="76"/>
      <c r="F438" s="134"/>
      <c r="G438" s="139"/>
      <c r="H438" s="46"/>
      <c r="I438" s="135"/>
      <c r="J438" s="8" t="s">
        <v>8</v>
      </c>
      <c r="K438" s="143" t="s">
        <v>680</v>
      </c>
      <c r="L438" s="143"/>
      <c r="M438" s="137">
        <v>500000</v>
      </c>
      <c r="N438" s="141" t="s">
        <v>22</v>
      </c>
      <c r="O438" s="141" t="s">
        <v>5</v>
      </c>
      <c r="P438" s="80">
        <v>1</v>
      </c>
      <c r="Q438" s="141" t="s">
        <v>251</v>
      </c>
      <c r="R438" s="141"/>
      <c r="S438" s="80"/>
      <c r="T438" s="142"/>
      <c r="U438" s="141"/>
      <c r="V438" s="141"/>
      <c r="W438" s="141"/>
      <c r="X438" s="141"/>
      <c r="Y438" s="141"/>
      <c r="Z438" s="141"/>
      <c r="AA438" s="141"/>
      <c r="AB438" s="141"/>
      <c r="AC438" s="141" t="s">
        <v>24</v>
      </c>
      <c r="AD438" s="136">
        <f>M438*P438</f>
        <v>500000</v>
      </c>
      <c r="AE438" s="159" t="s">
        <v>681</v>
      </c>
    </row>
    <row r="439" spans="2:31" ht="27.95" customHeight="1">
      <c r="B439" s="76"/>
      <c r="C439" s="76"/>
      <c r="D439" s="76"/>
      <c r="E439" s="76"/>
      <c r="F439" s="89"/>
      <c r="G439" s="67"/>
      <c r="H439" s="106"/>
      <c r="I439" s="101"/>
      <c r="J439" s="131" t="s">
        <v>8</v>
      </c>
      <c r="K439" s="118" t="s">
        <v>322</v>
      </c>
      <c r="L439" s="118" t="s">
        <v>630</v>
      </c>
      <c r="M439" s="50">
        <v>2000000</v>
      </c>
      <c r="N439" s="131" t="s">
        <v>22</v>
      </c>
      <c r="O439" s="131"/>
      <c r="P439" s="131" t="s">
        <v>631</v>
      </c>
      <c r="Q439" s="900" t="s">
        <v>632</v>
      </c>
      <c r="R439" s="900"/>
      <c r="S439" s="901">
        <v>600000</v>
      </c>
      <c r="T439" s="901"/>
      <c r="U439" s="131" t="s">
        <v>22</v>
      </c>
      <c r="V439" s="131"/>
      <c r="W439" s="208"/>
      <c r="X439" s="208"/>
      <c r="Y439" s="208"/>
      <c r="Z439" s="208"/>
      <c r="AA439" s="131"/>
      <c r="AB439" s="131"/>
      <c r="AC439" s="131" t="s">
        <v>555</v>
      </c>
      <c r="AD439" s="96">
        <f>M439-S439</f>
        <v>1400000</v>
      </c>
      <c r="AE439" s="159" t="s">
        <v>642</v>
      </c>
    </row>
    <row r="440" spans="2:31" ht="27.95" customHeight="1">
      <c r="B440" s="71"/>
      <c r="C440" s="71"/>
      <c r="D440" s="71"/>
      <c r="E440" s="71"/>
      <c r="F440" s="89" t="s">
        <v>115</v>
      </c>
      <c r="G440" s="79">
        <v>44290</v>
      </c>
      <c r="H440" s="106">
        <v>29508</v>
      </c>
      <c r="I440" s="116">
        <f>G440-H440</f>
        <v>14782</v>
      </c>
      <c r="J440" s="903" t="s">
        <v>115</v>
      </c>
      <c r="K440" s="904"/>
      <c r="L440" s="904"/>
      <c r="M440" s="904"/>
      <c r="N440" s="904"/>
      <c r="O440" s="904"/>
      <c r="P440" s="904"/>
      <c r="Q440" s="131"/>
      <c r="R440" s="131"/>
      <c r="S440" s="90"/>
      <c r="T440" s="86"/>
      <c r="U440" s="131"/>
      <c r="V440" s="131"/>
      <c r="W440" s="131"/>
      <c r="X440" s="131"/>
      <c r="Y440" s="131"/>
      <c r="Z440" s="131"/>
      <c r="AA440" s="131"/>
      <c r="AB440" s="131"/>
      <c r="AC440" s="131"/>
      <c r="AD440" s="96">
        <f>AD441+AD457</f>
        <v>44290500</v>
      </c>
    </row>
    <row r="441" spans="2:31" ht="27.95" customHeight="1">
      <c r="B441" s="138"/>
      <c r="C441" s="138"/>
      <c r="D441" s="138"/>
      <c r="E441" s="140"/>
      <c r="F441" s="134"/>
      <c r="G441" s="139"/>
      <c r="H441" s="46"/>
      <c r="I441" s="123"/>
      <c r="J441" s="898" t="s">
        <v>634</v>
      </c>
      <c r="K441" s="899"/>
      <c r="L441" s="178"/>
      <c r="M441" s="178"/>
      <c r="N441" s="178"/>
      <c r="O441" s="178"/>
      <c r="P441" s="178"/>
      <c r="Q441" s="141"/>
      <c r="R441" s="141"/>
      <c r="S441" s="80"/>
      <c r="T441" s="142"/>
      <c r="U441" s="141"/>
      <c r="V441" s="141"/>
      <c r="W441" s="141"/>
      <c r="X441" s="141"/>
      <c r="Y441" s="141"/>
      <c r="Z441" s="141"/>
      <c r="AA441" s="141"/>
      <c r="AB441" s="141"/>
      <c r="AC441" s="141"/>
      <c r="AD441" s="136">
        <f>SUM(AD442:AD456)</f>
        <v>29508000</v>
      </c>
    </row>
    <row r="442" spans="2:31" ht="27.95" customHeight="1">
      <c r="B442" s="138"/>
      <c r="C442" s="138"/>
      <c r="D442" s="138"/>
      <c r="E442" s="140"/>
      <c r="F442" s="134"/>
      <c r="G442" s="139"/>
      <c r="H442" s="46"/>
      <c r="I442" s="123"/>
      <c r="J442" s="141" t="s">
        <v>8</v>
      </c>
      <c r="K442" s="143" t="s">
        <v>116</v>
      </c>
      <c r="L442" s="143"/>
      <c r="M442" s="137">
        <v>100000</v>
      </c>
      <c r="N442" s="141" t="s">
        <v>22</v>
      </c>
      <c r="O442" s="141" t="s">
        <v>5</v>
      </c>
      <c r="P442" s="80">
        <v>4</v>
      </c>
      <c r="Q442" s="141" t="s">
        <v>42</v>
      </c>
      <c r="R442" s="141"/>
      <c r="S442" s="80"/>
      <c r="T442" s="142"/>
      <c r="U442" s="141"/>
      <c r="V442" s="141"/>
      <c r="W442" s="141"/>
      <c r="X442" s="141"/>
      <c r="Y442" s="141"/>
      <c r="Z442" s="141"/>
      <c r="AA442" s="141"/>
      <c r="AB442" s="141"/>
      <c r="AC442" s="141" t="s">
        <v>24</v>
      </c>
      <c r="AD442" s="136">
        <f>M442*P442</f>
        <v>400000</v>
      </c>
    </row>
    <row r="443" spans="2:31" ht="27.95" customHeight="1">
      <c r="B443" s="138"/>
      <c r="C443" s="138"/>
      <c r="D443" s="138"/>
      <c r="E443" s="140"/>
      <c r="F443" s="134"/>
      <c r="G443" s="139"/>
      <c r="H443" s="46"/>
      <c r="I443" s="123"/>
      <c r="J443" s="141" t="s">
        <v>8</v>
      </c>
      <c r="K443" s="143" t="s">
        <v>295</v>
      </c>
      <c r="L443" s="143"/>
      <c r="M443" s="137">
        <v>710000</v>
      </c>
      <c r="N443" s="141" t="s">
        <v>22</v>
      </c>
      <c r="O443" s="141" t="s">
        <v>5</v>
      </c>
      <c r="P443" s="80">
        <v>2</v>
      </c>
      <c r="Q443" s="141" t="s">
        <v>251</v>
      </c>
      <c r="R443" s="141"/>
      <c r="S443" s="80"/>
      <c r="T443" s="142"/>
      <c r="U443" s="141"/>
      <c r="V443" s="141"/>
      <c r="W443" s="141"/>
      <c r="X443" s="141"/>
      <c r="Y443" s="141"/>
      <c r="Z443" s="141"/>
      <c r="AA443" s="141"/>
      <c r="AB443" s="141"/>
      <c r="AC443" s="141" t="s">
        <v>24</v>
      </c>
      <c r="AD443" s="136">
        <f>M443*P443</f>
        <v>1420000</v>
      </c>
    </row>
    <row r="444" spans="2:31" ht="27.95" customHeight="1">
      <c r="B444" s="138"/>
      <c r="C444" s="138"/>
      <c r="D444" s="138"/>
      <c r="E444" s="140"/>
      <c r="F444" s="134"/>
      <c r="G444" s="139"/>
      <c r="H444" s="46"/>
      <c r="I444" s="123"/>
      <c r="J444" s="141" t="s">
        <v>8</v>
      </c>
      <c r="K444" s="143" t="s">
        <v>296</v>
      </c>
      <c r="L444" s="143"/>
      <c r="M444" s="137">
        <v>700000</v>
      </c>
      <c r="N444" s="141" t="s">
        <v>22</v>
      </c>
      <c r="O444" s="141" t="s">
        <v>5</v>
      </c>
      <c r="P444" s="80">
        <v>1</v>
      </c>
      <c r="Q444" s="141" t="s">
        <v>298</v>
      </c>
      <c r="R444" s="141"/>
      <c r="S444" s="80"/>
      <c r="T444" s="142"/>
      <c r="U444" s="141"/>
      <c r="V444" s="141"/>
      <c r="W444" s="141"/>
      <c r="X444" s="141"/>
      <c r="Y444" s="141"/>
      <c r="Z444" s="141"/>
      <c r="AA444" s="141"/>
      <c r="AB444" s="141"/>
      <c r="AC444" s="141" t="s">
        <v>24</v>
      </c>
      <c r="AD444" s="136">
        <f>M444*P444</f>
        <v>700000</v>
      </c>
    </row>
    <row r="445" spans="2:31" ht="27.95" customHeight="1">
      <c r="B445" s="138"/>
      <c r="C445" s="138"/>
      <c r="D445" s="138"/>
      <c r="E445" s="140"/>
      <c r="F445" s="134"/>
      <c r="G445" s="139"/>
      <c r="H445" s="46"/>
      <c r="I445" s="123"/>
      <c r="J445" s="141" t="s">
        <v>8</v>
      </c>
      <c r="K445" s="143" t="s">
        <v>297</v>
      </c>
      <c r="L445" s="9"/>
      <c r="M445" s="137">
        <v>1300000</v>
      </c>
      <c r="N445" s="141" t="s">
        <v>22</v>
      </c>
      <c r="O445" s="141" t="s">
        <v>5</v>
      </c>
      <c r="P445" s="80">
        <v>1</v>
      </c>
      <c r="Q445" s="141" t="s">
        <v>298</v>
      </c>
      <c r="R445" s="141"/>
      <c r="S445" s="80"/>
      <c r="T445" s="142"/>
      <c r="U445" s="141"/>
      <c r="V445" s="141"/>
      <c r="W445" s="141"/>
      <c r="X445" s="141"/>
      <c r="Y445" s="141"/>
      <c r="Z445" s="141"/>
      <c r="AA445" s="141"/>
      <c r="AB445" s="141"/>
      <c r="AC445" s="141" t="s">
        <v>24</v>
      </c>
      <c r="AD445" s="136">
        <f t="shared" ref="AD445:AD456" si="36">M445*P445</f>
        <v>1300000</v>
      </c>
    </row>
    <row r="446" spans="2:31" ht="27.95" customHeight="1">
      <c r="B446" s="138"/>
      <c r="C446" s="138"/>
      <c r="D446" s="138"/>
      <c r="E446" s="140"/>
      <c r="F446" s="134"/>
      <c r="G446" s="139"/>
      <c r="H446" s="46"/>
      <c r="I446" s="123"/>
      <c r="J446" s="141" t="s">
        <v>8</v>
      </c>
      <c r="K446" s="143" t="s">
        <v>117</v>
      </c>
      <c r="L446" s="9"/>
      <c r="M446" s="137">
        <v>300000</v>
      </c>
      <c r="N446" s="141" t="s">
        <v>22</v>
      </c>
      <c r="O446" s="141" t="s">
        <v>5</v>
      </c>
      <c r="P446" s="80">
        <v>10</v>
      </c>
      <c r="Q446" s="141" t="s">
        <v>250</v>
      </c>
      <c r="R446" s="141"/>
      <c r="S446" s="80"/>
      <c r="T446" s="142"/>
      <c r="U446" s="141"/>
      <c r="V446" s="141"/>
      <c r="W446" s="141"/>
      <c r="X446" s="141"/>
      <c r="Y446" s="141"/>
      <c r="Z446" s="141"/>
      <c r="AA446" s="141"/>
      <c r="AB446" s="141"/>
      <c r="AC446" s="141" t="s">
        <v>24</v>
      </c>
      <c r="AD446" s="136">
        <f t="shared" si="36"/>
        <v>3000000</v>
      </c>
    </row>
    <row r="447" spans="2:31" ht="27.95" customHeight="1">
      <c r="B447" s="138"/>
      <c r="C447" s="138"/>
      <c r="D447" s="138"/>
      <c r="E447" s="140"/>
      <c r="F447" s="134"/>
      <c r="G447" s="139"/>
      <c r="H447" s="46"/>
      <c r="I447" s="123"/>
      <c r="J447" s="141" t="s">
        <v>8</v>
      </c>
      <c r="K447" s="143" t="s">
        <v>576</v>
      </c>
      <c r="L447" s="143"/>
      <c r="M447" s="137">
        <v>600000</v>
      </c>
      <c r="N447" s="141" t="s">
        <v>22</v>
      </c>
      <c r="O447" s="141" t="s">
        <v>5</v>
      </c>
      <c r="P447" s="80">
        <v>1</v>
      </c>
      <c r="Q447" s="141" t="s">
        <v>298</v>
      </c>
      <c r="R447" s="141"/>
      <c r="S447" s="80"/>
      <c r="T447" s="142"/>
      <c r="U447" s="141"/>
      <c r="V447" s="141"/>
      <c r="W447" s="141"/>
      <c r="X447" s="141"/>
      <c r="Y447" s="141"/>
      <c r="Z447" s="141"/>
      <c r="AA447" s="141"/>
      <c r="AB447" s="141"/>
      <c r="AC447" s="141" t="s">
        <v>24</v>
      </c>
      <c r="AD447" s="136">
        <f t="shared" si="36"/>
        <v>600000</v>
      </c>
    </row>
    <row r="448" spans="2:31" ht="27.95" customHeight="1">
      <c r="B448" s="138"/>
      <c r="C448" s="138"/>
      <c r="D448" s="138"/>
      <c r="E448" s="140"/>
      <c r="F448" s="134"/>
      <c r="G448" s="139"/>
      <c r="H448" s="46"/>
      <c r="I448" s="123"/>
      <c r="J448" s="141" t="s">
        <v>8</v>
      </c>
      <c r="K448" s="143" t="s">
        <v>299</v>
      </c>
      <c r="L448" s="143"/>
      <c r="M448" s="137">
        <v>180000</v>
      </c>
      <c r="N448" s="141" t="s">
        <v>22</v>
      </c>
      <c r="O448" s="141" t="s">
        <v>5</v>
      </c>
      <c r="P448" s="80">
        <v>10</v>
      </c>
      <c r="Q448" s="141" t="s">
        <v>250</v>
      </c>
      <c r="R448" s="141"/>
      <c r="S448" s="80"/>
      <c r="T448" s="142"/>
      <c r="U448" s="141"/>
      <c r="V448" s="141"/>
      <c r="W448" s="141"/>
      <c r="X448" s="141"/>
      <c r="Y448" s="141"/>
      <c r="Z448" s="141"/>
      <c r="AA448" s="141"/>
      <c r="AB448" s="141"/>
      <c r="AC448" s="141" t="s">
        <v>24</v>
      </c>
      <c r="AD448" s="136">
        <f t="shared" si="36"/>
        <v>1800000</v>
      </c>
    </row>
    <row r="449" spans="2:31" ht="27.95" customHeight="1">
      <c r="B449" s="138"/>
      <c r="C449" s="138"/>
      <c r="D449" s="138"/>
      <c r="E449" s="140"/>
      <c r="F449" s="134"/>
      <c r="G449" s="139"/>
      <c r="H449" s="46"/>
      <c r="I449" s="123"/>
      <c r="J449" s="141" t="s">
        <v>8</v>
      </c>
      <c r="K449" s="143" t="s">
        <v>300</v>
      </c>
      <c r="L449" s="143"/>
      <c r="M449" s="137">
        <v>120000</v>
      </c>
      <c r="N449" s="141" t="s">
        <v>22</v>
      </c>
      <c r="O449" s="141" t="s">
        <v>5</v>
      </c>
      <c r="P449" s="80">
        <v>10</v>
      </c>
      <c r="Q449" s="141" t="s">
        <v>250</v>
      </c>
      <c r="R449" s="141"/>
      <c r="S449" s="80"/>
      <c r="T449" s="142"/>
      <c r="U449" s="141"/>
      <c r="V449" s="141"/>
      <c r="W449" s="141"/>
      <c r="X449" s="141"/>
      <c r="Y449" s="141"/>
      <c r="Z449" s="141"/>
      <c r="AA449" s="141"/>
      <c r="AB449" s="141"/>
      <c r="AC449" s="141" t="s">
        <v>24</v>
      </c>
      <c r="AD449" s="136">
        <f t="shared" si="36"/>
        <v>1200000</v>
      </c>
    </row>
    <row r="450" spans="2:31" ht="27.95" customHeight="1">
      <c r="B450" s="138"/>
      <c r="C450" s="138"/>
      <c r="D450" s="138"/>
      <c r="E450" s="140"/>
      <c r="F450" s="134"/>
      <c r="G450" s="139"/>
      <c r="H450" s="46"/>
      <c r="I450" s="123"/>
      <c r="J450" s="141" t="s">
        <v>8</v>
      </c>
      <c r="K450" s="143" t="s">
        <v>346</v>
      </c>
      <c r="L450" s="9"/>
      <c r="M450" s="137">
        <v>80000</v>
      </c>
      <c r="N450" s="141" t="s">
        <v>22</v>
      </c>
      <c r="O450" s="141" t="s">
        <v>5</v>
      </c>
      <c r="P450" s="80">
        <v>1</v>
      </c>
      <c r="Q450" s="141" t="s">
        <v>251</v>
      </c>
      <c r="R450" s="141"/>
      <c r="S450" s="80"/>
      <c r="T450" s="142"/>
      <c r="U450" s="141"/>
      <c r="V450" s="141"/>
      <c r="W450" s="141"/>
      <c r="X450" s="141"/>
      <c r="Y450" s="141"/>
      <c r="Z450" s="141"/>
      <c r="AA450" s="141"/>
      <c r="AB450" s="141"/>
      <c r="AC450" s="141" t="s">
        <v>24</v>
      </c>
      <c r="AD450" s="136">
        <f t="shared" si="36"/>
        <v>80000</v>
      </c>
    </row>
    <row r="451" spans="2:31" ht="27.95" customHeight="1">
      <c r="B451" s="138"/>
      <c r="C451" s="138"/>
      <c r="D451" s="138"/>
      <c r="E451" s="140"/>
      <c r="F451" s="134"/>
      <c r="G451" s="139"/>
      <c r="H451" s="46"/>
      <c r="I451" s="123"/>
      <c r="J451" s="141" t="s">
        <v>8</v>
      </c>
      <c r="K451" s="143" t="s">
        <v>347</v>
      </c>
      <c r="L451" s="9"/>
      <c r="M451" s="137">
        <v>80000</v>
      </c>
      <c r="N451" s="141" t="s">
        <v>22</v>
      </c>
      <c r="O451" s="141" t="s">
        <v>5</v>
      </c>
      <c r="P451" s="80">
        <v>1</v>
      </c>
      <c r="Q451" s="141" t="s">
        <v>251</v>
      </c>
      <c r="R451" s="141"/>
      <c r="S451" s="80"/>
      <c r="T451" s="142"/>
      <c r="U451" s="141"/>
      <c r="V451" s="141"/>
      <c r="W451" s="141"/>
      <c r="X451" s="141"/>
      <c r="Y451" s="141"/>
      <c r="Z451" s="141"/>
      <c r="AA451" s="141"/>
      <c r="AB451" s="141"/>
      <c r="AC451" s="141" t="s">
        <v>24</v>
      </c>
      <c r="AD451" s="136">
        <f t="shared" si="36"/>
        <v>80000</v>
      </c>
    </row>
    <row r="452" spans="2:31" ht="27.95" customHeight="1">
      <c r="B452" s="138"/>
      <c r="C452" s="138"/>
      <c r="D452" s="138"/>
      <c r="E452" s="140"/>
      <c r="F452" s="134"/>
      <c r="G452" s="139"/>
      <c r="H452" s="46"/>
      <c r="I452" s="123"/>
      <c r="J452" s="141" t="s">
        <v>8</v>
      </c>
      <c r="K452" s="42" t="s">
        <v>302</v>
      </c>
      <c r="L452" s="143"/>
      <c r="M452" s="137">
        <v>80000</v>
      </c>
      <c r="N452" s="141" t="s">
        <v>22</v>
      </c>
      <c r="O452" s="141" t="s">
        <v>5</v>
      </c>
      <c r="P452" s="80">
        <v>12</v>
      </c>
      <c r="Q452" s="141" t="s">
        <v>250</v>
      </c>
      <c r="R452" s="141"/>
      <c r="S452" s="80"/>
      <c r="T452" s="142"/>
      <c r="U452" s="141"/>
      <c r="V452" s="141"/>
      <c r="W452" s="141"/>
      <c r="X452" s="141"/>
      <c r="Y452" s="141"/>
      <c r="Z452" s="141"/>
      <c r="AA452" s="141"/>
      <c r="AB452" s="141"/>
      <c r="AC452" s="141" t="s">
        <v>24</v>
      </c>
      <c r="AD452" s="136">
        <f t="shared" si="36"/>
        <v>960000</v>
      </c>
    </row>
    <row r="453" spans="2:31" ht="27.95" customHeight="1">
      <c r="B453" s="138"/>
      <c r="C453" s="138"/>
      <c r="D453" s="138"/>
      <c r="E453" s="140"/>
      <c r="F453" s="134"/>
      <c r="G453" s="139"/>
      <c r="H453" s="46"/>
      <c r="I453" s="123"/>
      <c r="J453" s="141" t="s">
        <v>8</v>
      </c>
      <c r="K453" s="143" t="s">
        <v>577</v>
      </c>
      <c r="L453" s="9"/>
      <c r="M453" s="137">
        <v>2000000</v>
      </c>
      <c r="N453" s="141" t="s">
        <v>22</v>
      </c>
      <c r="O453" s="141" t="s">
        <v>5</v>
      </c>
      <c r="P453" s="80">
        <v>1</v>
      </c>
      <c r="Q453" s="141" t="s">
        <v>298</v>
      </c>
      <c r="R453" s="141"/>
      <c r="S453" s="80"/>
      <c r="T453" s="142"/>
      <c r="U453" s="141"/>
      <c r="V453" s="141"/>
      <c r="W453" s="141"/>
      <c r="X453" s="141"/>
      <c r="Y453" s="141"/>
      <c r="Z453" s="141"/>
      <c r="AA453" s="141"/>
      <c r="AB453" s="141"/>
      <c r="AC453" s="141" t="s">
        <v>24</v>
      </c>
      <c r="AD453" s="136">
        <f t="shared" si="36"/>
        <v>2000000</v>
      </c>
    </row>
    <row r="454" spans="2:31" ht="27.95" customHeight="1">
      <c r="B454" s="138"/>
      <c r="C454" s="138"/>
      <c r="D454" s="138"/>
      <c r="E454" s="140"/>
      <c r="F454" s="134"/>
      <c r="G454" s="139"/>
      <c r="H454" s="46"/>
      <c r="I454" s="123"/>
      <c r="J454" s="8" t="s">
        <v>8</v>
      </c>
      <c r="K454" s="143" t="s">
        <v>119</v>
      </c>
      <c r="L454" s="9"/>
      <c r="M454" s="137">
        <v>264000</v>
      </c>
      <c r="N454" s="141" t="s">
        <v>22</v>
      </c>
      <c r="O454" s="141" t="s">
        <v>5</v>
      </c>
      <c r="P454" s="80">
        <v>12</v>
      </c>
      <c r="Q454" s="141" t="s">
        <v>1</v>
      </c>
      <c r="R454" s="141"/>
      <c r="S454" s="80"/>
      <c r="T454" s="142"/>
      <c r="U454" s="141"/>
      <c r="V454" s="141"/>
      <c r="W454" s="141"/>
      <c r="X454" s="141"/>
      <c r="Y454" s="141"/>
      <c r="Z454" s="141"/>
      <c r="AA454" s="141"/>
      <c r="AB454" s="141"/>
      <c r="AC454" s="141" t="s">
        <v>24</v>
      </c>
      <c r="AD454" s="136">
        <f t="shared" si="36"/>
        <v>3168000</v>
      </c>
    </row>
    <row r="455" spans="2:31" ht="27.95" customHeight="1">
      <c r="B455" s="138"/>
      <c r="C455" s="138"/>
      <c r="D455" s="138"/>
      <c r="E455" s="140"/>
      <c r="F455" s="134"/>
      <c r="G455" s="139"/>
      <c r="H455" s="46"/>
      <c r="I455" s="123"/>
      <c r="J455" s="141" t="s">
        <v>8</v>
      </c>
      <c r="K455" s="143" t="s">
        <v>578</v>
      </c>
      <c r="L455" s="9"/>
      <c r="M455" s="137">
        <v>11000000</v>
      </c>
      <c r="N455" s="141" t="s">
        <v>22</v>
      </c>
      <c r="O455" s="141" t="s">
        <v>5</v>
      </c>
      <c r="P455" s="80">
        <v>1</v>
      </c>
      <c r="Q455" s="141" t="s">
        <v>251</v>
      </c>
      <c r="R455" s="141"/>
      <c r="S455" s="80"/>
      <c r="T455" s="142"/>
      <c r="U455" s="141"/>
      <c r="V455" s="141"/>
      <c r="W455" s="141"/>
      <c r="X455" s="141"/>
      <c r="Y455" s="141"/>
      <c r="Z455" s="141"/>
      <c r="AA455" s="141"/>
      <c r="AB455" s="141"/>
      <c r="AC455" s="141" t="s">
        <v>24</v>
      </c>
      <c r="AD455" s="136">
        <f t="shared" si="36"/>
        <v>11000000</v>
      </c>
    </row>
    <row r="456" spans="2:31" ht="27.95" customHeight="1">
      <c r="B456" s="138"/>
      <c r="C456" s="138"/>
      <c r="D456" s="138"/>
      <c r="E456" s="140"/>
      <c r="F456" s="134"/>
      <c r="G456" s="139"/>
      <c r="H456" s="46"/>
      <c r="I456" s="123"/>
      <c r="J456" s="141" t="s">
        <v>8</v>
      </c>
      <c r="K456" s="42" t="s">
        <v>579</v>
      </c>
      <c r="L456" s="143"/>
      <c r="M456" s="137">
        <v>1800000</v>
      </c>
      <c r="N456" s="141" t="s">
        <v>22</v>
      </c>
      <c r="O456" s="141" t="s">
        <v>5</v>
      </c>
      <c r="P456" s="80">
        <v>1</v>
      </c>
      <c r="Q456" s="141" t="s">
        <v>251</v>
      </c>
      <c r="R456" s="141"/>
      <c r="S456" s="80"/>
      <c r="T456" s="142"/>
      <c r="U456" s="141"/>
      <c r="V456" s="141"/>
      <c r="W456" s="141"/>
      <c r="X456" s="141"/>
      <c r="Y456" s="141"/>
      <c r="Z456" s="141"/>
      <c r="AA456" s="141"/>
      <c r="AB456" s="141"/>
      <c r="AC456" s="141" t="s">
        <v>24</v>
      </c>
      <c r="AD456" s="136">
        <f t="shared" si="36"/>
        <v>1800000</v>
      </c>
    </row>
    <row r="457" spans="2:31" ht="27.95" customHeight="1">
      <c r="B457" s="76"/>
      <c r="C457" s="76"/>
      <c r="D457" s="76"/>
      <c r="E457" s="76"/>
      <c r="F457" s="134"/>
      <c r="G457" s="139"/>
      <c r="H457" s="46"/>
      <c r="I457" s="135"/>
      <c r="J457" s="898" t="s">
        <v>629</v>
      </c>
      <c r="K457" s="899"/>
      <c r="L457" s="143"/>
      <c r="M457" s="137"/>
      <c r="N457" s="141"/>
      <c r="O457" s="141"/>
      <c r="P457" s="82"/>
      <c r="Q457" s="141"/>
      <c r="R457" s="141"/>
      <c r="S457" s="80"/>
      <c r="T457" s="142"/>
      <c r="U457" s="141"/>
      <c r="V457" s="141"/>
      <c r="W457" s="141"/>
      <c r="X457" s="141"/>
      <c r="Y457" s="141"/>
      <c r="Z457" s="141"/>
      <c r="AA457" s="141"/>
      <c r="AB457" s="141"/>
      <c r="AC457" s="141"/>
      <c r="AD457" s="136">
        <f>SUM(AD458:AD470)</f>
        <v>14782500</v>
      </c>
    </row>
    <row r="458" spans="2:31" ht="27.95" customHeight="1">
      <c r="B458" s="76"/>
      <c r="C458" s="76"/>
      <c r="D458" s="76"/>
      <c r="E458" s="76"/>
      <c r="F458" s="134"/>
      <c r="G458" s="139"/>
      <c r="H458" s="46"/>
      <c r="I458" s="135"/>
      <c r="J458" s="493" t="s">
        <v>643</v>
      </c>
      <c r="K458" s="143" t="s">
        <v>645</v>
      </c>
      <c r="L458" s="143"/>
      <c r="M458" s="137">
        <v>1000000</v>
      </c>
      <c r="N458" s="141" t="s">
        <v>22</v>
      </c>
      <c r="O458" s="141" t="s">
        <v>5</v>
      </c>
      <c r="P458" s="80">
        <v>1</v>
      </c>
      <c r="Q458" s="141" t="s">
        <v>298</v>
      </c>
      <c r="R458" s="141"/>
      <c r="S458" s="80"/>
      <c r="T458" s="142"/>
      <c r="U458" s="141"/>
      <c r="V458" s="141"/>
      <c r="W458" s="141"/>
      <c r="X458" s="141"/>
      <c r="Y458" s="141"/>
      <c r="Z458" s="141"/>
      <c r="AA458" s="141"/>
      <c r="AB458" s="141"/>
      <c r="AC458" s="141" t="s">
        <v>24</v>
      </c>
      <c r="AD458" s="136">
        <f t="shared" ref="AD458:AD466" si="37">M458*P458</f>
        <v>1000000</v>
      </c>
      <c r="AE458" s="159" t="s">
        <v>760</v>
      </c>
    </row>
    <row r="459" spans="2:31" ht="27.95" customHeight="1">
      <c r="B459" s="76"/>
      <c r="C459" s="76"/>
      <c r="D459" s="76"/>
      <c r="E459" s="76"/>
      <c r="F459" s="134"/>
      <c r="G459" s="139"/>
      <c r="H459" s="46"/>
      <c r="I459" s="135"/>
      <c r="J459" s="493" t="s">
        <v>643</v>
      </c>
      <c r="K459" s="143" t="s">
        <v>674</v>
      </c>
      <c r="L459" s="143"/>
      <c r="M459" s="137">
        <v>1900000</v>
      </c>
      <c r="N459" s="141" t="s">
        <v>675</v>
      </c>
      <c r="O459" s="141" t="s">
        <v>5</v>
      </c>
      <c r="P459" s="80">
        <v>1</v>
      </c>
      <c r="Q459" s="141" t="s">
        <v>298</v>
      </c>
      <c r="R459" s="141"/>
      <c r="S459" s="80"/>
      <c r="T459" s="142"/>
      <c r="U459" s="141"/>
      <c r="V459" s="141"/>
      <c r="W459" s="141"/>
      <c r="X459" s="141"/>
      <c r="Y459" s="141"/>
      <c r="Z459" s="141"/>
      <c r="AA459" s="141"/>
      <c r="AB459" s="141"/>
      <c r="AC459" s="141" t="s">
        <v>24</v>
      </c>
      <c r="AD459" s="136">
        <f t="shared" si="37"/>
        <v>1900000</v>
      </c>
      <c r="AE459" s="159" t="s">
        <v>761</v>
      </c>
    </row>
    <row r="460" spans="2:31" ht="27.95" customHeight="1">
      <c r="B460" s="76"/>
      <c r="C460" s="76"/>
      <c r="D460" s="76"/>
      <c r="E460" s="492"/>
      <c r="F460" s="134"/>
      <c r="G460" s="139"/>
      <c r="H460" s="46"/>
      <c r="I460" s="135"/>
      <c r="J460" s="494" t="s">
        <v>705</v>
      </c>
      <c r="K460" s="143" t="s">
        <v>706</v>
      </c>
      <c r="L460" s="143"/>
      <c r="M460" s="137">
        <v>500000</v>
      </c>
      <c r="N460" s="141" t="s">
        <v>263</v>
      </c>
      <c r="O460" s="141" t="s">
        <v>5</v>
      </c>
      <c r="P460" s="80">
        <v>1</v>
      </c>
      <c r="Q460" s="141" t="s">
        <v>298</v>
      </c>
      <c r="R460" s="141"/>
      <c r="S460" s="80"/>
      <c r="T460" s="142"/>
      <c r="U460" s="141"/>
      <c r="V460" s="141"/>
      <c r="W460" s="141"/>
      <c r="X460" s="141"/>
      <c r="Y460" s="141"/>
      <c r="Z460" s="141"/>
      <c r="AA460" s="141"/>
      <c r="AB460" s="141"/>
      <c r="AC460" s="141" t="s">
        <v>24</v>
      </c>
      <c r="AD460" s="136">
        <f t="shared" si="37"/>
        <v>500000</v>
      </c>
      <c r="AE460" s="159" t="s">
        <v>762</v>
      </c>
    </row>
    <row r="461" spans="2:31" ht="27.95" customHeight="1">
      <c r="B461" s="138"/>
      <c r="C461" s="138"/>
      <c r="D461" s="138"/>
      <c r="E461" s="140"/>
      <c r="F461" s="134"/>
      <c r="G461" s="139"/>
      <c r="H461" s="46"/>
      <c r="I461" s="135"/>
      <c r="J461" s="141" t="s">
        <v>617</v>
      </c>
      <c r="K461" s="143" t="s">
        <v>618</v>
      </c>
      <c r="L461" s="178"/>
      <c r="M461" s="201">
        <v>3000000</v>
      </c>
      <c r="N461" s="141" t="s">
        <v>22</v>
      </c>
      <c r="O461" s="141" t="s">
        <v>619</v>
      </c>
      <c r="P461" s="202">
        <v>1</v>
      </c>
      <c r="Q461" s="141" t="s">
        <v>620</v>
      </c>
      <c r="R461" s="141"/>
      <c r="S461" s="80"/>
      <c r="T461" s="142"/>
      <c r="U461" s="141"/>
      <c r="V461" s="141"/>
      <c r="W461" s="141"/>
      <c r="X461" s="141"/>
      <c r="Y461" s="141"/>
      <c r="Z461" s="141"/>
      <c r="AA461" s="141"/>
      <c r="AB461" s="141"/>
      <c r="AC461" s="141" t="s">
        <v>24</v>
      </c>
      <c r="AD461" s="136">
        <f t="shared" si="37"/>
        <v>3000000</v>
      </c>
      <c r="AE461" s="159" t="s">
        <v>763</v>
      </c>
    </row>
    <row r="462" spans="2:31" ht="27.95" customHeight="1">
      <c r="B462" s="138"/>
      <c r="C462" s="138"/>
      <c r="D462" s="138"/>
      <c r="E462" s="140"/>
      <c r="F462" s="134"/>
      <c r="G462" s="139"/>
      <c r="H462" s="46"/>
      <c r="I462" s="135"/>
      <c r="J462" s="141" t="s">
        <v>8</v>
      </c>
      <c r="K462" s="143" t="s">
        <v>621</v>
      </c>
      <c r="L462" s="178"/>
      <c r="M462" s="201">
        <v>3000000</v>
      </c>
      <c r="N462" s="141" t="s">
        <v>622</v>
      </c>
      <c r="O462" s="141" t="s">
        <v>619</v>
      </c>
      <c r="P462" s="202">
        <v>1</v>
      </c>
      <c r="Q462" s="141" t="s">
        <v>620</v>
      </c>
      <c r="R462" s="141"/>
      <c r="S462" s="80"/>
      <c r="T462" s="142"/>
      <c r="U462" s="141"/>
      <c r="V462" s="141"/>
      <c r="W462" s="141"/>
      <c r="X462" s="141"/>
      <c r="Y462" s="141"/>
      <c r="Z462" s="141"/>
      <c r="AA462" s="141"/>
      <c r="AB462" s="141"/>
      <c r="AC462" s="141" t="s">
        <v>24</v>
      </c>
      <c r="AD462" s="136">
        <f t="shared" si="37"/>
        <v>3000000</v>
      </c>
      <c r="AE462" s="159" t="s">
        <v>765</v>
      </c>
    </row>
    <row r="463" spans="2:31" ht="27.75" customHeight="1">
      <c r="B463" s="138"/>
      <c r="C463" s="138"/>
      <c r="D463" s="138"/>
      <c r="E463" s="140"/>
      <c r="F463" s="134"/>
      <c r="G463" s="139"/>
      <c r="H463" s="46"/>
      <c r="I463" s="135"/>
      <c r="J463" s="141" t="s">
        <v>8</v>
      </c>
      <c r="K463" s="143" t="s">
        <v>623</v>
      </c>
      <c r="L463" s="178"/>
      <c r="M463" s="201">
        <v>2000000</v>
      </c>
      <c r="N463" s="141" t="s">
        <v>622</v>
      </c>
      <c r="O463" s="141" t="s">
        <v>619</v>
      </c>
      <c r="P463" s="202">
        <v>3</v>
      </c>
      <c r="Q463" s="141" t="s">
        <v>624</v>
      </c>
      <c r="R463" s="141"/>
      <c r="S463" s="80"/>
      <c r="T463" s="142"/>
      <c r="U463" s="141"/>
      <c r="V463" s="141"/>
      <c r="W463" s="141"/>
      <c r="X463" s="141"/>
      <c r="Y463" s="141"/>
      <c r="Z463" s="141"/>
      <c r="AA463" s="141"/>
      <c r="AB463" s="141"/>
      <c r="AC463" s="141" t="s">
        <v>24</v>
      </c>
      <c r="AD463" s="136">
        <f t="shared" si="37"/>
        <v>6000000</v>
      </c>
    </row>
    <row r="464" spans="2:31" ht="27.95" customHeight="1">
      <c r="B464" s="138"/>
      <c r="C464" s="138"/>
      <c r="D464" s="138"/>
      <c r="E464" s="140"/>
      <c r="F464" s="134"/>
      <c r="G464" s="139"/>
      <c r="H464" s="46"/>
      <c r="I464" s="135"/>
      <c r="J464" s="141" t="s">
        <v>8</v>
      </c>
      <c r="K464" s="143" t="s">
        <v>625</v>
      </c>
      <c r="L464" s="178"/>
      <c r="M464" s="201">
        <v>3000000</v>
      </c>
      <c r="N464" s="141" t="s">
        <v>622</v>
      </c>
      <c r="O464" s="141" t="s">
        <v>619</v>
      </c>
      <c r="P464" s="202">
        <v>1</v>
      </c>
      <c r="Q464" s="141" t="s">
        <v>626</v>
      </c>
      <c r="R464" s="141"/>
      <c r="S464" s="80"/>
      <c r="T464" s="142"/>
      <c r="U464" s="141"/>
      <c r="V464" s="141"/>
      <c r="W464" s="141"/>
      <c r="X464" s="141"/>
      <c r="Y464" s="141"/>
      <c r="Z464" s="141"/>
      <c r="AA464" s="141"/>
      <c r="AB464" s="141"/>
      <c r="AC464" s="141" t="s">
        <v>24</v>
      </c>
      <c r="AD464" s="136">
        <f t="shared" si="37"/>
        <v>3000000</v>
      </c>
      <c r="AE464" s="159" t="s">
        <v>764</v>
      </c>
    </row>
    <row r="465" spans="2:31" ht="27.95" customHeight="1">
      <c r="B465" s="138"/>
      <c r="C465" s="138"/>
      <c r="D465" s="138"/>
      <c r="E465" s="140"/>
      <c r="F465" s="134"/>
      <c r="G465" s="139"/>
      <c r="H465" s="46"/>
      <c r="I465" s="135"/>
      <c r="J465" s="141" t="s">
        <v>8</v>
      </c>
      <c r="K465" s="143" t="s">
        <v>627</v>
      </c>
      <c r="L465" s="178"/>
      <c r="M465" s="201">
        <v>2000000</v>
      </c>
      <c r="N465" s="141" t="s">
        <v>622</v>
      </c>
      <c r="O465" s="141" t="s">
        <v>619</v>
      </c>
      <c r="P465" s="202">
        <v>1</v>
      </c>
      <c r="Q465" s="141" t="s">
        <v>624</v>
      </c>
      <c r="R465" s="141"/>
      <c r="S465" s="80"/>
      <c r="T465" s="142"/>
      <c r="U465" s="141"/>
      <c r="V465" s="141"/>
      <c r="W465" s="141"/>
      <c r="X465" s="141"/>
      <c r="Y465" s="141"/>
      <c r="Z465" s="141"/>
      <c r="AA465" s="141"/>
      <c r="AB465" s="141"/>
      <c r="AC465" s="141" t="s">
        <v>24</v>
      </c>
      <c r="AD465" s="136">
        <f t="shared" si="37"/>
        <v>2000000</v>
      </c>
      <c r="AE465" s="159" t="s">
        <v>767</v>
      </c>
    </row>
    <row r="466" spans="2:31" ht="27.95" customHeight="1">
      <c r="B466" s="71"/>
      <c r="C466" s="71"/>
      <c r="D466" s="71"/>
      <c r="E466" s="78"/>
      <c r="F466" s="89"/>
      <c r="G466" s="67"/>
      <c r="H466" s="106"/>
      <c r="I466" s="102"/>
      <c r="J466" s="131" t="s">
        <v>8</v>
      </c>
      <c r="K466" s="118" t="s">
        <v>710</v>
      </c>
      <c r="L466" s="179"/>
      <c r="M466" s="522">
        <v>1402500</v>
      </c>
      <c r="N466" s="131" t="s">
        <v>263</v>
      </c>
      <c r="O466" s="131" t="s">
        <v>248</v>
      </c>
      <c r="P466" s="523">
        <v>1</v>
      </c>
      <c r="Q466" s="131" t="s">
        <v>541</v>
      </c>
      <c r="R466" s="131"/>
      <c r="S466" s="90"/>
      <c r="T466" s="86"/>
      <c r="U466" s="131"/>
      <c r="V466" s="131"/>
      <c r="W466" s="131"/>
      <c r="X466" s="131"/>
      <c r="Y466" s="131"/>
      <c r="Z466" s="131"/>
      <c r="AA466" s="131"/>
      <c r="AB466" s="131"/>
      <c r="AC466" s="131" t="s">
        <v>24</v>
      </c>
      <c r="AD466" s="96">
        <f t="shared" si="37"/>
        <v>1402500</v>
      </c>
      <c r="AE466" s="159" t="s">
        <v>766</v>
      </c>
    </row>
    <row r="467" spans="2:31" ht="27.95" customHeight="1">
      <c r="B467" s="138"/>
      <c r="C467" s="138"/>
      <c r="D467" s="138"/>
      <c r="E467" s="140"/>
      <c r="F467" s="134"/>
      <c r="G467" s="139"/>
      <c r="H467" s="46"/>
      <c r="I467" s="135"/>
      <c r="J467" s="141" t="s">
        <v>8</v>
      </c>
      <c r="K467" s="143" t="s">
        <v>772</v>
      </c>
      <c r="L467" s="178"/>
      <c r="M467" s="201">
        <v>2100000</v>
      </c>
      <c r="N467" s="141" t="s">
        <v>263</v>
      </c>
      <c r="O467" s="141" t="s">
        <v>248</v>
      </c>
      <c r="P467" s="202">
        <v>1</v>
      </c>
      <c r="Q467" s="141" t="s">
        <v>541</v>
      </c>
      <c r="R467" s="141"/>
      <c r="S467" s="80"/>
      <c r="T467" s="142"/>
      <c r="U467" s="141"/>
      <c r="V467" s="141"/>
      <c r="W467" s="141"/>
      <c r="X467" s="141"/>
      <c r="Y467" s="141"/>
      <c r="Z467" s="141"/>
      <c r="AA467" s="141"/>
      <c r="AB467" s="141"/>
      <c r="AC467" s="141" t="s">
        <v>24</v>
      </c>
      <c r="AD467" s="136">
        <f t="shared" ref="AD467" si="38">M467*P467</f>
        <v>2100000</v>
      </c>
    </row>
    <row r="468" spans="2:31" ht="27.95" customHeight="1">
      <c r="B468" s="138"/>
      <c r="C468" s="138"/>
      <c r="D468" s="138"/>
      <c r="E468" s="140"/>
      <c r="F468" s="134"/>
      <c r="G468" s="139"/>
      <c r="H468" s="46"/>
      <c r="I468" s="135"/>
      <c r="J468" s="141" t="s">
        <v>8</v>
      </c>
      <c r="K468" s="143" t="s">
        <v>576</v>
      </c>
      <c r="L468" s="143" t="s">
        <v>630</v>
      </c>
      <c r="M468" s="137">
        <v>2400000</v>
      </c>
      <c r="N468" s="141" t="s">
        <v>22</v>
      </c>
      <c r="O468" s="141"/>
      <c r="P468" s="141" t="s">
        <v>631</v>
      </c>
      <c r="Q468" s="894" t="s">
        <v>632</v>
      </c>
      <c r="R468" s="894"/>
      <c r="S468" s="895">
        <v>600000</v>
      </c>
      <c r="T468" s="895"/>
      <c r="U468" s="141" t="s">
        <v>22</v>
      </c>
      <c r="V468" s="141"/>
      <c r="W468" s="38"/>
      <c r="X468" s="38"/>
      <c r="Y468" s="38"/>
      <c r="Z468" s="38"/>
      <c r="AA468" s="141"/>
      <c r="AB468" s="141"/>
      <c r="AC468" s="141" t="s">
        <v>555</v>
      </c>
      <c r="AD468" s="136">
        <f>M468-S468</f>
        <v>1800000</v>
      </c>
      <c r="AE468" s="159" t="s">
        <v>768</v>
      </c>
    </row>
    <row r="469" spans="2:31" ht="27.6" customHeight="1">
      <c r="B469" s="138"/>
      <c r="C469" s="138"/>
      <c r="D469" s="138"/>
      <c r="E469" s="140"/>
      <c r="F469" s="134"/>
      <c r="G469" s="139"/>
      <c r="H469" s="46"/>
      <c r="I469" s="123"/>
      <c r="J469" s="141" t="s">
        <v>8</v>
      </c>
      <c r="K469" s="143" t="s">
        <v>347</v>
      </c>
      <c r="L469" s="143" t="s">
        <v>630</v>
      </c>
      <c r="M469" s="137">
        <v>160000</v>
      </c>
      <c r="N469" s="141" t="s">
        <v>22</v>
      </c>
      <c r="O469" s="141"/>
      <c r="P469" s="141" t="s">
        <v>631</v>
      </c>
      <c r="Q469" s="894" t="s">
        <v>632</v>
      </c>
      <c r="R469" s="894"/>
      <c r="S469" s="895">
        <v>80000</v>
      </c>
      <c r="T469" s="895"/>
      <c r="U469" s="141" t="s">
        <v>22</v>
      </c>
      <c r="V469" s="141"/>
      <c r="W469" s="38"/>
      <c r="X469" s="38"/>
      <c r="Y469" s="38"/>
      <c r="Z469" s="38"/>
      <c r="AA469" s="141"/>
      <c r="AB469" s="141"/>
      <c r="AC469" s="141" t="s">
        <v>555</v>
      </c>
      <c r="AD469" s="136">
        <f>M469-S469</f>
        <v>80000</v>
      </c>
      <c r="AE469" s="159" t="s">
        <v>769</v>
      </c>
    </row>
    <row r="470" spans="2:31" ht="27.95" customHeight="1">
      <c r="B470" s="76"/>
      <c r="C470" s="76"/>
      <c r="D470" s="76"/>
      <c r="E470" s="76"/>
      <c r="F470" s="134"/>
      <c r="G470" s="139"/>
      <c r="H470" s="46"/>
      <c r="I470" s="135"/>
      <c r="J470" s="141" t="s">
        <v>8</v>
      </c>
      <c r="K470" s="143" t="s">
        <v>578</v>
      </c>
      <c r="L470" s="118" t="s">
        <v>630</v>
      </c>
      <c r="M470" s="50">
        <v>0</v>
      </c>
      <c r="N470" s="131" t="s">
        <v>22</v>
      </c>
      <c r="O470" s="131"/>
      <c r="P470" s="131" t="s">
        <v>631</v>
      </c>
      <c r="Q470" s="900" t="s">
        <v>632</v>
      </c>
      <c r="R470" s="900"/>
      <c r="S470" s="901">
        <v>11000000</v>
      </c>
      <c r="T470" s="901"/>
      <c r="U470" s="131" t="s">
        <v>22</v>
      </c>
      <c r="V470" s="131"/>
      <c r="W470" s="208"/>
      <c r="X470" s="208"/>
      <c r="Y470" s="208"/>
      <c r="Z470" s="208"/>
      <c r="AA470" s="131"/>
      <c r="AB470" s="131"/>
      <c r="AC470" s="131" t="s">
        <v>555</v>
      </c>
      <c r="AD470" s="96">
        <f>M470-S470</f>
        <v>-11000000</v>
      </c>
      <c r="AE470" s="159" t="s">
        <v>750</v>
      </c>
    </row>
    <row r="471" spans="2:31" ht="27.95" customHeight="1">
      <c r="B471" s="138"/>
      <c r="C471" s="138"/>
      <c r="D471" s="138"/>
      <c r="E471" s="138"/>
      <c r="F471" s="88" t="s">
        <v>120</v>
      </c>
      <c r="G471" s="19">
        <v>12156</v>
      </c>
      <c r="H471" s="58">
        <v>11880</v>
      </c>
      <c r="I471" s="100">
        <f>G471-H471</f>
        <v>276</v>
      </c>
      <c r="J471" s="905" t="s">
        <v>120</v>
      </c>
      <c r="K471" s="906"/>
      <c r="L471" s="171"/>
      <c r="M471" s="20"/>
      <c r="N471" s="3"/>
      <c r="O471" s="3"/>
      <c r="P471" s="4"/>
      <c r="Q471" s="3"/>
      <c r="R471" s="3"/>
      <c r="S471" s="4"/>
      <c r="T471" s="2"/>
      <c r="U471" s="3"/>
      <c r="V471" s="3"/>
      <c r="W471" s="3"/>
      <c r="X471" s="3"/>
      <c r="Y471" s="3"/>
      <c r="Z471" s="3"/>
      <c r="AA471" s="3"/>
      <c r="AB471" s="3"/>
      <c r="AC471" s="3"/>
      <c r="AD471" s="12">
        <f>AD472+AD474</f>
        <v>12156000</v>
      </c>
    </row>
    <row r="472" spans="2:31" ht="27.95" customHeight="1">
      <c r="B472" s="138"/>
      <c r="C472" s="138"/>
      <c r="D472" s="138"/>
      <c r="E472" s="140"/>
      <c r="F472" s="134"/>
      <c r="G472" s="139"/>
      <c r="H472" s="46"/>
      <c r="I472" s="123"/>
      <c r="J472" s="898" t="s">
        <v>634</v>
      </c>
      <c r="K472" s="899"/>
      <c r="L472" s="178"/>
      <c r="M472" s="178"/>
      <c r="N472" s="178"/>
      <c r="O472" s="178"/>
      <c r="P472" s="178"/>
      <c r="Q472" s="141"/>
      <c r="R472" s="141"/>
      <c r="S472" s="80"/>
      <c r="T472" s="142"/>
      <c r="U472" s="141"/>
      <c r="V472" s="141"/>
      <c r="W472" s="141"/>
      <c r="X472" s="141"/>
      <c r="Y472" s="141"/>
      <c r="Z472" s="141"/>
      <c r="AA472" s="141"/>
      <c r="AB472" s="141"/>
      <c r="AC472" s="141"/>
      <c r="AD472" s="136">
        <f>AD473</f>
        <v>11880000</v>
      </c>
    </row>
    <row r="473" spans="2:31" ht="33.75" customHeight="1">
      <c r="B473" s="138"/>
      <c r="C473" s="138"/>
      <c r="D473" s="121"/>
      <c r="E473" s="138"/>
      <c r="F473" s="134"/>
      <c r="G473" s="139"/>
      <c r="H473" s="46"/>
      <c r="I473" s="123"/>
      <c r="J473" s="141" t="s">
        <v>8</v>
      </c>
      <c r="K473" s="143" t="s">
        <v>580</v>
      </c>
      <c r="L473" s="143"/>
      <c r="M473" s="137">
        <v>990000</v>
      </c>
      <c r="N473" s="141" t="s">
        <v>22</v>
      </c>
      <c r="O473" s="141" t="s">
        <v>5</v>
      </c>
      <c r="P473" s="80">
        <v>12</v>
      </c>
      <c r="Q473" s="141" t="s">
        <v>250</v>
      </c>
      <c r="R473" s="141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41" t="s">
        <v>24</v>
      </c>
      <c r="AD473" s="136">
        <f t="shared" ref="AD473" si="39">M473*P473</f>
        <v>11880000</v>
      </c>
    </row>
    <row r="474" spans="2:31" ht="27.95" customHeight="1">
      <c r="B474" s="76"/>
      <c r="C474" s="76"/>
      <c r="D474" s="76"/>
      <c r="E474" s="76"/>
      <c r="F474" s="134"/>
      <c r="G474" s="139"/>
      <c r="H474" s="46"/>
      <c r="I474" s="135"/>
      <c r="J474" s="898" t="s">
        <v>629</v>
      </c>
      <c r="K474" s="899"/>
      <c r="L474" s="143"/>
      <c r="M474" s="137"/>
      <c r="N474" s="141"/>
      <c r="O474" s="141"/>
      <c r="P474" s="82"/>
      <c r="Q474" s="141"/>
      <c r="R474" s="141"/>
      <c r="S474" s="80"/>
      <c r="T474" s="142"/>
      <c r="U474" s="141"/>
      <c r="V474" s="141"/>
      <c r="W474" s="141"/>
      <c r="X474" s="141"/>
      <c r="Y474" s="141"/>
      <c r="Z474" s="141"/>
      <c r="AA474" s="141"/>
      <c r="AB474" s="141"/>
      <c r="AC474" s="141"/>
      <c r="AD474" s="136">
        <f>AD475</f>
        <v>276000</v>
      </c>
    </row>
    <row r="475" spans="2:31" ht="27.95" customHeight="1">
      <c r="B475" s="76"/>
      <c r="C475" s="76"/>
      <c r="D475" s="76"/>
      <c r="E475" s="218"/>
      <c r="F475" s="89"/>
      <c r="G475" s="67"/>
      <c r="H475" s="106"/>
      <c r="I475" s="102"/>
      <c r="J475" s="131" t="s">
        <v>8</v>
      </c>
      <c r="K475" s="118" t="s">
        <v>580</v>
      </c>
      <c r="L475" s="118" t="s">
        <v>630</v>
      </c>
      <c r="M475" s="50">
        <v>12156000</v>
      </c>
      <c r="N475" s="131" t="s">
        <v>22</v>
      </c>
      <c r="O475" s="131"/>
      <c r="P475" s="131" t="s">
        <v>631</v>
      </c>
      <c r="Q475" s="900" t="s">
        <v>632</v>
      </c>
      <c r="R475" s="900"/>
      <c r="S475" s="901">
        <v>11880000</v>
      </c>
      <c r="T475" s="901"/>
      <c r="U475" s="131" t="s">
        <v>22</v>
      </c>
      <c r="V475" s="131"/>
      <c r="W475" s="208"/>
      <c r="X475" s="208"/>
      <c r="Y475" s="208"/>
      <c r="Z475" s="208"/>
      <c r="AA475" s="131"/>
      <c r="AB475" s="131"/>
      <c r="AC475" s="131" t="s">
        <v>555</v>
      </c>
      <c r="AD475" s="96">
        <f>M475-S475</f>
        <v>276000</v>
      </c>
      <c r="AE475" s="159" t="s">
        <v>688</v>
      </c>
    </row>
    <row r="476" spans="2:31" ht="27.95" customHeight="1">
      <c r="B476" s="138"/>
      <c r="C476" s="138"/>
      <c r="D476" s="138"/>
      <c r="E476" s="902" t="s">
        <v>121</v>
      </c>
      <c r="F476" s="929"/>
      <c r="G476" s="67">
        <f>G477</f>
        <v>3700</v>
      </c>
      <c r="H476" s="106">
        <f>H477</f>
        <v>2489</v>
      </c>
      <c r="I476" s="116">
        <f>G476-H476</f>
        <v>1211</v>
      </c>
      <c r="J476" s="27"/>
      <c r="K476" s="118"/>
      <c r="L476" s="118"/>
      <c r="M476" s="50"/>
      <c r="N476" s="131"/>
      <c r="O476" s="131"/>
      <c r="P476" s="90"/>
      <c r="Q476" s="131"/>
      <c r="R476" s="131"/>
      <c r="S476" s="90"/>
      <c r="T476" s="86"/>
      <c r="U476" s="131"/>
      <c r="V476" s="131"/>
      <c r="W476" s="131"/>
      <c r="X476" s="131"/>
      <c r="Y476" s="131"/>
      <c r="Z476" s="131"/>
      <c r="AA476" s="131"/>
      <c r="AB476" s="131"/>
      <c r="AC476" s="131"/>
      <c r="AD476" s="96"/>
    </row>
    <row r="477" spans="2:31" ht="27.95" customHeight="1">
      <c r="B477" s="138"/>
      <c r="C477" s="138"/>
      <c r="D477" s="138"/>
      <c r="E477" s="174"/>
      <c r="F477" s="134" t="s">
        <v>122</v>
      </c>
      <c r="G477" s="37">
        <v>3700</v>
      </c>
      <c r="H477" s="46">
        <v>2489</v>
      </c>
      <c r="I477" s="123">
        <f>G477-H477</f>
        <v>1211</v>
      </c>
      <c r="J477" s="896" t="s">
        <v>122</v>
      </c>
      <c r="K477" s="897"/>
      <c r="L477" s="178"/>
      <c r="M477" s="137"/>
      <c r="N477" s="141"/>
      <c r="O477" s="141"/>
      <c r="P477" s="80"/>
      <c r="Q477" s="141"/>
      <c r="R477" s="141"/>
      <c r="S477" s="80"/>
      <c r="T477" s="142"/>
      <c r="U477" s="141"/>
      <c r="V477" s="141"/>
      <c r="W477" s="141"/>
      <c r="X477" s="141"/>
      <c r="Y477" s="141"/>
      <c r="Z477" s="141"/>
      <c r="AA477" s="141"/>
      <c r="AB477" s="141"/>
      <c r="AC477" s="141"/>
      <c r="AD477" s="136">
        <f>AD478+AD480</f>
        <v>3700000</v>
      </c>
    </row>
    <row r="478" spans="2:31" ht="27.95" customHeight="1">
      <c r="B478" s="138"/>
      <c r="C478" s="138"/>
      <c r="D478" s="138"/>
      <c r="E478" s="140"/>
      <c r="F478" s="134"/>
      <c r="G478" s="139"/>
      <c r="H478" s="46"/>
      <c r="I478" s="123"/>
      <c r="J478" s="898" t="s">
        <v>634</v>
      </c>
      <c r="K478" s="899"/>
      <c r="L478" s="178"/>
      <c r="M478" s="178"/>
      <c r="N478" s="178"/>
      <c r="O478" s="178"/>
      <c r="P478" s="178"/>
      <c r="Q478" s="141"/>
      <c r="R478" s="141"/>
      <c r="S478" s="80"/>
      <c r="T478" s="142"/>
      <c r="U478" s="141"/>
      <c r="V478" s="141"/>
      <c r="W478" s="141"/>
      <c r="X478" s="141"/>
      <c r="Y478" s="141"/>
      <c r="Z478" s="141"/>
      <c r="AA478" s="141"/>
      <c r="AB478" s="141"/>
      <c r="AC478" s="141"/>
      <c r="AD478" s="136">
        <f>AD479</f>
        <v>2488530</v>
      </c>
    </row>
    <row r="479" spans="2:31" ht="27.95" customHeight="1">
      <c r="B479" s="138"/>
      <c r="C479" s="138"/>
      <c r="D479" s="138"/>
      <c r="E479" s="174"/>
      <c r="F479" s="134"/>
      <c r="G479" s="139"/>
      <c r="H479" s="46"/>
      <c r="I479" s="123"/>
      <c r="J479" s="141" t="s">
        <v>8</v>
      </c>
      <c r="K479" s="143" t="s">
        <v>303</v>
      </c>
      <c r="L479" s="178"/>
      <c r="M479" s="137">
        <v>27650</v>
      </c>
      <c r="N479" s="141" t="s">
        <v>22</v>
      </c>
      <c r="O479" s="141" t="s">
        <v>5</v>
      </c>
      <c r="P479" s="80">
        <v>15</v>
      </c>
      <c r="Q479" s="141" t="s">
        <v>23</v>
      </c>
      <c r="R479" s="141" t="s">
        <v>5</v>
      </c>
      <c r="S479" s="80">
        <v>6</v>
      </c>
      <c r="T479" s="142" t="s">
        <v>1</v>
      </c>
      <c r="U479" s="141"/>
      <c r="V479" s="141"/>
      <c r="W479" s="141"/>
      <c r="X479" s="141"/>
      <c r="Y479" s="141"/>
      <c r="Z479" s="141"/>
      <c r="AA479" s="141"/>
      <c r="AB479" s="141"/>
      <c r="AC479" s="141" t="s">
        <v>24</v>
      </c>
      <c r="AD479" s="136">
        <f>M479*P479*S479+30</f>
        <v>2488530</v>
      </c>
    </row>
    <row r="480" spans="2:31" ht="27.95" customHeight="1">
      <c r="B480" s="76"/>
      <c r="C480" s="76"/>
      <c r="D480" s="76"/>
      <c r="E480" s="76"/>
      <c r="F480" s="134"/>
      <c r="G480" s="139"/>
      <c r="H480" s="46"/>
      <c r="I480" s="135"/>
      <c r="J480" s="898" t="s">
        <v>629</v>
      </c>
      <c r="K480" s="899"/>
      <c r="L480" s="143"/>
      <c r="M480" s="137"/>
      <c r="N480" s="141"/>
      <c r="O480" s="141"/>
      <c r="P480" s="82"/>
      <c r="Q480" s="141"/>
      <c r="R480" s="141"/>
      <c r="S480" s="80"/>
      <c r="T480" s="142"/>
      <c r="U480" s="141"/>
      <c r="V480" s="141"/>
      <c r="W480" s="141"/>
      <c r="X480" s="141"/>
      <c r="Y480" s="141"/>
      <c r="Z480" s="141"/>
      <c r="AA480" s="141"/>
      <c r="AB480" s="141"/>
      <c r="AC480" s="141"/>
      <c r="AD480" s="136">
        <f>AD481</f>
        <v>1211470</v>
      </c>
    </row>
    <row r="481" spans="2:31" ht="27.95" customHeight="1">
      <c r="B481" s="76"/>
      <c r="C481" s="76"/>
      <c r="D481" s="76"/>
      <c r="E481" s="482"/>
      <c r="F481" s="481"/>
      <c r="G481" s="67"/>
      <c r="H481" s="106"/>
      <c r="I481" s="102"/>
      <c r="J481" s="13" t="s">
        <v>8</v>
      </c>
      <c r="K481" s="118" t="s">
        <v>303</v>
      </c>
      <c r="L481" s="118" t="s">
        <v>630</v>
      </c>
      <c r="M481" s="50">
        <v>3700000</v>
      </c>
      <c r="N481" s="131" t="s">
        <v>22</v>
      </c>
      <c r="O481" s="131"/>
      <c r="P481" s="131" t="s">
        <v>631</v>
      </c>
      <c r="Q481" s="900" t="s">
        <v>632</v>
      </c>
      <c r="R481" s="900"/>
      <c r="S481" s="901">
        <v>2488530</v>
      </c>
      <c r="T481" s="901"/>
      <c r="U481" s="131" t="s">
        <v>22</v>
      </c>
      <c r="V481" s="131"/>
      <c r="W481" s="208"/>
      <c r="X481" s="208"/>
      <c r="Y481" s="208"/>
      <c r="Z481" s="208"/>
      <c r="AA481" s="131"/>
      <c r="AB481" s="131"/>
      <c r="AC481" s="131" t="s">
        <v>555</v>
      </c>
      <c r="AD481" s="96">
        <f>M481-S481</f>
        <v>1211470</v>
      </c>
      <c r="AE481" s="159" t="s">
        <v>690</v>
      </c>
    </row>
    <row r="482" spans="2:31" ht="27.95" customHeight="1">
      <c r="B482" s="138"/>
      <c r="C482" s="138"/>
      <c r="D482" s="138"/>
      <c r="E482" s="902" t="s">
        <v>123</v>
      </c>
      <c r="F482" s="929"/>
      <c r="G482" s="186">
        <f>G483+G485</f>
        <v>10500</v>
      </c>
      <c r="H482" s="168">
        <f>H483+H485</f>
        <v>10500</v>
      </c>
      <c r="I482" s="116">
        <f>I483+I485</f>
        <v>0</v>
      </c>
      <c r="J482" s="27"/>
      <c r="K482" s="118"/>
      <c r="L482" s="118"/>
      <c r="M482" s="50"/>
      <c r="N482" s="131"/>
      <c r="O482" s="131"/>
      <c r="P482" s="90"/>
      <c r="Q482" s="131"/>
      <c r="R482" s="131"/>
      <c r="S482" s="90"/>
      <c r="T482" s="86"/>
      <c r="U482" s="131"/>
      <c r="V482" s="131"/>
      <c r="W482" s="131"/>
      <c r="X482" s="131"/>
      <c r="Y482" s="131"/>
      <c r="Z482" s="131"/>
      <c r="AA482" s="131"/>
      <c r="AB482" s="131"/>
      <c r="AC482" s="131"/>
      <c r="AD482" s="96"/>
    </row>
    <row r="483" spans="2:31" ht="34.5" customHeight="1">
      <c r="B483" s="138"/>
      <c r="C483" s="138"/>
      <c r="D483" s="138"/>
      <c r="E483" s="174"/>
      <c r="F483" s="119" t="s">
        <v>124</v>
      </c>
      <c r="G483" s="37">
        <v>6000</v>
      </c>
      <c r="H483" s="46">
        <v>6000</v>
      </c>
      <c r="I483" s="123">
        <f>G483-H483</f>
        <v>0</v>
      </c>
      <c r="J483" s="896" t="s">
        <v>124</v>
      </c>
      <c r="K483" s="897"/>
      <c r="L483" s="897"/>
      <c r="M483" s="897"/>
      <c r="N483" s="897"/>
      <c r="O483" s="897"/>
      <c r="P483" s="80"/>
      <c r="Q483" s="141"/>
      <c r="R483" s="141"/>
      <c r="S483" s="80"/>
      <c r="T483" s="142"/>
      <c r="U483" s="141"/>
      <c r="V483" s="141"/>
      <c r="W483" s="141"/>
      <c r="X483" s="141"/>
      <c r="Y483" s="141"/>
      <c r="Z483" s="141"/>
      <c r="AA483" s="141"/>
      <c r="AB483" s="141"/>
      <c r="AC483" s="141"/>
      <c r="AD483" s="136">
        <f>AD484</f>
        <v>6000000</v>
      </c>
    </row>
    <row r="484" spans="2:31" ht="27.95" customHeight="1">
      <c r="B484" s="138"/>
      <c r="C484" s="138"/>
      <c r="D484" s="138"/>
      <c r="E484" s="17"/>
      <c r="F484" s="104"/>
      <c r="G484" s="67"/>
      <c r="H484" s="106"/>
      <c r="I484" s="102"/>
      <c r="J484" s="131" t="s">
        <v>8</v>
      </c>
      <c r="K484" s="118" t="s">
        <v>304</v>
      </c>
      <c r="L484" s="118"/>
      <c r="M484" s="50">
        <v>500000</v>
      </c>
      <c r="N484" s="131" t="s">
        <v>22</v>
      </c>
      <c r="O484" s="131" t="s">
        <v>5</v>
      </c>
      <c r="P484" s="90">
        <v>12</v>
      </c>
      <c r="Q484" s="131" t="s">
        <v>1</v>
      </c>
      <c r="R484" s="131"/>
      <c r="S484" s="90"/>
      <c r="T484" s="86"/>
      <c r="U484" s="131"/>
      <c r="V484" s="131"/>
      <c r="W484" s="131"/>
      <c r="X484" s="131"/>
      <c r="Y484" s="131"/>
      <c r="Z484" s="131"/>
      <c r="AA484" s="131"/>
      <c r="AB484" s="131"/>
      <c r="AC484" s="131" t="s">
        <v>24</v>
      </c>
      <c r="AD484" s="96">
        <f>M484*P484</f>
        <v>6000000</v>
      </c>
    </row>
    <row r="485" spans="2:31" ht="33.75" customHeight="1">
      <c r="B485" s="138"/>
      <c r="C485" s="138"/>
      <c r="D485" s="138"/>
      <c r="E485" s="134"/>
      <c r="F485" s="119" t="s">
        <v>125</v>
      </c>
      <c r="G485" s="37">
        <v>4500</v>
      </c>
      <c r="H485" s="46">
        <v>4500</v>
      </c>
      <c r="I485" s="123">
        <f>G485-H485</f>
        <v>0</v>
      </c>
      <c r="J485" s="896" t="s">
        <v>125</v>
      </c>
      <c r="K485" s="897"/>
      <c r="L485" s="897"/>
      <c r="M485" s="897"/>
      <c r="N485" s="897"/>
      <c r="O485" s="141"/>
      <c r="P485" s="80"/>
      <c r="Q485" s="141"/>
      <c r="R485" s="141"/>
      <c r="S485" s="80"/>
      <c r="T485" s="142"/>
      <c r="U485" s="141"/>
      <c r="V485" s="141"/>
      <c r="W485" s="141"/>
      <c r="X485" s="141"/>
      <c r="Y485" s="141"/>
      <c r="Z485" s="141"/>
      <c r="AA485" s="141"/>
      <c r="AB485" s="141"/>
      <c r="AC485" s="141"/>
      <c r="AD485" s="136">
        <f>AD486</f>
        <v>4500000</v>
      </c>
    </row>
    <row r="486" spans="2:31" ht="27.95" customHeight="1">
      <c r="B486" s="138"/>
      <c r="C486" s="138"/>
      <c r="D486" s="138"/>
      <c r="E486" s="134"/>
      <c r="F486" s="134"/>
      <c r="G486" s="139"/>
      <c r="H486" s="46"/>
      <c r="I486" s="135"/>
      <c r="J486" s="141" t="s">
        <v>8</v>
      </c>
      <c r="K486" s="143" t="s">
        <v>305</v>
      </c>
      <c r="L486" s="143"/>
      <c r="M486" s="137">
        <v>125000</v>
      </c>
      <c r="N486" s="141" t="s">
        <v>22</v>
      </c>
      <c r="O486" s="141" t="s">
        <v>5</v>
      </c>
      <c r="P486" s="80">
        <v>12</v>
      </c>
      <c r="Q486" s="141" t="s">
        <v>1</v>
      </c>
      <c r="R486" s="141" t="s">
        <v>5</v>
      </c>
      <c r="S486" s="80">
        <v>3</v>
      </c>
      <c r="T486" s="142" t="s">
        <v>126</v>
      </c>
      <c r="U486" s="141"/>
      <c r="V486" s="141"/>
      <c r="W486" s="141"/>
      <c r="X486" s="141"/>
      <c r="Y486" s="141"/>
      <c r="Z486" s="141"/>
      <c r="AA486" s="141"/>
      <c r="AB486" s="141"/>
      <c r="AC486" s="141" t="s">
        <v>24</v>
      </c>
      <c r="AD486" s="136">
        <f>M486*P486*S486</f>
        <v>4500000</v>
      </c>
    </row>
    <row r="487" spans="2:31" ht="27.95" customHeight="1">
      <c r="B487" s="138"/>
      <c r="C487" s="138"/>
      <c r="D487" s="138"/>
      <c r="E487" s="907" t="s">
        <v>127</v>
      </c>
      <c r="F487" s="908"/>
      <c r="G487" s="163">
        <f>G488</f>
        <v>5280</v>
      </c>
      <c r="H487" s="162">
        <f>H488</f>
        <v>5280</v>
      </c>
      <c r="I487" s="199">
        <f>I488</f>
        <v>0</v>
      </c>
      <c r="J487" s="26"/>
      <c r="K487" s="72"/>
      <c r="L487" s="72"/>
      <c r="M487" s="69"/>
      <c r="N487" s="15"/>
      <c r="O487" s="15"/>
      <c r="P487" s="16"/>
      <c r="Q487" s="15"/>
      <c r="R487" s="15"/>
      <c r="S487" s="16"/>
      <c r="T487" s="14"/>
      <c r="U487" s="15"/>
      <c r="V487" s="15"/>
      <c r="W487" s="15"/>
      <c r="X487" s="15"/>
      <c r="Y487" s="15"/>
      <c r="Z487" s="15"/>
      <c r="AA487" s="15"/>
      <c r="AB487" s="15"/>
      <c r="AC487" s="15"/>
      <c r="AD487" s="97"/>
    </row>
    <row r="488" spans="2:31" ht="24.95" customHeight="1">
      <c r="B488" s="138"/>
      <c r="C488" s="138"/>
      <c r="D488" s="138"/>
      <c r="E488" s="140"/>
      <c r="F488" s="134" t="s">
        <v>128</v>
      </c>
      <c r="G488" s="37">
        <v>5280</v>
      </c>
      <c r="H488" s="46">
        <v>5280</v>
      </c>
      <c r="I488" s="123">
        <f>G488-H488</f>
        <v>0</v>
      </c>
      <c r="J488" s="896" t="s">
        <v>128</v>
      </c>
      <c r="K488" s="897"/>
      <c r="L488" s="178"/>
      <c r="M488" s="137"/>
      <c r="N488" s="141"/>
      <c r="O488" s="141"/>
      <c r="P488" s="80"/>
      <c r="Q488" s="141"/>
      <c r="R488" s="141"/>
      <c r="S488" s="80"/>
      <c r="T488" s="142"/>
      <c r="U488" s="141"/>
      <c r="V488" s="141"/>
      <c r="W488" s="141"/>
      <c r="X488" s="141"/>
      <c r="Y488" s="141"/>
      <c r="Z488" s="141"/>
      <c r="AA488" s="141"/>
      <c r="AB488" s="141"/>
      <c r="AC488" s="141"/>
      <c r="AD488" s="136">
        <f>SUM(AD490:AD492)</f>
        <v>5280000</v>
      </c>
    </row>
    <row r="489" spans="2:31" ht="27.95" customHeight="1">
      <c r="B489" s="138"/>
      <c r="C489" s="138"/>
      <c r="D489" s="138"/>
      <c r="E489" s="140"/>
      <c r="F489" s="134"/>
      <c r="G489" s="139"/>
      <c r="H489" s="46"/>
      <c r="I489" s="123"/>
      <c r="J489" s="898" t="s">
        <v>634</v>
      </c>
      <c r="K489" s="899"/>
      <c r="L489" s="178"/>
      <c r="M489" s="178"/>
      <c r="N489" s="178"/>
      <c r="O489" s="178"/>
      <c r="P489" s="178"/>
      <c r="Q489" s="141"/>
      <c r="R489" s="141"/>
      <c r="S489" s="80"/>
      <c r="T489" s="142"/>
      <c r="U489" s="141"/>
      <c r="V489" s="141"/>
      <c r="W489" s="141"/>
      <c r="X489" s="141"/>
      <c r="Y489" s="141"/>
      <c r="Z489" s="141"/>
      <c r="AA489" s="141"/>
      <c r="AB489" s="141"/>
      <c r="AC489" s="141"/>
      <c r="AD489" s="136">
        <f>AD490</f>
        <v>1800000</v>
      </c>
    </row>
    <row r="490" spans="2:31" ht="24.95" customHeight="1">
      <c r="B490" s="138"/>
      <c r="C490" s="138"/>
      <c r="D490" s="138"/>
      <c r="E490" s="177"/>
      <c r="F490" s="17"/>
      <c r="G490" s="139"/>
      <c r="H490" s="46"/>
      <c r="I490" s="135"/>
      <c r="J490" s="133"/>
      <c r="K490" s="143" t="s">
        <v>129</v>
      </c>
      <c r="L490" s="143"/>
      <c r="M490" s="137">
        <v>200</v>
      </c>
      <c r="N490" s="141" t="s">
        <v>22</v>
      </c>
      <c r="O490" s="141" t="s">
        <v>5</v>
      </c>
      <c r="P490" s="80">
        <v>3000</v>
      </c>
      <c r="Q490" s="141" t="s">
        <v>130</v>
      </c>
      <c r="R490" s="141" t="s">
        <v>5</v>
      </c>
      <c r="S490" s="80">
        <v>3</v>
      </c>
      <c r="T490" s="142" t="s">
        <v>42</v>
      </c>
      <c r="U490" s="141"/>
      <c r="V490" s="141"/>
      <c r="W490" s="141"/>
      <c r="X490" s="141"/>
      <c r="Y490" s="141"/>
      <c r="Z490" s="141"/>
      <c r="AA490" s="141"/>
      <c r="AB490" s="141"/>
      <c r="AC490" s="141" t="s">
        <v>24</v>
      </c>
      <c r="AD490" s="136">
        <f>M490*P490*S490</f>
        <v>1800000</v>
      </c>
    </row>
    <row r="491" spans="2:31" ht="24.95" customHeight="1">
      <c r="B491" s="138"/>
      <c r="C491" s="138"/>
      <c r="D491" s="138"/>
      <c r="E491" s="177"/>
      <c r="F491" s="17"/>
      <c r="G491" s="139"/>
      <c r="H491" s="46"/>
      <c r="I491" s="135"/>
      <c r="J491" s="133"/>
      <c r="K491" s="143" t="s">
        <v>348</v>
      </c>
      <c r="L491" s="143"/>
      <c r="M491" s="137">
        <v>20000</v>
      </c>
      <c r="N491" s="141" t="s">
        <v>22</v>
      </c>
      <c r="O491" s="141" t="s">
        <v>5</v>
      </c>
      <c r="P491" s="80">
        <v>4</v>
      </c>
      <c r="Q491" s="141" t="s">
        <v>306</v>
      </c>
      <c r="R491" s="141" t="s">
        <v>5</v>
      </c>
      <c r="S491" s="80">
        <v>6</v>
      </c>
      <c r="T491" s="142" t="s">
        <v>250</v>
      </c>
      <c r="U491" s="141"/>
      <c r="V491" s="141"/>
      <c r="W491" s="141"/>
      <c r="X491" s="141"/>
      <c r="Y491" s="141"/>
      <c r="Z491" s="141"/>
      <c r="AA491" s="141"/>
      <c r="AB491" s="141"/>
      <c r="AC491" s="141" t="s">
        <v>24</v>
      </c>
      <c r="AD491" s="136">
        <f>M491*P491*S491</f>
        <v>480000</v>
      </c>
    </row>
    <row r="492" spans="2:31" ht="24.95" customHeight="1">
      <c r="B492" s="71"/>
      <c r="C492" s="71"/>
      <c r="D492" s="71"/>
      <c r="E492" s="475"/>
      <c r="F492" s="104"/>
      <c r="G492" s="67"/>
      <c r="H492" s="106"/>
      <c r="I492" s="102"/>
      <c r="J492" s="27"/>
      <c r="K492" s="118" t="s">
        <v>131</v>
      </c>
      <c r="L492" s="118"/>
      <c r="M492" s="50">
        <v>10000</v>
      </c>
      <c r="N492" s="131" t="s">
        <v>22</v>
      </c>
      <c r="O492" s="131" t="s">
        <v>5</v>
      </c>
      <c r="P492" s="90">
        <v>25</v>
      </c>
      <c r="Q492" s="131" t="s">
        <v>130</v>
      </c>
      <c r="R492" s="131" t="s">
        <v>5</v>
      </c>
      <c r="S492" s="90">
        <v>12</v>
      </c>
      <c r="T492" s="86" t="s">
        <v>1</v>
      </c>
      <c r="U492" s="131"/>
      <c r="V492" s="131"/>
      <c r="W492" s="131"/>
      <c r="X492" s="131"/>
      <c r="Y492" s="131"/>
      <c r="Z492" s="131"/>
      <c r="AA492" s="131"/>
      <c r="AB492" s="131"/>
      <c r="AC492" s="131" t="s">
        <v>24</v>
      </c>
      <c r="AD492" s="96">
        <f>M492*P492*S492</f>
        <v>3000000</v>
      </c>
    </row>
    <row r="493" spans="2:31" ht="24.95" customHeight="1">
      <c r="B493" s="138"/>
      <c r="C493" s="902" t="s">
        <v>132</v>
      </c>
      <c r="D493" s="813"/>
      <c r="E493" s="813"/>
      <c r="F493" s="827"/>
      <c r="G493" s="186">
        <f>G494+G560</f>
        <v>378162</v>
      </c>
      <c r="H493" s="168">
        <f>H494+H560</f>
        <v>378122</v>
      </c>
      <c r="I493" s="116">
        <f>G493-H493</f>
        <v>40</v>
      </c>
      <c r="J493" s="27"/>
      <c r="K493" s="118"/>
      <c r="L493" s="118"/>
      <c r="M493" s="50"/>
      <c r="N493" s="131"/>
      <c r="O493" s="131"/>
      <c r="P493" s="90"/>
      <c r="Q493" s="131"/>
      <c r="R493" s="131"/>
      <c r="S493" s="90"/>
      <c r="T493" s="86"/>
      <c r="U493" s="131"/>
      <c r="V493" s="131"/>
      <c r="W493" s="131"/>
      <c r="X493" s="131"/>
      <c r="Y493" s="131"/>
      <c r="Z493" s="131"/>
      <c r="AA493" s="131"/>
      <c r="AB493" s="131"/>
      <c r="AC493" s="131"/>
      <c r="AD493" s="96"/>
    </row>
    <row r="494" spans="2:31" ht="24.95" customHeight="1">
      <c r="B494" s="138"/>
      <c r="C494" s="17"/>
      <c r="D494" s="922" t="s">
        <v>133</v>
      </c>
      <c r="E494" s="813"/>
      <c r="F494" s="827"/>
      <c r="G494" s="186">
        <f>G495</f>
        <v>374662</v>
      </c>
      <c r="H494" s="168">
        <f>H495</f>
        <v>375064</v>
      </c>
      <c r="I494" s="123">
        <f>G494-H494</f>
        <v>-402</v>
      </c>
      <c r="J494" s="27"/>
      <c r="K494" s="107"/>
      <c r="L494" s="107"/>
      <c r="M494" s="108"/>
      <c r="N494" s="131"/>
      <c r="O494" s="131"/>
      <c r="P494" s="90"/>
      <c r="Q494" s="131"/>
      <c r="R494" s="131"/>
      <c r="S494" s="90"/>
      <c r="T494" s="86"/>
      <c r="U494" s="131"/>
      <c r="V494" s="131"/>
      <c r="W494" s="131"/>
      <c r="X494" s="131"/>
      <c r="Y494" s="131"/>
      <c r="Z494" s="131"/>
      <c r="AA494" s="131"/>
      <c r="AB494" s="131"/>
      <c r="AC494" s="131"/>
      <c r="AD494" s="96"/>
    </row>
    <row r="495" spans="2:31" ht="24.95" customHeight="1">
      <c r="B495" s="138"/>
      <c r="C495" s="17"/>
      <c r="D495" s="127"/>
      <c r="E495" s="923" t="s">
        <v>307</v>
      </c>
      <c r="F495" s="908"/>
      <c r="G495" s="215">
        <f>G496+G542</f>
        <v>374662</v>
      </c>
      <c r="H495" s="166">
        <f>H496+H542</f>
        <v>375064</v>
      </c>
      <c r="I495" s="199">
        <f>G495-H495</f>
        <v>-402</v>
      </c>
      <c r="J495" s="917"/>
      <c r="K495" s="918"/>
      <c r="L495" s="181"/>
      <c r="M495" s="29"/>
      <c r="N495" s="15"/>
      <c r="O495" s="15"/>
      <c r="P495" s="16"/>
      <c r="Q495" s="15"/>
      <c r="R495" s="15"/>
      <c r="S495" s="16"/>
      <c r="T495" s="14"/>
      <c r="U495" s="15"/>
      <c r="V495" s="15"/>
      <c r="W495" s="15"/>
      <c r="X495" s="15"/>
      <c r="Y495" s="15"/>
      <c r="Z495" s="15"/>
      <c r="AA495" s="15"/>
      <c r="AB495" s="15"/>
      <c r="AC495" s="15"/>
      <c r="AD495" s="97"/>
    </row>
    <row r="496" spans="2:31" ht="24.95" customHeight="1">
      <c r="B496" s="138"/>
      <c r="C496" s="120"/>
      <c r="D496" s="156"/>
      <c r="E496" s="156"/>
      <c r="F496" s="155" t="s">
        <v>10</v>
      </c>
      <c r="G496" s="37">
        <v>82180</v>
      </c>
      <c r="H496" s="46">
        <v>93082</v>
      </c>
      <c r="I496" s="123">
        <f>G496-H496</f>
        <v>-10902</v>
      </c>
      <c r="J496" s="924" t="s">
        <v>134</v>
      </c>
      <c r="K496" s="925"/>
      <c r="L496" s="925"/>
      <c r="M496" s="925"/>
      <c r="N496" s="925"/>
      <c r="O496" s="141"/>
      <c r="P496" s="80"/>
      <c r="Q496" s="141"/>
      <c r="R496" s="141"/>
      <c r="S496" s="80"/>
      <c r="T496" s="142"/>
      <c r="U496" s="141"/>
      <c r="V496" s="141"/>
      <c r="W496" s="141"/>
      <c r="X496" s="141"/>
      <c r="Y496" s="141"/>
      <c r="Z496" s="141"/>
      <c r="AA496" s="141"/>
      <c r="AB496" s="141"/>
      <c r="AC496" s="141"/>
      <c r="AD496" s="122">
        <f>AD497+AD530</f>
        <v>82179740</v>
      </c>
    </row>
    <row r="497" spans="2:31" ht="24.95" customHeight="1">
      <c r="B497" s="138"/>
      <c r="C497" s="120"/>
      <c r="D497" s="200"/>
      <c r="E497" s="153"/>
      <c r="F497" s="155"/>
      <c r="G497" s="139"/>
      <c r="H497" s="46"/>
      <c r="I497" s="123"/>
      <c r="J497" s="898" t="s">
        <v>634</v>
      </c>
      <c r="K497" s="899"/>
      <c r="L497" s="480"/>
      <c r="M497" s="480"/>
      <c r="N497" s="480"/>
      <c r="O497" s="141"/>
      <c r="P497" s="80"/>
      <c r="Q497" s="141"/>
      <c r="R497" s="141"/>
      <c r="S497" s="80"/>
      <c r="T497" s="142"/>
      <c r="U497" s="141"/>
      <c r="V497" s="141"/>
      <c r="W497" s="141"/>
      <c r="X497" s="141"/>
      <c r="Y497" s="141"/>
      <c r="Z497" s="141"/>
      <c r="AA497" s="141"/>
      <c r="AB497" s="141"/>
      <c r="AC497" s="141"/>
      <c r="AD497" s="122">
        <f>SUM(AD498:AD529)</f>
        <v>93082880</v>
      </c>
    </row>
    <row r="498" spans="2:31" ht="24.95" customHeight="1">
      <c r="B498" s="138"/>
      <c r="C498" s="120"/>
      <c r="D498" s="200"/>
      <c r="E498" s="153"/>
      <c r="F498" s="155"/>
      <c r="G498" s="152"/>
      <c r="H498" s="184"/>
      <c r="I498" s="123"/>
      <c r="J498" s="141" t="s">
        <v>8</v>
      </c>
      <c r="K498" s="77" t="s">
        <v>170</v>
      </c>
      <c r="L498" s="151"/>
      <c r="M498" s="150">
        <v>1000000</v>
      </c>
      <c r="N498" s="141" t="s">
        <v>22</v>
      </c>
      <c r="O498" s="141" t="s">
        <v>5</v>
      </c>
      <c r="P498" s="150">
        <v>1</v>
      </c>
      <c r="Q498" s="150" t="s">
        <v>42</v>
      </c>
      <c r="R498" s="141"/>
      <c r="S498" s="80"/>
      <c r="T498" s="10"/>
      <c r="U498" s="10"/>
      <c r="V498" s="10"/>
      <c r="W498" s="10"/>
      <c r="X498" s="10"/>
      <c r="Y498" s="10"/>
      <c r="Z498" s="10"/>
      <c r="AA498" s="10"/>
      <c r="AB498" s="10"/>
      <c r="AC498" s="142" t="s">
        <v>24</v>
      </c>
      <c r="AD498" s="122">
        <f t="shared" ref="AD498:AD501" si="40">M498*P498</f>
        <v>1000000</v>
      </c>
    </row>
    <row r="499" spans="2:31" ht="24.95" customHeight="1">
      <c r="B499" s="138"/>
      <c r="C499" s="120"/>
      <c r="D499" s="200"/>
      <c r="E499" s="153"/>
      <c r="F499" s="155"/>
      <c r="G499" s="152"/>
      <c r="H499" s="184"/>
      <c r="I499" s="123"/>
      <c r="J499" s="141" t="s">
        <v>8</v>
      </c>
      <c r="K499" s="77" t="s">
        <v>581</v>
      </c>
      <c r="L499" s="151"/>
      <c r="M499" s="150">
        <v>500000</v>
      </c>
      <c r="N499" s="141" t="s">
        <v>22</v>
      </c>
      <c r="O499" s="141" t="s">
        <v>5</v>
      </c>
      <c r="P499" s="150">
        <v>1</v>
      </c>
      <c r="Q499" s="150" t="s">
        <v>42</v>
      </c>
      <c r="R499" s="141"/>
      <c r="S499" s="80"/>
      <c r="T499" s="10"/>
      <c r="U499" s="10"/>
      <c r="V499" s="10"/>
      <c r="W499" s="10"/>
      <c r="X499" s="10"/>
      <c r="Y499" s="10"/>
      <c r="Z499" s="10"/>
      <c r="AA499" s="10"/>
      <c r="AB499" s="10"/>
      <c r="AC499" s="142" t="s">
        <v>24</v>
      </c>
      <c r="AD499" s="122">
        <f t="shared" si="40"/>
        <v>500000</v>
      </c>
    </row>
    <row r="500" spans="2:31" ht="24.95" customHeight="1">
      <c r="B500" s="138"/>
      <c r="C500" s="120"/>
      <c r="D500" s="200"/>
      <c r="E500" s="153"/>
      <c r="F500" s="155"/>
      <c r="G500" s="152"/>
      <c r="H500" s="184"/>
      <c r="I500" s="123"/>
      <c r="J500" s="141" t="s">
        <v>8</v>
      </c>
      <c r="K500" s="77" t="s">
        <v>582</v>
      </c>
      <c r="L500" s="151"/>
      <c r="M500" s="150">
        <v>400000</v>
      </c>
      <c r="N500" s="141" t="s">
        <v>22</v>
      </c>
      <c r="O500" s="141" t="s">
        <v>5</v>
      </c>
      <c r="P500" s="150">
        <v>3</v>
      </c>
      <c r="Q500" s="150" t="s">
        <v>42</v>
      </c>
      <c r="R500" s="141"/>
      <c r="S500" s="80"/>
      <c r="T500" s="10"/>
      <c r="U500" s="10"/>
      <c r="V500" s="10"/>
      <c r="W500" s="10"/>
      <c r="X500" s="10"/>
      <c r="Y500" s="10"/>
      <c r="Z500" s="10"/>
      <c r="AA500" s="10"/>
      <c r="AB500" s="10"/>
      <c r="AC500" s="142" t="s">
        <v>24</v>
      </c>
      <c r="AD500" s="122">
        <f t="shared" si="40"/>
        <v>1200000</v>
      </c>
    </row>
    <row r="501" spans="2:31" ht="24.95" customHeight="1">
      <c r="B501" s="138"/>
      <c r="C501" s="120"/>
      <c r="D501" s="154"/>
      <c r="E501" s="153"/>
      <c r="F501" s="155"/>
      <c r="G501" s="152"/>
      <c r="H501" s="184"/>
      <c r="I501" s="123"/>
      <c r="J501" s="141" t="s">
        <v>8</v>
      </c>
      <c r="K501" s="77" t="s">
        <v>583</v>
      </c>
      <c r="L501" s="151"/>
      <c r="M501" s="150">
        <v>400000</v>
      </c>
      <c r="N501" s="141" t="s">
        <v>22</v>
      </c>
      <c r="O501" s="141" t="s">
        <v>5</v>
      </c>
      <c r="P501" s="150">
        <v>3</v>
      </c>
      <c r="Q501" s="150" t="s">
        <v>42</v>
      </c>
      <c r="R501" s="141"/>
      <c r="S501" s="80"/>
      <c r="T501" s="10"/>
      <c r="U501" s="10"/>
      <c r="V501" s="10"/>
      <c r="W501" s="10"/>
      <c r="X501" s="10"/>
      <c r="Y501" s="10"/>
      <c r="Z501" s="10"/>
      <c r="AA501" s="10"/>
      <c r="AB501" s="10"/>
      <c r="AC501" s="142" t="s">
        <v>24</v>
      </c>
      <c r="AD501" s="122">
        <f t="shared" si="40"/>
        <v>1200000</v>
      </c>
    </row>
    <row r="502" spans="2:31" ht="24.95" customHeight="1">
      <c r="B502" s="138"/>
      <c r="C502" s="120"/>
      <c r="D502" s="154"/>
      <c r="E502" s="153"/>
      <c r="F502" s="155"/>
      <c r="G502" s="152"/>
      <c r="H502" s="184"/>
      <c r="I502" s="123"/>
      <c r="J502" s="141" t="s">
        <v>8</v>
      </c>
      <c r="K502" s="77" t="s">
        <v>350</v>
      </c>
      <c r="L502" s="150"/>
      <c r="M502" s="150">
        <v>865240</v>
      </c>
      <c r="N502" s="141" t="s">
        <v>22</v>
      </c>
      <c r="O502" s="141" t="s">
        <v>5</v>
      </c>
      <c r="P502" s="150">
        <v>12</v>
      </c>
      <c r="Q502" s="150" t="s">
        <v>250</v>
      </c>
      <c r="R502" s="141"/>
      <c r="S502" s="80"/>
      <c r="T502" s="142"/>
      <c r="U502" s="142"/>
      <c r="V502" s="142"/>
      <c r="W502" s="142"/>
      <c r="X502" s="142"/>
      <c r="Y502" s="142"/>
      <c r="Z502" s="142"/>
      <c r="AA502" s="142"/>
      <c r="AB502" s="142"/>
      <c r="AC502" s="142" t="s">
        <v>24</v>
      </c>
      <c r="AD502" s="122">
        <f>M502*P502</f>
        <v>10382880</v>
      </c>
    </row>
    <row r="503" spans="2:31" ht="24.95" customHeight="1">
      <c r="B503" s="138"/>
      <c r="C503" s="120"/>
      <c r="D503" s="154"/>
      <c r="E503" s="153"/>
      <c r="F503" s="155"/>
      <c r="G503" s="152"/>
      <c r="H503" s="184"/>
      <c r="I503" s="123"/>
      <c r="J503" s="8" t="s">
        <v>8</v>
      </c>
      <c r="K503" s="77" t="s">
        <v>353</v>
      </c>
      <c r="L503" s="150"/>
      <c r="M503" s="150">
        <v>3000000</v>
      </c>
      <c r="N503" s="141" t="s">
        <v>22</v>
      </c>
      <c r="O503" s="141" t="s">
        <v>5</v>
      </c>
      <c r="P503" s="150">
        <v>1</v>
      </c>
      <c r="Q503" s="150" t="s">
        <v>42</v>
      </c>
      <c r="R503" s="141"/>
      <c r="S503" s="80"/>
      <c r="T503" s="142"/>
      <c r="U503" s="142"/>
      <c r="V503" s="142"/>
      <c r="W503" s="142"/>
      <c r="X503" s="142"/>
      <c r="Y503" s="142"/>
      <c r="Z503" s="142"/>
      <c r="AA503" s="142"/>
      <c r="AB503" s="142"/>
      <c r="AC503" s="142" t="s">
        <v>24</v>
      </c>
      <c r="AD503" s="122">
        <f>M503*P503</f>
        <v>3000000</v>
      </c>
    </row>
    <row r="504" spans="2:31" ht="24.95" customHeight="1">
      <c r="B504" s="138"/>
      <c r="C504" s="120"/>
      <c r="D504" s="154"/>
      <c r="E504" s="153"/>
      <c r="F504" s="155"/>
      <c r="G504" s="152"/>
      <c r="H504" s="184"/>
      <c r="I504" s="123"/>
      <c r="J504" s="8" t="s">
        <v>8</v>
      </c>
      <c r="K504" s="77" t="s">
        <v>584</v>
      </c>
      <c r="L504" s="150"/>
      <c r="M504" s="150">
        <v>2500000</v>
      </c>
      <c r="N504" s="141" t="s">
        <v>22</v>
      </c>
      <c r="O504" s="141" t="s">
        <v>5</v>
      </c>
      <c r="P504" s="150">
        <v>1</v>
      </c>
      <c r="Q504" s="150" t="s">
        <v>42</v>
      </c>
      <c r="R504" s="141"/>
      <c r="S504" s="80"/>
      <c r="T504" s="142"/>
      <c r="U504" s="142"/>
      <c r="V504" s="142"/>
      <c r="W504" s="142"/>
      <c r="X504" s="142"/>
      <c r="Y504" s="142"/>
      <c r="Z504" s="142"/>
      <c r="AA504" s="142"/>
      <c r="AB504" s="142"/>
      <c r="AC504" s="142" t="s">
        <v>24</v>
      </c>
      <c r="AD504" s="122">
        <f t="shared" ref="AD504:AD513" si="41">M504*P504</f>
        <v>2500000</v>
      </c>
    </row>
    <row r="505" spans="2:31" ht="24.95" customHeight="1">
      <c r="B505" s="138"/>
      <c r="C505" s="120"/>
      <c r="D505" s="154"/>
      <c r="E505" s="153"/>
      <c r="F505" s="155"/>
      <c r="G505" s="152"/>
      <c r="H505" s="184"/>
      <c r="I505" s="123"/>
      <c r="J505" s="8" t="s">
        <v>8</v>
      </c>
      <c r="K505" s="77" t="s">
        <v>585</v>
      </c>
      <c r="L505" s="150"/>
      <c r="M505" s="150">
        <v>2500000</v>
      </c>
      <c r="N505" s="141" t="s">
        <v>22</v>
      </c>
      <c r="O505" s="141" t="s">
        <v>5</v>
      </c>
      <c r="P505" s="150">
        <v>1</v>
      </c>
      <c r="Q505" s="150" t="s">
        <v>42</v>
      </c>
      <c r="R505" s="141"/>
      <c r="S505" s="80"/>
      <c r="T505" s="142"/>
      <c r="U505" s="142"/>
      <c r="V505" s="142"/>
      <c r="W505" s="142"/>
      <c r="X505" s="142"/>
      <c r="Y505" s="142"/>
      <c r="Z505" s="142"/>
      <c r="AA505" s="142"/>
      <c r="AB505" s="142"/>
      <c r="AC505" s="142" t="s">
        <v>24</v>
      </c>
      <c r="AD505" s="122">
        <f t="shared" si="41"/>
        <v>2500000</v>
      </c>
    </row>
    <row r="506" spans="2:31" ht="24.95" customHeight="1">
      <c r="B506" s="138"/>
      <c r="C506" s="120"/>
      <c r="D506" s="154"/>
      <c r="E506" s="153"/>
      <c r="F506" s="155"/>
      <c r="G506" s="152"/>
      <c r="H506" s="184"/>
      <c r="I506" s="123"/>
      <c r="J506" s="8" t="s">
        <v>8</v>
      </c>
      <c r="K506" s="77" t="s">
        <v>352</v>
      </c>
      <c r="L506" s="150"/>
      <c r="M506" s="150">
        <v>1200000</v>
      </c>
      <c r="N506" s="141" t="s">
        <v>22</v>
      </c>
      <c r="O506" s="141" t="s">
        <v>5</v>
      </c>
      <c r="P506" s="150">
        <v>6</v>
      </c>
      <c r="Q506" s="150" t="s">
        <v>42</v>
      </c>
      <c r="R506" s="141"/>
      <c r="S506" s="80"/>
      <c r="T506" s="142"/>
      <c r="U506" s="142"/>
      <c r="V506" s="142"/>
      <c r="W506" s="142"/>
      <c r="X506" s="142"/>
      <c r="Y506" s="142"/>
      <c r="Z506" s="142"/>
      <c r="AA506" s="142"/>
      <c r="AB506" s="142"/>
      <c r="AC506" s="142" t="s">
        <v>24</v>
      </c>
      <c r="AD506" s="122">
        <f t="shared" si="41"/>
        <v>7200000</v>
      </c>
    </row>
    <row r="507" spans="2:31" ht="24.95" customHeight="1">
      <c r="B507" s="138"/>
      <c r="C507" s="120"/>
      <c r="D507" s="154"/>
      <c r="E507" s="153"/>
      <c r="F507" s="155"/>
      <c r="G507" s="152"/>
      <c r="H507" s="184"/>
      <c r="I507" s="123"/>
      <c r="J507" s="8" t="s">
        <v>8</v>
      </c>
      <c r="K507" s="77" t="s">
        <v>586</v>
      </c>
      <c r="L507" s="150"/>
      <c r="M507" s="150">
        <v>1200000</v>
      </c>
      <c r="N507" s="141" t="s">
        <v>22</v>
      </c>
      <c r="O507" s="141" t="s">
        <v>5</v>
      </c>
      <c r="P507" s="150">
        <v>2</v>
      </c>
      <c r="Q507" s="150" t="s">
        <v>42</v>
      </c>
      <c r="R507" s="141"/>
      <c r="S507" s="80"/>
      <c r="T507" s="142"/>
      <c r="U507" s="142"/>
      <c r="V507" s="142"/>
      <c r="W507" s="142"/>
      <c r="X507" s="142"/>
      <c r="Y507" s="142"/>
      <c r="Z507" s="142"/>
      <c r="AA507" s="142"/>
      <c r="AB507" s="142"/>
      <c r="AC507" s="142" t="s">
        <v>24</v>
      </c>
      <c r="AD507" s="122">
        <f t="shared" si="41"/>
        <v>2400000</v>
      </c>
    </row>
    <row r="508" spans="2:31" ht="24.95" customHeight="1">
      <c r="B508" s="138"/>
      <c r="C508" s="120"/>
      <c r="D508" s="154"/>
      <c r="E508" s="153"/>
      <c r="F508" s="155"/>
      <c r="G508" s="152"/>
      <c r="H508" s="184"/>
      <c r="I508" s="123"/>
      <c r="J508" s="8" t="s">
        <v>8</v>
      </c>
      <c r="K508" s="77" t="s">
        <v>587</v>
      </c>
      <c r="L508" s="150"/>
      <c r="M508" s="150">
        <v>500000</v>
      </c>
      <c r="N508" s="141" t="s">
        <v>22</v>
      </c>
      <c r="O508" s="141" t="s">
        <v>5</v>
      </c>
      <c r="P508" s="150">
        <v>1</v>
      </c>
      <c r="Q508" s="150" t="s">
        <v>42</v>
      </c>
      <c r="R508" s="141"/>
      <c r="S508" s="80"/>
      <c r="T508" s="142"/>
      <c r="U508" s="142"/>
      <c r="V508" s="142"/>
      <c r="W508" s="142"/>
      <c r="X508" s="142"/>
      <c r="Y508" s="142"/>
      <c r="Z508" s="142"/>
      <c r="AA508" s="142"/>
      <c r="AB508" s="142"/>
      <c r="AC508" s="142" t="s">
        <v>24</v>
      </c>
      <c r="AD508" s="122">
        <f t="shared" si="41"/>
        <v>500000</v>
      </c>
    </row>
    <row r="509" spans="2:31" ht="24.95" customHeight="1">
      <c r="B509" s="138"/>
      <c r="C509" s="120"/>
      <c r="D509" s="154"/>
      <c r="E509" s="153"/>
      <c r="F509" s="155"/>
      <c r="G509" s="152"/>
      <c r="H509" s="184"/>
      <c r="I509" s="123"/>
      <c r="J509" s="8" t="s">
        <v>8</v>
      </c>
      <c r="K509" s="77" t="s">
        <v>588</v>
      </c>
      <c r="L509" s="150"/>
      <c r="M509" s="150">
        <v>1500000</v>
      </c>
      <c r="N509" s="141" t="s">
        <v>22</v>
      </c>
      <c r="O509" s="141" t="s">
        <v>5</v>
      </c>
      <c r="P509" s="150">
        <v>1</v>
      </c>
      <c r="Q509" s="150" t="s">
        <v>42</v>
      </c>
      <c r="R509" s="141"/>
      <c r="S509" s="80"/>
      <c r="T509" s="142"/>
      <c r="U509" s="142"/>
      <c r="V509" s="142"/>
      <c r="W509" s="142"/>
      <c r="X509" s="142"/>
      <c r="Y509" s="142"/>
      <c r="Z509" s="142"/>
      <c r="AA509" s="142"/>
      <c r="AB509" s="142"/>
      <c r="AC509" s="142" t="s">
        <v>24</v>
      </c>
      <c r="AD509" s="122">
        <f t="shared" si="41"/>
        <v>1500000</v>
      </c>
    </row>
    <row r="510" spans="2:31" ht="24.95" customHeight="1">
      <c r="B510" s="138"/>
      <c r="C510" s="120"/>
      <c r="D510" s="154"/>
      <c r="E510" s="153"/>
      <c r="F510" s="155"/>
      <c r="G510" s="152"/>
      <c r="H510" s="184"/>
      <c r="I510" s="123"/>
      <c r="J510" s="8" t="s">
        <v>8</v>
      </c>
      <c r="K510" s="77" t="s">
        <v>589</v>
      </c>
      <c r="L510" s="150"/>
      <c r="M510" s="150">
        <v>1500000</v>
      </c>
      <c r="N510" s="141" t="s">
        <v>22</v>
      </c>
      <c r="O510" s="141" t="s">
        <v>5</v>
      </c>
      <c r="P510" s="150">
        <v>2</v>
      </c>
      <c r="Q510" s="150" t="s">
        <v>42</v>
      </c>
      <c r="R510" s="141"/>
      <c r="S510" s="80"/>
      <c r="T510" s="142"/>
      <c r="U510" s="142"/>
      <c r="V510" s="142"/>
      <c r="W510" s="142"/>
      <c r="X510" s="142"/>
      <c r="Y510" s="142"/>
      <c r="Z510" s="142"/>
      <c r="AA510" s="142"/>
      <c r="AB510" s="142"/>
      <c r="AC510" s="142" t="s">
        <v>24</v>
      </c>
      <c r="AD510" s="122">
        <f>M510*P510</f>
        <v>3000000</v>
      </c>
    </row>
    <row r="511" spans="2:31" ht="24.95" customHeight="1">
      <c r="B511" s="138"/>
      <c r="C511" s="120"/>
      <c r="D511" s="154"/>
      <c r="E511" s="153"/>
      <c r="F511" s="155"/>
      <c r="G511" s="152"/>
      <c r="H511" s="184"/>
      <c r="I511" s="123"/>
      <c r="J511" s="8" t="s">
        <v>8</v>
      </c>
      <c r="K511" s="77" t="s">
        <v>590</v>
      </c>
      <c r="L511" s="150"/>
      <c r="M511" s="150">
        <v>100000</v>
      </c>
      <c r="N511" s="141" t="s">
        <v>22</v>
      </c>
      <c r="O511" s="141" t="s">
        <v>5</v>
      </c>
      <c r="P511" s="150">
        <v>12</v>
      </c>
      <c r="Q511" s="150" t="s">
        <v>250</v>
      </c>
      <c r="R511" s="141"/>
      <c r="S511" s="80"/>
      <c r="T511" s="142"/>
      <c r="U511" s="142"/>
      <c r="V511" s="142"/>
      <c r="W511" s="142"/>
      <c r="X511" s="142"/>
      <c r="Y511" s="142"/>
      <c r="Z511" s="142"/>
      <c r="AA511" s="142"/>
      <c r="AB511" s="142"/>
      <c r="AC511" s="142" t="s">
        <v>24</v>
      </c>
      <c r="AD511" s="122">
        <f>M511*P511</f>
        <v>1200000</v>
      </c>
    </row>
    <row r="512" spans="2:31" s="196" customFormat="1" ht="24.95" customHeight="1">
      <c r="B512" s="138"/>
      <c r="C512" s="120"/>
      <c r="D512" s="154"/>
      <c r="E512" s="153"/>
      <c r="F512" s="155"/>
      <c r="G512" s="152"/>
      <c r="H512" s="184"/>
      <c r="I512" s="123"/>
      <c r="J512" s="8" t="s">
        <v>8</v>
      </c>
      <c r="K512" s="77" t="s">
        <v>351</v>
      </c>
      <c r="L512" s="150"/>
      <c r="M512" s="150">
        <v>1000000</v>
      </c>
      <c r="N512" s="141" t="s">
        <v>22</v>
      </c>
      <c r="O512" s="141" t="s">
        <v>5</v>
      </c>
      <c r="P512" s="150">
        <v>1</v>
      </c>
      <c r="Q512" s="150" t="s">
        <v>42</v>
      </c>
      <c r="R512" s="141"/>
      <c r="S512" s="80"/>
      <c r="T512" s="142"/>
      <c r="U512" s="142"/>
      <c r="V512" s="142"/>
      <c r="W512" s="142"/>
      <c r="X512" s="142"/>
      <c r="Y512" s="142"/>
      <c r="Z512" s="142"/>
      <c r="AA512" s="142"/>
      <c r="AB512" s="142"/>
      <c r="AC512" s="142" t="s">
        <v>24</v>
      </c>
      <c r="AD512" s="122">
        <f>M512*P512</f>
        <v>1000000</v>
      </c>
      <c r="AE512" s="159"/>
    </row>
    <row r="513" spans="2:32" s="196" customFormat="1" ht="24.95" customHeight="1">
      <c r="B513" s="138"/>
      <c r="C513" s="120"/>
      <c r="D513" s="154"/>
      <c r="E513" s="153"/>
      <c r="F513" s="155"/>
      <c r="G513" s="152"/>
      <c r="H513" s="184"/>
      <c r="I513" s="123"/>
      <c r="J513" s="8" t="s">
        <v>8</v>
      </c>
      <c r="K513" s="77" t="s">
        <v>436</v>
      </c>
      <c r="L513" s="150"/>
      <c r="M513" s="150">
        <v>700000</v>
      </c>
      <c r="N513" s="141" t="s">
        <v>22</v>
      </c>
      <c r="O513" s="141" t="s">
        <v>5</v>
      </c>
      <c r="P513" s="150">
        <v>3</v>
      </c>
      <c r="Q513" s="150" t="s">
        <v>42</v>
      </c>
      <c r="R513" s="141"/>
      <c r="S513" s="80"/>
      <c r="T513" s="142"/>
      <c r="U513" s="142"/>
      <c r="V513" s="142"/>
      <c r="W513" s="142"/>
      <c r="X513" s="142"/>
      <c r="Y513" s="142"/>
      <c r="Z513" s="142"/>
      <c r="AA513" s="142"/>
      <c r="AB513" s="142"/>
      <c r="AC513" s="142" t="s">
        <v>24</v>
      </c>
      <c r="AD513" s="122">
        <f t="shared" si="41"/>
        <v>2100000</v>
      </c>
      <c r="AE513" s="159"/>
    </row>
    <row r="514" spans="2:32" s="196" customFormat="1" ht="24.95" customHeight="1">
      <c r="B514" s="138"/>
      <c r="C514" s="120"/>
      <c r="D514" s="154"/>
      <c r="E514" s="153"/>
      <c r="F514" s="155"/>
      <c r="G514" s="152"/>
      <c r="H514" s="184"/>
      <c r="I514" s="123"/>
      <c r="J514" s="8" t="s">
        <v>8</v>
      </c>
      <c r="K514" s="77" t="s">
        <v>337</v>
      </c>
      <c r="L514" s="150"/>
      <c r="M514" s="150">
        <v>1200000</v>
      </c>
      <c r="N514" s="141" t="s">
        <v>22</v>
      </c>
      <c r="O514" s="141" t="s">
        <v>5</v>
      </c>
      <c r="P514" s="150">
        <v>10</v>
      </c>
      <c r="Q514" s="150" t="s">
        <v>42</v>
      </c>
      <c r="R514" s="141"/>
      <c r="S514" s="80"/>
      <c r="T514" s="142"/>
      <c r="U514" s="142"/>
      <c r="V514" s="142"/>
      <c r="W514" s="142"/>
      <c r="X514" s="142"/>
      <c r="Y514" s="142"/>
      <c r="Z514" s="142"/>
      <c r="AA514" s="142"/>
      <c r="AB514" s="142"/>
      <c r="AC514" s="142" t="s">
        <v>24</v>
      </c>
      <c r="AD514" s="122">
        <f>M514*P514</f>
        <v>12000000</v>
      </c>
      <c r="AE514" s="159"/>
    </row>
    <row r="515" spans="2:32" s="196" customFormat="1" ht="24.95" customHeight="1">
      <c r="B515" s="138"/>
      <c r="C515" s="120"/>
      <c r="D515" s="154"/>
      <c r="E515" s="153"/>
      <c r="F515" s="155"/>
      <c r="G515" s="152"/>
      <c r="H515" s="184"/>
      <c r="I515" s="123"/>
      <c r="J515" s="8" t="s">
        <v>8</v>
      </c>
      <c r="K515" s="509" t="s">
        <v>349</v>
      </c>
      <c r="L515" s="149"/>
      <c r="M515" s="150">
        <v>50000</v>
      </c>
      <c r="N515" s="141" t="s">
        <v>22</v>
      </c>
      <c r="O515" s="141" t="s">
        <v>5</v>
      </c>
      <c r="P515" s="150">
        <v>10</v>
      </c>
      <c r="Q515" s="150" t="s">
        <v>250</v>
      </c>
      <c r="R515" s="141"/>
      <c r="S515" s="80"/>
      <c r="T515" s="142"/>
      <c r="U515" s="142"/>
      <c r="V515" s="142"/>
      <c r="W515" s="142"/>
      <c r="X515" s="142"/>
      <c r="Y515" s="142"/>
      <c r="Z515" s="142"/>
      <c r="AA515" s="142"/>
      <c r="AB515" s="142"/>
      <c r="AC515" s="142" t="s">
        <v>24</v>
      </c>
      <c r="AD515" s="122">
        <f>M515*P515</f>
        <v>500000</v>
      </c>
      <c r="AE515" s="159"/>
    </row>
    <row r="516" spans="2:32" s="196" customFormat="1" ht="24.95" customHeight="1">
      <c r="B516" s="138"/>
      <c r="C516" s="120"/>
      <c r="D516" s="154"/>
      <c r="E516" s="153"/>
      <c r="F516" s="155"/>
      <c r="G516" s="152"/>
      <c r="H516" s="184"/>
      <c r="I516" s="123"/>
      <c r="J516" s="8" t="s">
        <v>8</v>
      </c>
      <c r="K516" s="77" t="s">
        <v>591</v>
      </c>
      <c r="L516" s="150"/>
      <c r="M516" s="150">
        <v>1000000</v>
      </c>
      <c r="N516" s="141" t="s">
        <v>22</v>
      </c>
      <c r="O516" s="141" t="s">
        <v>5</v>
      </c>
      <c r="P516" s="150">
        <v>1</v>
      </c>
      <c r="Q516" s="150" t="s">
        <v>42</v>
      </c>
      <c r="R516" s="141"/>
      <c r="S516" s="80"/>
      <c r="T516" s="142"/>
      <c r="U516" s="142"/>
      <c r="V516" s="142"/>
      <c r="W516" s="142"/>
      <c r="X516" s="142"/>
      <c r="Y516" s="142"/>
      <c r="Z516" s="142"/>
      <c r="AA516" s="142"/>
      <c r="AB516" s="142"/>
      <c r="AC516" s="142" t="s">
        <v>24</v>
      </c>
      <c r="AD516" s="122">
        <f t="shared" ref="AD516:AD529" si="42">M516*P516</f>
        <v>1000000</v>
      </c>
      <c r="AE516" s="159"/>
    </row>
    <row r="517" spans="2:32" s="196" customFormat="1" ht="24.95" customHeight="1">
      <c r="B517" s="138"/>
      <c r="C517" s="120"/>
      <c r="D517" s="154"/>
      <c r="E517" s="153"/>
      <c r="F517" s="155"/>
      <c r="G517" s="152"/>
      <c r="H517" s="184"/>
      <c r="I517" s="123"/>
      <c r="J517" s="8" t="s">
        <v>8</v>
      </c>
      <c r="K517" s="77" t="s">
        <v>592</v>
      </c>
      <c r="L517" s="150"/>
      <c r="M517" s="150">
        <v>1500000</v>
      </c>
      <c r="N517" s="141" t="s">
        <v>22</v>
      </c>
      <c r="O517" s="141" t="s">
        <v>5</v>
      </c>
      <c r="P517" s="150">
        <v>1</v>
      </c>
      <c r="Q517" s="150" t="s">
        <v>42</v>
      </c>
      <c r="R517" s="141"/>
      <c r="S517" s="80"/>
      <c r="T517" s="142"/>
      <c r="U517" s="142"/>
      <c r="V517" s="142"/>
      <c r="W517" s="142"/>
      <c r="X517" s="142"/>
      <c r="Y517" s="142"/>
      <c r="Z517" s="142"/>
      <c r="AA517" s="142"/>
      <c r="AB517" s="142"/>
      <c r="AC517" s="142" t="s">
        <v>24</v>
      </c>
      <c r="AD517" s="122">
        <f t="shared" si="42"/>
        <v>1500000</v>
      </c>
      <c r="AE517" s="159"/>
    </row>
    <row r="518" spans="2:32" s="196" customFormat="1" ht="24.95" customHeight="1">
      <c r="B518" s="138"/>
      <c r="C518" s="120"/>
      <c r="D518" s="154"/>
      <c r="E518" s="153"/>
      <c r="F518" s="155"/>
      <c r="G518" s="152"/>
      <c r="H518" s="184"/>
      <c r="I518" s="165"/>
      <c r="J518" s="8" t="s">
        <v>8</v>
      </c>
      <c r="K518" s="77" t="s">
        <v>593</v>
      </c>
      <c r="L518" s="150"/>
      <c r="M518" s="150">
        <v>1500000</v>
      </c>
      <c r="N518" s="141" t="s">
        <v>22</v>
      </c>
      <c r="O518" s="141" t="s">
        <v>5</v>
      </c>
      <c r="P518" s="150">
        <v>2</v>
      </c>
      <c r="Q518" s="150" t="s">
        <v>251</v>
      </c>
      <c r="R518" s="141"/>
      <c r="S518" s="80"/>
      <c r="T518" s="142"/>
      <c r="U518" s="142"/>
      <c r="V518" s="142"/>
      <c r="W518" s="142"/>
      <c r="X518" s="142"/>
      <c r="Y518" s="142"/>
      <c r="Z518" s="142"/>
      <c r="AA518" s="142"/>
      <c r="AB518" s="142"/>
      <c r="AC518" s="142" t="s">
        <v>24</v>
      </c>
      <c r="AD518" s="122">
        <f t="shared" si="42"/>
        <v>3000000</v>
      </c>
      <c r="AE518" s="159"/>
    </row>
    <row r="519" spans="2:32" s="196" customFormat="1" ht="24.95" customHeight="1">
      <c r="B519" s="191"/>
      <c r="C519" s="192"/>
      <c r="D519" s="193"/>
      <c r="E519" s="194"/>
      <c r="F519" s="195"/>
      <c r="G519" s="152"/>
      <c r="H519" s="184"/>
      <c r="I519" s="165"/>
      <c r="J519" s="8" t="s">
        <v>8</v>
      </c>
      <c r="K519" s="77" t="s">
        <v>594</v>
      </c>
      <c r="L519" s="150"/>
      <c r="M519" s="150">
        <v>1000000</v>
      </c>
      <c r="N519" s="141" t="s">
        <v>22</v>
      </c>
      <c r="O519" s="141" t="s">
        <v>5</v>
      </c>
      <c r="P519" s="150">
        <v>1</v>
      </c>
      <c r="Q519" s="150" t="s">
        <v>251</v>
      </c>
      <c r="R519" s="141"/>
      <c r="S519" s="80"/>
      <c r="T519" s="142"/>
      <c r="U519" s="142"/>
      <c r="V519" s="142"/>
      <c r="W519" s="142"/>
      <c r="X519" s="142"/>
      <c r="Y519" s="142"/>
      <c r="Z519" s="142"/>
      <c r="AA519" s="142"/>
      <c r="AB519" s="142"/>
      <c r="AC519" s="142" t="s">
        <v>24</v>
      </c>
      <c r="AD519" s="122">
        <f t="shared" si="42"/>
        <v>1000000</v>
      </c>
      <c r="AE519" s="159"/>
      <c r="AF519"/>
    </row>
    <row r="520" spans="2:32" s="196" customFormat="1" ht="24.95" customHeight="1">
      <c r="B520" s="191"/>
      <c r="C520" s="192"/>
      <c r="D520" s="193"/>
      <c r="E520" s="194"/>
      <c r="F520" s="195"/>
      <c r="G520" s="152"/>
      <c r="H520" s="184"/>
      <c r="I520" s="165"/>
      <c r="J520" s="8" t="s">
        <v>8</v>
      </c>
      <c r="K520" s="77" t="s">
        <v>595</v>
      </c>
      <c r="L520" s="150"/>
      <c r="M520" s="150">
        <v>1000000</v>
      </c>
      <c r="N520" s="141" t="s">
        <v>22</v>
      </c>
      <c r="O520" s="141" t="s">
        <v>5</v>
      </c>
      <c r="P520" s="150">
        <v>1</v>
      </c>
      <c r="Q520" s="150" t="s">
        <v>251</v>
      </c>
      <c r="R520" s="141"/>
      <c r="S520" s="80"/>
      <c r="T520" s="142"/>
      <c r="U520" s="142"/>
      <c r="V520" s="142"/>
      <c r="W520" s="142"/>
      <c r="X520" s="142"/>
      <c r="Y520" s="142"/>
      <c r="Z520" s="142"/>
      <c r="AA520" s="142"/>
      <c r="AB520" s="142"/>
      <c r="AC520" s="142" t="s">
        <v>24</v>
      </c>
      <c r="AD520" s="122">
        <f t="shared" si="42"/>
        <v>1000000</v>
      </c>
      <c r="AE520" s="159"/>
    </row>
    <row r="521" spans="2:32" s="196" customFormat="1" ht="24.95" customHeight="1">
      <c r="B521" s="524"/>
      <c r="C521" s="525"/>
      <c r="D521" s="526"/>
      <c r="E521" s="527"/>
      <c r="F521" s="528"/>
      <c r="G521" s="144"/>
      <c r="H521" s="168"/>
      <c r="I521" s="213"/>
      <c r="J521" s="13" t="s">
        <v>8</v>
      </c>
      <c r="K521" s="107" t="s">
        <v>596</v>
      </c>
      <c r="L521" s="18"/>
      <c r="M521" s="18">
        <v>1000000</v>
      </c>
      <c r="N521" s="131" t="s">
        <v>22</v>
      </c>
      <c r="O521" s="131" t="s">
        <v>5</v>
      </c>
      <c r="P521" s="18">
        <v>1</v>
      </c>
      <c r="Q521" s="18" t="s">
        <v>251</v>
      </c>
      <c r="R521" s="131"/>
      <c r="S521" s="90"/>
      <c r="T521" s="86"/>
      <c r="U521" s="86"/>
      <c r="V521" s="86"/>
      <c r="W521" s="86"/>
      <c r="X521" s="86"/>
      <c r="Y521" s="86"/>
      <c r="Z521" s="86"/>
      <c r="AA521" s="86"/>
      <c r="AB521" s="86"/>
      <c r="AC521" s="86" t="s">
        <v>24</v>
      </c>
      <c r="AD521" s="529">
        <f t="shared" si="42"/>
        <v>1000000</v>
      </c>
      <c r="AE521" s="159"/>
    </row>
    <row r="522" spans="2:32" ht="24.95" customHeight="1">
      <c r="B522" s="191"/>
      <c r="C522" s="192"/>
      <c r="D522" s="193"/>
      <c r="E522" s="194"/>
      <c r="F522" s="195"/>
      <c r="G522" s="152"/>
      <c r="H522" s="184"/>
      <c r="I522" s="165"/>
      <c r="J522" s="8" t="s">
        <v>8</v>
      </c>
      <c r="K522" s="77" t="s">
        <v>597</v>
      </c>
      <c r="L522" s="150"/>
      <c r="M522" s="150">
        <v>3000000</v>
      </c>
      <c r="N522" s="141" t="s">
        <v>22</v>
      </c>
      <c r="O522" s="141" t="s">
        <v>5</v>
      </c>
      <c r="P522" s="150">
        <v>1</v>
      </c>
      <c r="Q522" s="150" t="s">
        <v>251</v>
      </c>
      <c r="R522" s="141"/>
      <c r="S522" s="80"/>
      <c r="T522" s="142"/>
      <c r="U522" s="142"/>
      <c r="V522" s="142"/>
      <c r="W522" s="142"/>
      <c r="X522" s="142"/>
      <c r="Y522" s="142"/>
      <c r="Z522" s="142"/>
      <c r="AA522" s="142"/>
      <c r="AB522" s="142"/>
      <c r="AC522" s="142" t="s">
        <v>24</v>
      </c>
      <c r="AD522" s="122">
        <f t="shared" si="42"/>
        <v>3000000</v>
      </c>
    </row>
    <row r="523" spans="2:32" ht="24.95" customHeight="1">
      <c r="B523" s="191"/>
      <c r="C523" s="192"/>
      <c r="D523" s="193"/>
      <c r="E523" s="194"/>
      <c r="F523" s="195"/>
      <c r="G523" s="152"/>
      <c r="H523" s="184"/>
      <c r="I523" s="165"/>
      <c r="J523" s="8" t="s">
        <v>8</v>
      </c>
      <c r="K523" s="77" t="s">
        <v>598</v>
      </c>
      <c r="L523" s="150"/>
      <c r="M523" s="150">
        <v>500000</v>
      </c>
      <c r="N523" s="141" t="s">
        <v>22</v>
      </c>
      <c r="O523" s="141" t="s">
        <v>5</v>
      </c>
      <c r="P523" s="150">
        <v>10</v>
      </c>
      <c r="Q523" s="150" t="s">
        <v>251</v>
      </c>
      <c r="R523" s="141"/>
      <c r="S523" s="80"/>
      <c r="T523" s="142"/>
      <c r="U523" s="142"/>
      <c r="V523" s="142"/>
      <c r="W523" s="142"/>
      <c r="X523" s="142"/>
      <c r="Y523" s="142"/>
      <c r="Z523" s="142"/>
      <c r="AA523" s="142"/>
      <c r="AB523" s="142"/>
      <c r="AC523" s="142" t="s">
        <v>24</v>
      </c>
      <c r="AD523" s="122">
        <f t="shared" si="42"/>
        <v>5000000</v>
      </c>
    </row>
    <row r="524" spans="2:32" ht="24.95" customHeight="1">
      <c r="B524" s="191"/>
      <c r="C524" s="192"/>
      <c r="D524" s="193"/>
      <c r="E524" s="194"/>
      <c r="F524" s="195"/>
      <c r="G524" s="152"/>
      <c r="H524" s="184"/>
      <c r="I524" s="165"/>
      <c r="J524" s="8" t="s">
        <v>8</v>
      </c>
      <c r="K524" s="77" t="s">
        <v>599</v>
      </c>
      <c r="L524" s="150"/>
      <c r="M524" s="150">
        <v>3500000</v>
      </c>
      <c r="N524" s="141" t="s">
        <v>22</v>
      </c>
      <c r="O524" s="141" t="s">
        <v>5</v>
      </c>
      <c r="P524" s="150">
        <v>1</v>
      </c>
      <c r="Q524" s="150" t="s">
        <v>251</v>
      </c>
      <c r="R524" s="141"/>
      <c r="S524" s="80"/>
      <c r="T524" s="142"/>
      <c r="U524" s="142"/>
      <c r="V524" s="142"/>
      <c r="W524" s="142"/>
      <c r="X524" s="142"/>
      <c r="Y524" s="142"/>
      <c r="Z524" s="142"/>
      <c r="AA524" s="142"/>
      <c r="AB524" s="142"/>
      <c r="AC524" s="142" t="s">
        <v>24</v>
      </c>
      <c r="AD524" s="122">
        <f t="shared" si="42"/>
        <v>3500000</v>
      </c>
    </row>
    <row r="525" spans="2:32" ht="24.95" customHeight="1">
      <c r="B525" s="191"/>
      <c r="C525" s="192"/>
      <c r="D525" s="193"/>
      <c r="E525" s="194"/>
      <c r="F525" s="195"/>
      <c r="G525" s="152"/>
      <c r="H525" s="184"/>
      <c r="I525" s="165"/>
      <c r="J525" s="8" t="s">
        <v>8</v>
      </c>
      <c r="K525" s="77" t="s">
        <v>600</v>
      </c>
      <c r="L525" s="150"/>
      <c r="M525" s="150">
        <v>1000000</v>
      </c>
      <c r="N525" s="141" t="s">
        <v>22</v>
      </c>
      <c r="O525" s="141" t="s">
        <v>5</v>
      </c>
      <c r="P525" s="150">
        <v>5</v>
      </c>
      <c r="Q525" s="150" t="s">
        <v>251</v>
      </c>
      <c r="R525" s="141"/>
      <c r="S525" s="80"/>
      <c r="T525" s="142"/>
      <c r="U525" s="142"/>
      <c r="V525" s="142"/>
      <c r="W525" s="142"/>
      <c r="X525" s="142"/>
      <c r="Y525" s="142"/>
      <c r="Z525" s="142"/>
      <c r="AA525" s="142"/>
      <c r="AB525" s="142"/>
      <c r="AC525" s="142" t="s">
        <v>24</v>
      </c>
      <c r="AD525" s="122">
        <f t="shared" si="42"/>
        <v>5000000</v>
      </c>
    </row>
    <row r="526" spans="2:32" ht="24.95" customHeight="1">
      <c r="B526" s="191"/>
      <c r="C526" s="192"/>
      <c r="D526" s="193"/>
      <c r="E526" s="194"/>
      <c r="F526" s="195"/>
      <c r="G526" s="152"/>
      <c r="H526" s="184"/>
      <c r="I526" s="165"/>
      <c r="J526" s="8" t="s">
        <v>8</v>
      </c>
      <c r="K526" s="77" t="s">
        <v>601</v>
      </c>
      <c r="L526" s="150"/>
      <c r="M526" s="150">
        <v>3700000</v>
      </c>
      <c r="N526" s="141" t="s">
        <v>22</v>
      </c>
      <c r="O526" s="141" t="s">
        <v>5</v>
      </c>
      <c r="P526" s="150">
        <v>2</v>
      </c>
      <c r="Q526" s="150" t="s">
        <v>251</v>
      </c>
      <c r="R526" s="141"/>
      <c r="S526" s="80"/>
      <c r="T526" s="142"/>
      <c r="U526" s="142"/>
      <c r="V526" s="142"/>
      <c r="W526" s="142"/>
      <c r="X526" s="142"/>
      <c r="Y526" s="142"/>
      <c r="Z526" s="142"/>
      <c r="AA526" s="142"/>
      <c r="AB526" s="142"/>
      <c r="AC526" s="142" t="s">
        <v>24</v>
      </c>
      <c r="AD526" s="122">
        <f t="shared" si="42"/>
        <v>7400000</v>
      </c>
    </row>
    <row r="527" spans="2:32" ht="24.95" customHeight="1">
      <c r="B527" s="191"/>
      <c r="C527" s="192"/>
      <c r="D527" s="193"/>
      <c r="E527" s="194"/>
      <c r="F527" s="195"/>
      <c r="G527" s="152"/>
      <c r="H527" s="184"/>
      <c r="I527" s="165"/>
      <c r="J527" s="8" t="s">
        <v>8</v>
      </c>
      <c r="K527" s="77" t="s">
        <v>602</v>
      </c>
      <c r="L527" s="150"/>
      <c r="M527" s="150">
        <v>2000000</v>
      </c>
      <c r="N527" s="141" t="s">
        <v>22</v>
      </c>
      <c r="O527" s="141" t="s">
        <v>5</v>
      </c>
      <c r="P527" s="150">
        <v>1</v>
      </c>
      <c r="Q527" s="150" t="s">
        <v>251</v>
      </c>
      <c r="R527" s="141"/>
      <c r="S527" s="80"/>
      <c r="T527" s="142"/>
      <c r="U527" s="142"/>
      <c r="V527" s="142"/>
      <c r="W527" s="142"/>
      <c r="X527" s="142"/>
      <c r="Y527" s="142"/>
      <c r="Z527" s="142"/>
      <c r="AA527" s="142"/>
      <c r="AB527" s="142"/>
      <c r="AC527" s="142" t="s">
        <v>24</v>
      </c>
      <c r="AD527" s="122">
        <f t="shared" si="42"/>
        <v>2000000</v>
      </c>
    </row>
    <row r="528" spans="2:32" ht="24.95" customHeight="1">
      <c r="B528" s="191"/>
      <c r="C528" s="192"/>
      <c r="D528" s="193"/>
      <c r="E528" s="194"/>
      <c r="F528" s="195"/>
      <c r="G528" s="152"/>
      <c r="H528" s="184"/>
      <c r="I528" s="165"/>
      <c r="J528" s="8" t="s">
        <v>8</v>
      </c>
      <c r="K528" s="77" t="s">
        <v>603</v>
      </c>
      <c r="L528" s="150"/>
      <c r="M528" s="150">
        <v>3000000</v>
      </c>
      <c r="N528" s="141" t="s">
        <v>22</v>
      </c>
      <c r="O528" s="141" t="s">
        <v>5</v>
      </c>
      <c r="P528" s="150">
        <v>1</v>
      </c>
      <c r="Q528" s="150" t="s">
        <v>251</v>
      </c>
      <c r="R528" s="141"/>
      <c r="S528" s="80"/>
      <c r="T528" s="142"/>
      <c r="U528" s="142"/>
      <c r="V528" s="142"/>
      <c r="W528" s="142"/>
      <c r="X528" s="142"/>
      <c r="Y528" s="142"/>
      <c r="Z528" s="142"/>
      <c r="AA528" s="142"/>
      <c r="AB528" s="142"/>
      <c r="AC528" s="142" t="s">
        <v>24</v>
      </c>
      <c r="AD528" s="122">
        <f t="shared" si="42"/>
        <v>3000000</v>
      </c>
    </row>
    <row r="529" spans="2:31" ht="24.95" customHeight="1">
      <c r="B529" s="138"/>
      <c r="C529" s="120"/>
      <c r="D529" s="154"/>
      <c r="E529" s="153"/>
      <c r="F529" s="155"/>
      <c r="G529" s="152"/>
      <c r="H529" s="184"/>
      <c r="I529" s="165"/>
      <c r="J529" s="8" t="s">
        <v>8</v>
      </c>
      <c r="K529" s="77" t="s">
        <v>604</v>
      </c>
      <c r="L529" s="150"/>
      <c r="M529" s="150">
        <v>2000000</v>
      </c>
      <c r="N529" s="141" t="s">
        <v>22</v>
      </c>
      <c r="O529" s="141" t="s">
        <v>5</v>
      </c>
      <c r="P529" s="150">
        <v>1</v>
      </c>
      <c r="Q529" s="150" t="s">
        <v>42</v>
      </c>
      <c r="R529" s="141"/>
      <c r="S529" s="80"/>
      <c r="T529" s="142"/>
      <c r="U529" s="142"/>
      <c r="V529" s="142"/>
      <c r="W529" s="142"/>
      <c r="X529" s="142"/>
      <c r="Y529" s="142"/>
      <c r="Z529" s="142"/>
      <c r="AA529" s="142"/>
      <c r="AB529" s="142"/>
      <c r="AC529" s="142" t="s">
        <v>24</v>
      </c>
      <c r="AD529" s="122">
        <f t="shared" si="42"/>
        <v>2000000</v>
      </c>
    </row>
    <row r="530" spans="2:31" ht="24.95" customHeight="1">
      <c r="B530" s="138"/>
      <c r="C530" s="120"/>
      <c r="D530" s="154"/>
      <c r="E530" s="153"/>
      <c r="F530" s="155"/>
      <c r="G530" s="152"/>
      <c r="H530" s="184"/>
      <c r="I530" s="165"/>
      <c r="J530" s="898" t="s">
        <v>629</v>
      </c>
      <c r="K530" s="899"/>
      <c r="L530" s="150"/>
      <c r="M530" s="150"/>
      <c r="N530" s="141"/>
      <c r="O530" s="141"/>
      <c r="P530" s="150"/>
      <c r="Q530" s="150"/>
      <c r="R530" s="141"/>
      <c r="S530" s="80"/>
      <c r="T530" s="142"/>
      <c r="U530" s="142"/>
      <c r="V530" s="142"/>
      <c r="W530" s="142"/>
      <c r="X530" s="142"/>
      <c r="Y530" s="142"/>
      <c r="Z530" s="142"/>
      <c r="AA530" s="142"/>
      <c r="AB530" s="142"/>
      <c r="AC530" s="142"/>
      <c r="AD530" s="122">
        <f>SUM(AD531:AD541)</f>
        <v>-10903140</v>
      </c>
    </row>
    <row r="531" spans="2:31" ht="24.95" customHeight="1">
      <c r="B531" s="138"/>
      <c r="C531" s="120"/>
      <c r="D531" s="154"/>
      <c r="E531" s="153"/>
      <c r="F531" s="155"/>
      <c r="G531" s="185"/>
      <c r="H531" s="184"/>
      <c r="I531" s="165"/>
      <c r="J531" s="8" t="s">
        <v>8</v>
      </c>
      <c r="K531" s="77" t="s">
        <v>703</v>
      </c>
      <c r="L531" s="150"/>
      <c r="M531" s="150">
        <v>5000000</v>
      </c>
      <c r="N531" s="141" t="s">
        <v>22</v>
      </c>
      <c r="O531" s="141" t="s">
        <v>5</v>
      </c>
      <c r="P531" s="150">
        <v>1</v>
      </c>
      <c r="Q531" s="150" t="s">
        <v>704</v>
      </c>
      <c r="R531" s="141"/>
      <c r="S531" s="80"/>
      <c r="T531" s="142"/>
      <c r="U531" s="142"/>
      <c r="V531" s="142"/>
      <c r="W531" s="142"/>
      <c r="X531" s="142"/>
      <c r="Y531" s="142"/>
      <c r="Z531" s="142"/>
      <c r="AA531" s="142"/>
      <c r="AB531" s="142"/>
      <c r="AC531" s="142" t="s">
        <v>24</v>
      </c>
      <c r="AD531" s="122">
        <f t="shared" ref="AD531" si="43">M531*P531</f>
        <v>5000000</v>
      </c>
    </row>
    <row r="532" spans="2:31" ht="24.95" customHeight="1">
      <c r="B532" s="138"/>
      <c r="C532" s="120"/>
      <c r="D532" s="154"/>
      <c r="E532" s="153"/>
      <c r="F532" s="155"/>
      <c r="G532" s="185"/>
      <c r="H532" s="184"/>
      <c r="I532" s="165"/>
      <c r="J532" s="8" t="s">
        <v>8</v>
      </c>
      <c r="K532" s="77" t="s">
        <v>712</v>
      </c>
      <c r="L532" s="143" t="s">
        <v>630</v>
      </c>
      <c r="M532" s="137">
        <v>0</v>
      </c>
      <c r="N532" s="141" t="s">
        <v>22</v>
      </c>
      <c r="O532" s="141"/>
      <c r="P532" s="141" t="s">
        <v>631</v>
      </c>
      <c r="Q532" s="894" t="s">
        <v>632</v>
      </c>
      <c r="R532" s="894"/>
      <c r="S532" s="895">
        <v>1200000</v>
      </c>
      <c r="T532" s="895"/>
      <c r="U532" s="141" t="s">
        <v>22</v>
      </c>
      <c r="V532" s="141"/>
      <c r="W532" s="38"/>
      <c r="X532" s="38"/>
      <c r="Y532" s="38"/>
      <c r="Z532" s="38"/>
      <c r="AA532" s="141"/>
      <c r="AB532" s="141"/>
      <c r="AC532" s="141" t="s">
        <v>555</v>
      </c>
      <c r="AD532" s="136">
        <f t="shared" ref="AD532:AD538" si="44">M532-S532</f>
        <v>-1200000</v>
      </c>
      <c r="AE532" s="159" t="s">
        <v>743</v>
      </c>
    </row>
    <row r="533" spans="2:31" ht="24.95" customHeight="1">
      <c r="B533" s="138"/>
      <c r="C533" s="120"/>
      <c r="D533" s="154"/>
      <c r="E533" s="153"/>
      <c r="F533" s="155"/>
      <c r="G533" s="185"/>
      <c r="H533" s="184"/>
      <c r="I533" s="165"/>
      <c r="J533" s="8" t="s">
        <v>8</v>
      </c>
      <c r="K533" s="77" t="s">
        <v>713</v>
      </c>
      <c r="L533" s="143" t="s">
        <v>630</v>
      </c>
      <c r="M533" s="137">
        <v>0</v>
      </c>
      <c r="N533" s="141" t="s">
        <v>22</v>
      </c>
      <c r="O533" s="141"/>
      <c r="P533" s="141" t="s">
        <v>631</v>
      </c>
      <c r="Q533" s="894" t="s">
        <v>632</v>
      </c>
      <c r="R533" s="894"/>
      <c r="S533" s="895">
        <v>1200000</v>
      </c>
      <c r="T533" s="895"/>
      <c r="U533" s="141" t="s">
        <v>22</v>
      </c>
      <c r="V533" s="141"/>
      <c r="W533" s="38"/>
      <c r="X533" s="38"/>
      <c r="Y533" s="38"/>
      <c r="Z533" s="38"/>
      <c r="AA533" s="141"/>
      <c r="AB533" s="141"/>
      <c r="AC533" s="141" t="s">
        <v>555</v>
      </c>
      <c r="AD533" s="136">
        <f t="shared" si="44"/>
        <v>-1200000</v>
      </c>
      <c r="AE533" s="159" t="s">
        <v>744</v>
      </c>
    </row>
    <row r="534" spans="2:31" ht="24.95" customHeight="1">
      <c r="B534" s="138"/>
      <c r="C534" s="120"/>
      <c r="D534" s="154"/>
      <c r="E534" s="153"/>
      <c r="F534" s="155"/>
      <c r="G534" s="185"/>
      <c r="H534" s="184"/>
      <c r="I534" s="165"/>
      <c r="J534" s="8" t="s">
        <v>8</v>
      </c>
      <c r="K534" s="77" t="s">
        <v>594</v>
      </c>
      <c r="L534" s="143" t="s">
        <v>630</v>
      </c>
      <c r="M534" s="137">
        <v>0</v>
      </c>
      <c r="N534" s="141" t="s">
        <v>22</v>
      </c>
      <c r="O534" s="141"/>
      <c r="P534" s="141" t="s">
        <v>631</v>
      </c>
      <c r="Q534" s="894" t="s">
        <v>632</v>
      </c>
      <c r="R534" s="894"/>
      <c r="S534" s="895">
        <v>1000000</v>
      </c>
      <c r="T534" s="895"/>
      <c r="U534" s="141" t="s">
        <v>22</v>
      </c>
      <c r="V534" s="141"/>
      <c r="W534" s="38"/>
      <c r="X534" s="38"/>
      <c r="Y534" s="38"/>
      <c r="Z534" s="38"/>
      <c r="AA534" s="141"/>
      <c r="AB534" s="141"/>
      <c r="AC534" s="141" t="s">
        <v>555</v>
      </c>
      <c r="AD534" s="136">
        <f t="shared" si="44"/>
        <v>-1000000</v>
      </c>
      <c r="AE534" s="159" t="s">
        <v>744</v>
      </c>
    </row>
    <row r="535" spans="2:31" ht="24.95" customHeight="1">
      <c r="B535" s="138"/>
      <c r="C535" s="120"/>
      <c r="D535" s="154"/>
      <c r="E535" s="153"/>
      <c r="F535" s="155"/>
      <c r="G535" s="185"/>
      <c r="H535" s="184"/>
      <c r="I535" s="165"/>
      <c r="J535" s="8" t="s">
        <v>8</v>
      </c>
      <c r="K535" s="77" t="s">
        <v>596</v>
      </c>
      <c r="L535" s="143" t="s">
        <v>630</v>
      </c>
      <c r="M535" s="137">
        <v>0</v>
      </c>
      <c r="N535" s="141" t="s">
        <v>22</v>
      </c>
      <c r="O535" s="141"/>
      <c r="P535" s="141" t="s">
        <v>631</v>
      </c>
      <c r="Q535" s="894" t="s">
        <v>632</v>
      </c>
      <c r="R535" s="894"/>
      <c r="S535" s="895">
        <v>1000000</v>
      </c>
      <c r="T535" s="895"/>
      <c r="U535" s="141" t="s">
        <v>22</v>
      </c>
      <c r="V535" s="141"/>
      <c r="W535" s="38"/>
      <c r="X535" s="38"/>
      <c r="Y535" s="38"/>
      <c r="Z535" s="38"/>
      <c r="AA535" s="141"/>
      <c r="AB535" s="141"/>
      <c r="AC535" s="141" t="s">
        <v>555</v>
      </c>
      <c r="AD535" s="136">
        <f t="shared" si="44"/>
        <v>-1000000</v>
      </c>
      <c r="AE535" s="159" t="s">
        <v>744</v>
      </c>
    </row>
    <row r="536" spans="2:31" ht="24.95" customHeight="1">
      <c r="B536" s="138"/>
      <c r="C536" s="120"/>
      <c r="D536" s="154"/>
      <c r="E536" s="153"/>
      <c r="F536" s="155"/>
      <c r="G536" s="185"/>
      <c r="H536" s="184"/>
      <c r="I536" s="165"/>
      <c r="J536" s="8" t="s">
        <v>8</v>
      </c>
      <c r="K536" s="77" t="s">
        <v>599</v>
      </c>
      <c r="L536" s="143" t="s">
        <v>630</v>
      </c>
      <c r="M536" s="137">
        <v>0</v>
      </c>
      <c r="N536" s="141" t="s">
        <v>22</v>
      </c>
      <c r="O536" s="141"/>
      <c r="P536" s="141" t="s">
        <v>631</v>
      </c>
      <c r="Q536" s="894" t="s">
        <v>632</v>
      </c>
      <c r="R536" s="894"/>
      <c r="S536" s="895">
        <v>3500000</v>
      </c>
      <c r="T536" s="895"/>
      <c r="U536" s="141" t="s">
        <v>22</v>
      </c>
      <c r="V536" s="141"/>
      <c r="W536" s="38"/>
      <c r="X536" s="38"/>
      <c r="Y536" s="38"/>
      <c r="Z536" s="38"/>
      <c r="AA536" s="141"/>
      <c r="AB536" s="141"/>
      <c r="AC536" s="141" t="s">
        <v>555</v>
      </c>
      <c r="AD536" s="136">
        <f t="shared" si="44"/>
        <v>-3500000</v>
      </c>
      <c r="AE536" s="159" t="s">
        <v>744</v>
      </c>
    </row>
    <row r="537" spans="2:31" ht="24.95" customHeight="1">
      <c r="B537" s="138"/>
      <c r="C537" s="120"/>
      <c r="D537" s="154"/>
      <c r="E537" s="153"/>
      <c r="F537" s="155"/>
      <c r="G537" s="185"/>
      <c r="H537" s="184"/>
      <c r="I537" s="165"/>
      <c r="J537" s="8" t="s">
        <v>8</v>
      </c>
      <c r="K537" s="77" t="s">
        <v>715</v>
      </c>
      <c r="L537" s="143" t="s">
        <v>630</v>
      </c>
      <c r="M537" s="137">
        <v>0</v>
      </c>
      <c r="N537" s="141" t="s">
        <v>22</v>
      </c>
      <c r="O537" s="141"/>
      <c r="P537" s="141" t="s">
        <v>631</v>
      </c>
      <c r="Q537" s="894" t="s">
        <v>632</v>
      </c>
      <c r="R537" s="894"/>
      <c r="S537" s="895">
        <v>3000000</v>
      </c>
      <c r="T537" s="895"/>
      <c r="U537" s="141" t="s">
        <v>22</v>
      </c>
      <c r="V537" s="141"/>
      <c r="W537" s="38"/>
      <c r="X537" s="38"/>
      <c r="Y537" s="38"/>
      <c r="Z537" s="38"/>
      <c r="AA537" s="141"/>
      <c r="AB537" s="141"/>
      <c r="AC537" s="141" t="s">
        <v>555</v>
      </c>
      <c r="AD537" s="136">
        <f t="shared" si="44"/>
        <v>-3000000</v>
      </c>
      <c r="AE537" s="159" t="s">
        <v>744</v>
      </c>
    </row>
    <row r="538" spans="2:31" ht="24.95" customHeight="1">
      <c r="B538" s="138"/>
      <c r="C538" s="120"/>
      <c r="D538" s="154"/>
      <c r="E538" s="153"/>
      <c r="F538" s="155"/>
      <c r="G538" s="185"/>
      <c r="H538" s="184"/>
      <c r="I538" s="165"/>
      <c r="J538" s="8" t="s">
        <v>8</v>
      </c>
      <c r="K538" s="77" t="s">
        <v>350</v>
      </c>
      <c r="L538" s="143" t="s">
        <v>630</v>
      </c>
      <c r="M538" s="137">
        <v>11060640</v>
      </c>
      <c r="N538" s="141" t="s">
        <v>22</v>
      </c>
      <c r="O538" s="141"/>
      <c r="P538" s="141" t="s">
        <v>631</v>
      </c>
      <c r="Q538" s="894" t="s">
        <v>632</v>
      </c>
      <c r="R538" s="894"/>
      <c r="S538" s="895">
        <v>10382880</v>
      </c>
      <c r="T538" s="895"/>
      <c r="U538" s="141" t="s">
        <v>22</v>
      </c>
      <c r="V538" s="141"/>
      <c r="W538" s="38"/>
      <c r="X538" s="38"/>
      <c r="Y538" s="38"/>
      <c r="Z538" s="38"/>
      <c r="AA538" s="141"/>
      <c r="AB538" s="141"/>
      <c r="AC538" s="141" t="s">
        <v>555</v>
      </c>
      <c r="AD538" s="136">
        <f t="shared" si="44"/>
        <v>677760</v>
      </c>
    </row>
    <row r="539" spans="2:31" ht="24.95" customHeight="1">
      <c r="B539" s="138"/>
      <c r="C539" s="120"/>
      <c r="D539" s="154"/>
      <c r="E539" s="153"/>
      <c r="F539" s="155"/>
      <c r="G539" s="185"/>
      <c r="H539" s="184"/>
      <c r="I539" s="165"/>
      <c r="J539" s="8" t="s">
        <v>8</v>
      </c>
      <c r="K539" s="77" t="s">
        <v>352</v>
      </c>
      <c r="L539" s="143" t="s">
        <v>630</v>
      </c>
      <c r="M539" s="137">
        <v>4800000</v>
      </c>
      <c r="N539" s="141" t="s">
        <v>22</v>
      </c>
      <c r="O539" s="141"/>
      <c r="P539" s="141" t="s">
        <v>631</v>
      </c>
      <c r="Q539" s="894" t="s">
        <v>632</v>
      </c>
      <c r="R539" s="894"/>
      <c r="S539" s="895">
        <v>7200000</v>
      </c>
      <c r="T539" s="895"/>
      <c r="U539" s="141" t="s">
        <v>22</v>
      </c>
      <c r="V539" s="141"/>
      <c r="W539" s="38"/>
      <c r="X539" s="38"/>
      <c r="Y539" s="38"/>
      <c r="Z539" s="38"/>
      <c r="AA539" s="141"/>
      <c r="AB539" s="141"/>
      <c r="AC539" s="141" t="s">
        <v>555</v>
      </c>
      <c r="AD539" s="136">
        <f t="shared" ref="AD539:AD541" si="45">M539-S539</f>
        <v>-2400000</v>
      </c>
      <c r="AE539" s="159" t="s">
        <v>744</v>
      </c>
    </row>
    <row r="540" spans="2:31" ht="24.95" customHeight="1">
      <c r="B540" s="138"/>
      <c r="C540" s="120"/>
      <c r="D540" s="154"/>
      <c r="E540" s="153"/>
      <c r="F540" s="155"/>
      <c r="G540" s="185"/>
      <c r="H540" s="184"/>
      <c r="I540" s="165"/>
      <c r="J540" s="8" t="s">
        <v>8</v>
      </c>
      <c r="K540" s="77" t="s">
        <v>593</v>
      </c>
      <c r="L540" s="143" t="s">
        <v>630</v>
      </c>
      <c r="M540" s="137">
        <v>1500000</v>
      </c>
      <c r="N540" s="141" t="s">
        <v>22</v>
      </c>
      <c r="O540" s="141"/>
      <c r="P540" s="141" t="s">
        <v>631</v>
      </c>
      <c r="Q540" s="894" t="s">
        <v>632</v>
      </c>
      <c r="R540" s="894"/>
      <c r="S540" s="895">
        <v>3000000</v>
      </c>
      <c r="T540" s="895"/>
      <c r="U540" s="141" t="s">
        <v>22</v>
      </c>
      <c r="V540" s="141"/>
      <c r="W540" s="38"/>
      <c r="X540" s="38"/>
      <c r="Y540" s="38"/>
      <c r="Z540" s="38"/>
      <c r="AA540" s="141"/>
      <c r="AB540" s="141"/>
      <c r="AC540" s="141" t="s">
        <v>555</v>
      </c>
      <c r="AD540" s="136">
        <f t="shared" si="45"/>
        <v>-1500000</v>
      </c>
      <c r="AE540" s="159" t="s">
        <v>744</v>
      </c>
    </row>
    <row r="541" spans="2:31" ht="24.95" customHeight="1">
      <c r="B541" s="138"/>
      <c r="C541" s="120"/>
      <c r="D541" s="154"/>
      <c r="E541" s="153"/>
      <c r="F541" s="145"/>
      <c r="G541" s="186"/>
      <c r="H541" s="168"/>
      <c r="I541" s="213"/>
      <c r="J541" s="13" t="s">
        <v>8</v>
      </c>
      <c r="K541" s="107" t="s">
        <v>714</v>
      </c>
      <c r="L541" s="118" t="s">
        <v>630</v>
      </c>
      <c r="M541" s="50">
        <v>5619100</v>
      </c>
      <c r="N541" s="131" t="s">
        <v>22</v>
      </c>
      <c r="O541" s="131"/>
      <c r="P541" s="131" t="s">
        <v>631</v>
      </c>
      <c r="Q541" s="900" t="s">
        <v>632</v>
      </c>
      <c r="R541" s="900"/>
      <c r="S541" s="901">
        <v>7400000</v>
      </c>
      <c r="T541" s="901"/>
      <c r="U541" s="131" t="s">
        <v>22</v>
      </c>
      <c r="V541" s="131"/>
      <c r="W541" s="208"/>
      <c r="X541" s="208"/>
      <c r="Y541" s="208"/>
      <c r="Z541" s="208"/>
      <c r="AA541" s="131"/>
      <c r="AB541" s="131"/>
      <c r="AC541" s="131" t="s">
        <v>555</v>
      </c>
      <c r="AD541" s="96">
        <f t="shared" si="45"/>
        <v>-1780900</v>
      </c>
      <c r="AE541" s="159" t="s">
        <v>744</v>
      </c>
    </row>
    <row r="542" spans="2:31" ht="24.95" customHeight="1">
      <c r="B542" s="138"/>
      <c r="C542" s="120"/>
      <c r="D542" s="154"/>
      <c r="E542" s="156"/>
      <c r="F542" s="155" t="s">
        <v>9</v>
      </c>
      <c r="G542" s="37">
        <v>292482</v>
      </c>
      <c r="H542" s="46">
        <v>281982</v>
      </c>
      <c r="I542" s="211">
        <f>G542-H542</f>
        <v>10500</v>
      </c>
      <c r="J542" s="926" t="s">
        <v>9</v>
      </c>
      <c r="K542" s="919"/>
      <c r="L542" s="919"/>
      <c r="M542" s="919"/>
      <c r="N542" s="149"/>
      <c r="O542" s="149"/>
      <c r="P542" s="149"/>
      <c r="Q542" s="149"/>
      <c r="R542" s="141"/>
      <c r="S542" s="80"/>
      <c r="T542" s="142"/>
      <c r="U542" s="142"/>
      <c r="V542" s="142"/>
      <c r="W542" s="142"/>
      <c r="X542" s="142"/>
      <c r="Y542" s="142"/>
      <c r="Z542" s="142"/>
      <c r="AA542" s="142"/>
      <c r="AB542" s="142"/>
      <c r="AC542" s="142"/>
      <c r="AD542" s="122">
        <f>AD543+AD554</f>
        <v>292482000</v>
      </c>
    </row>
    <row r="543" spans="2:31" ht="24.95" customHeight="1">
      <c r="B543" s="138"/>
      <c r="C543" s="120"/>
      <c r="D543" s="154"/>
      <c r="E543" s="156"/>
      <c r="F543" s="147"/>
      <c r="G543" s="139"/>
      <c r="H543" s="46"/>
      <c r="I543" s="211"/>
      <c r="J543" s="898" t="s">
        <v>634</v>
      </c>
      <c r="K543" s="899"/>
      <c r="L543" s="480"/>
      <c r="M543" s="480"/>
      <c r="N543" s="480"/>
      <c r="O543" s="141"/>
      <c r="P543" s="80"/>
      <c r="Q543" s="141"/>
      <c r="R543" s="141"/>
      <c r="S543" s="80"/>
      <c r="T543" s="142"/>
      <c r="U543" s="141"/>
      <c r="V543" s="141"/>
      <c r="W543" s="141"/>
      <c r="X543" s="141"/>
      <c r="Y543" s="141"/>
      <c r="Z543" s="141"/>
      <c r="AA543" s="141"/>
      <c r="AB543" s="141"/>
      <c r="AC543" s="141"/>
      <c r="AD543" s="122">
        <f>SUM(AD544:AD553)</f>
        <v>281982000</v>
      </c>
    </row>
    <row r="544" spans="2:31" ht="24.95" customHeight="1">
      <c r="B544" s="138"/>
      <c r="C544" s="120"/>
      <c r="D544" s="154"/>
      <c r="E544" s="156"/>
      <c r="F544" s="147"/>
      <c r="G544" s="152"/>
      <c r="H544" s="184"/>
      <c r="I544" s="123"/>
      <c r="J544" s="141" t="s">
        <v>8</v>
      </c>
      <c r="K544" s="77" t="s">
        <v>161</v>
      </c>
      <c r="L544" s="150"/>
      <c r="M544" s="77">
        <v>167782000</v>
      </c>
      <c r="N544" s="141" t="s">
        <v>22</v>
      </c>
      <c r="O544" s="141" t="s">
        <v>5</v>
      </c>
      <c r="P544" s="150">
        <v>1</v>
      </c>
      <c r="Q544" s="148" t="s">
        <v>42</v>
      </c>
      <c r="R544" s="141"/>
      <c r="S544" s="80"/>
      <c r="T544" s="142"/>
      <c r="U544" s="142"/>
      <c r="V544" s="142"/>
      <c r="W544" s="142"/>
      <c r="X544" s="142"/>
      <c r="Y544" s="142"/>
      <c r="Z544" s="142"/>
      <c r="AA544" s="142"/>
      <c r="AB544" s="142"/>
      <c r="AC544" s="141" t="s">
        <v>24</v>
      </c>
      <c r="AD544" s="122">
        <f t="shared" ref="AD544:AD550" si="46">M544*P544</f>
        <v>167782000</v>
      </c>
    </row>
    <row r="545" spans="2:31" ht="24.95" customHeight="1">
      <c r="B545" s="138"/>
      <c r="C545" s="120"/>
      <c r="D545" s="154"/>
      <c r="E545" s="156"/>
      <c r="F545" s="147"/>
      <c r="G545" s="152"/>
      <c r="H545" s="184"/>
      <c r="I545" s="123"/>
      <c r="J545" s="8" t="s">
        <v>8</v>
      </c>
      <c r="K545" s="77" t="s">
        <v>172</v>
      </c>
      <c r="L545" s="150"/>
      <c r="M545" s="150">
        <v>2000000</v>
      </c>
      <c r="N545" s="141" t="s">
        <v>22</v>
      </c>
      <c r="O545" s="141" t="s">
        <v>5</v>
      </c>
      <c r="P545" s="150">
        <v>1</v>
      </c>
      <c r="Q545" s="148" t="s">
        <v>42</v>
      </c>
      <c r="R545" s="141"/>
      <c r="S545" s="80"/>
      <c r="T545" s="142"/>
      <c r="U545" s="142"/>
      <c r="V545" s="142"/>
      <c r="W545" s="142"/>
      <c r="X545" s="142"/>
      <c r="Y545" s="142"/>
      <c r="Z545" s="142"/>
      <c r="AA545" s="142"/>
      <c r="AB545" s="142"/>
      <c r="AC545" s="141" t="s">
        <v>24</v>
      </c>
      <c r="AD545" s="122">
        <f t="shared" si="46"/>
        <v>2000000</v>
      </c>
    </row>
    <row r="546" spans="2:31" ht="24.95" customHeight="1">
      <c r="B546" s="138"/>
      <c r="C546" s="120"/>
      <c r="D546" s="154"/>
      <c r="E546" s="156"/>
      <c r="F546" s="147"/>
      <c r="G546" s="152"/>
      <c r="H546" s="184"/>
      <c r="I546" s="123"/>
      <c r="J546" s="141" t="s">
        <v>8</v>
      </c>
      <c r="K546" s="77" t="s">
        <v>676</v>
      </c>
      <c r="L546" s="150"/>
      <c r="M546" s="150">
        <v>2800000</v>
      </c>
      <c r="N546" s="141" t="s">
        <v>22</v>
      </c>
      <c r="O546" s="141" t="s">
        <v>5</v>
      </c>
      <c r="P546" s="150">
        <v>1</v>
      </c>
      <c r="Q546" s="148" t="s">
        <v>42</v>
      </c>
      <c r="R546" s="141"/>
      <c r="S546" s="80"/>
      <c r="T546" s="142"/>
      <c r="U546" s="142"/>
      <c r="V546" s="142"/>
      <c r="W546" s="142"/>
      <c r="X546" s="142"/>
      <c r="Y546" s="142"/>
      <c r="Z546" s="142"/>
      <c r="AA546" s="142"/>
      <c r="AB546" s="142"/>
      <c r="AC546" s="141" t="s">
        <v>24</v>
      </c>
      <c r="AD546" s="122">
        <f t="shared" si="46"/>
        <v>2800000</v>
      </c>
    </row>
    <row r="547" spans="2:31" ht="27.95" customHeight="1">
      <c r="B547" s="138"/>
      <c r="C547" s="120"/>
      <c r="D547" s="154"/>
      <c r="E547" s="156"/>
      <c r="F547" s="147"/>
      <c r="G547" s="152"/>
      <c r="H547" s="184"/>
      <c r="I547" s="123"/>
      <c r="J547" s="141" t="s">
        <v>8</v>
      </c>
      <c r="K547" s="77" t="s">
        <v>160</v>
      </c>
      <c r="L547" s="150"/>
      <c r="M547" s="150">
        <v>8000000</v>
      </c>
      <c r="N547" s="141" t="s">
        <v>22</v>
      </c>
      <c r="O547" s="141" t="s">
        <v>5</v>
      </c>
      <c r="P547" s="150">
        <v>1</v>
      </c>
      <c r="Q547" s="148" t="s">
        <v>42</v>
      </c>
      <c r="R547" s="141"/>
      <c r="S547" s="80"/>
      <c r="T547" s="142"/>
      <c r="U547" s="142"/>
      <c r="V547" s="142"/>
      <c r="W547" s="142"/>
      <c r="X547" s="142"/>
      <c r="Y547" s="142"/>
      <c r="Z547" s="142"/>
      <c r="AA547" s="142"/>
      <c r="AB547" s="142"/>
      <c r="AC547" s="141" t="s">
        <v>24</v>
      </c>
      <c r="AD547" s="122">
        <f t="shared" si="46"/>
        <v>8000000</v>
      </c>
    </row>
    <row r="548" spans="2:31" ht="24.95" customHeight="1">
      <c r="B548" s="138"/>
      <c r="C548" s="120"/>
      <c r="D548" s="154"/>
      <c r="E548" s="156"/>
      <c r="F548" s="155"/>
      <c r="G548" s="152"/>
      <c r="H548" s="184"/>
      <c r="I548" s="123"/>
      <c r="J548" s="141" t="s">
        <v>8</v>
      </c>
      <c r="K548" s="77" t="s">
        <v>252</v>
      </c>
      <c r="L548" s="151"/>
      <c r="M548" s="150">
        <v>24000000</v>
      </c>
      <c r="N548" s="141" t="s">
        <v>22</v>
      </c>
      <c r="O548" s="141" t="s">
        <v>5</v>
      </c>
      <c r="P548" s="150">
        <v>1</v>
      </c>
      <c r="Q548" s="148" t="s">
        <v>42</v>
      </c>
      <c r="R548" s="141"/>
      <c r="S548" s="80"/>
      <c r="T548" s="142"/>
      <c r="U548" s="142"/>
      <c r="V548" s="142"/>
      <c r="W548" s="142"/>
      <c r="X548" s="142"/>
      <c r="Y548" s="142"/>
      <c r="Z548" s="142"/>
      <c r="AA548" s="142"/>
      <c r="AB548" s="142"/>
      <c r="AC548" s="141" t="s">
        <v>24</v>
      </c>
      <c r="AD548" s="122">
        <f t="shared" si="46"/>
        <v>24000000</v>
      </c>
    </row>
    <row r="549" spans="2:31" ht="28.5" customHeight="1">
      <c r="B549" s="138"/>
      <c r="C549" s="120"/>
      <c r="D549" s="154"/>
      <c r="E549" s="156"/>
      <c r="F549" s="147"/>
      <c r="G549" s="152"/>
      <c r="H549" s="184"/>
      <c r="I549" s="123"/>
      <c r="J549" s="141" t="s">
        <v>402</v>
      </c>
      <c r="K549" s="77" t="s">
        <v>308</v>
      </c>
      <c r="L549" s="151"/>
      <c r="M549" s="150">
        <v>17500000</v>
      </c>
      <c r="N549" s="141" t="s">
        <v>22</v>
      </c>
      <c r="O549" s="141" t="s">
        <v>5</v>
      </c>
      <c r="P549" s="150">
        <v>1</v>
      </c>
      <c r="Q549" s="148" t="s">
        <v>42</v>
      </c>
      <c r="R549" s="141"/>
      <c r="S549" s="80"/>
      <c r="T549" s="142"/>
      <c r="U549" s="142"/>
      <c r="V549" s="142"/>
      <c r="W549" s="142"/>
      <c r="X549" s="142"/>
      <c r="Y549" s="142"/>
      <c r="Z549" s="142"/>
      <c r="AA549" s="142"/>
      <c r="AB549" s="142"/>
      <c r="AC549" s="141" t="s">
        <v>24</v>
      </c>
      <c r="AD549" s="122">
        <f t="shared" si="46"/>
        <v>17500000</v>
      </c>
    </row>
    <row r="550" spans="2:31" ht="28.5" customHeight="1">
      <c r="B550" s="71"/>
      <c r="C550" s="164"/>
      <c r="D550" s="530"/>
      <c r="E550" s="197"/>
      <c r="F550" s="198"/>
      <c r="G550" s="144"/>
      <c r="H550" s="168"/>
      <c r="I550" s="116"/>
      <c r="J550" s="131" t="s">
        <v>8</v>
      </c>
      <c r="K550" s="107" t="s">
        <v>171</v>
      </c>
      <c r="L550" s="531"/>
      <c r="M550" s="18">
        <v>17500000</v>
      </c>
      <c r="N550" s="131" t="s">
        <v>22</v>
      </c>
      <c r="O550" s="131" t="s">
        <v>5</v>
      </c>
      <c r="P550" s="18">
        <v>1</v>
      </c>
      <c r="Q550" s="532" t="s">
        <v>42</v>
      </c>
      <c r="R550" s="131"/>
      <c r="S550" s="90"/>
      <c r="T550" s="86"/>
      <c r="U550" s="86"/>
      <c r="V550" s="86"/>
      <c r="W550" s="86"/>
      <c r="X550" s="86"/>
      <c r="Y550" s="86"/>
      <c r="Z550" s="86"/>
      <c r="AA550" s="86"/>
      <c r="AB550" s="86"/>
      <c r="AC550" s="131" t="s">
        <v>24</v>
      </c>
      <c r="AD550" s="529">
        <f t="shared" si="46"/>
        <v>17500000</v>
      </c>
    </row>
    <row r="551" spans="2:31" ht="28.5" customHeight="1">
      <c r="B551" s="138"/>
      <c r="C551" s="120"/>
      <c r="D551" s="154"/>
      <c r="E551" s="156"/>
      <c r="F551" s="147"/>
      <c r="G551" s="152"/>
      <c r="H551" s="184"/>
      <c r="I551" s="123"/>
      <c r="J551" s="141" t="s">
        <v>8</v>
      </c>
      <c r="K551" s="77" t="s">
        <v>324</v>
      </c>
      <c r="L551" s="150"/>
      <c r="M551" s="150">
        <v>32000000</v>
      </c>
      <c r="N551" s="141" t="s">
        <v>22</v>
      </c>
      <c r="O551" s="141" t="s">
        <v>5</v>
      </c>
      <c r="P551" s="150">
        <v>1</v>
      </c>
      <c r="Q551" s="148" t="s">
        <v>42</v>
      </c>
      <c r="R551" s="141"/>
      <c r="S551" s="80"/>
      <c r="T551" s="142"/>
      <c r="U551" s="142"/>
      <c r="V551" s="142"/>
      <c r="W551" s="142"/>
      <c r="X551" s="142"/>
      <c r="Y551" s="142"/>
      <c r="Z551" s="142"/>
      <c r="AA551" s="142"/>
      <c r="AB551" s="142"/>
      <c r="AC551" s="141" t="s">
        <v>24</v>
      </c>
      <c r="AD551" s="122">
        <f>M551*P551</f>
        <v>32000000</v>
      </c>
      <c r="AE551" s="159">
        <v>17000000</v>
      </c>
    </row>
    <row r="552" spans="2:31" ht="28.5" customHeight="1">
      <c r="B552" s="138"/>
      <c r="C552" s="120"/>
      <c r="D552" s="153"/>
      <c r="E552" s="153"/>
      <c r="F552" s="155"/>
      <c r="G552" s="152"/>
      <c r="H552" s="184"/>
      <c r="I552" s="123"/>
      <c r="J552" s="141" t="s">
        <v>8</v>
      </c>
      <c r="K552" s="77" t="s">
        <v>605</v>
      </c>
      <c r="L552" s="150"/>
      <c r="M552" s="150">
        <v>8400000</v>
      </c>
      <c r="N552" s="141" t="s">
        <v>22</v>
      </c>
      <c r="O552" s="141" t="s">
        <v>5</v>
      </c>
      <c r="P552" s="150">
        <v>1</v>
      </c>
      <c r="Q552" s="148" t="s">
        <v>42</v>
      </c>
      <c r="R552" s="141"/>
      <c r="S552" s="80"/>
      <c r="T552" s="142"/>
      <c r="U552" s="142"/>
      <c r="V552" s="142"/>
      <c r="W552" s="142"/>
      <c r="X552" s="142"/>
      <c r="Y552" s="142"/>
      <c r="Z552" s="142"/>
      <c r="AA552" s="142"/>
      <c r="AB552" s="142"/>
      <c r="AC552" s="141" t="s">
        <v>24</v>
      </c>
      <c r="AD552" s="122">
        <f>M552*P552</f>
        <v>8400000</v>
      </c>
      <c r="AE552" s="159">
        <v>8200000</v>
      </c>
    </row>
    <row r="553" spans="2:31" ht="28.5" customHeight="1">
      <c r="B553" s="138"/>
      <c r="C553" s="120"/>
      <c r="D553" s="153"/>
      <c r="E553" s="156"/>
      <c r="F553" s="147"/>
      <c r="G553" s="152"/>
      <c r="H553" s="184"/>
      <c r="I553" s="123"/>
      <c r="J553" s="141" t="s">
        <v>402</v>
      </c>
      <c r="K553" s="77" t="s">
        <v>501</v>
      </c>
      <c r="L553" s="150"/>
      <c r="M553" s="150">
        <v>2000000</v>
      </c>
      <c r="N553" s="141" t="s">
        <v>263</v>
      </c>
      <c r="O553" s="141" t="s">
        <v>318</v>
      </c>
      <c r="P553" s="150">
        <v>1</v>
      </c>
      <c r="Q553" s="148" t="s">
        <v>251</v>
      </c>
      <c r="R553" s="141"/>
      <c r="S553" s="80"/>
      <c r="T553" s="142"/>
      <c r="U553" s="142"/>
      <c r="V553" s="142"/>
      <c r="W553" s="142"/>
      <c r="X553" s="142"/>
      <c r="Y553" s="142"/>
      <c r="Z553" s="142"/>
      <c r="AA553" s="142"/>
      <c r="AB553" s="142"/>
      <c r="AC553" s="141" t="s">
        <v>555</v>
      </c>
      <c r="AD553" s="122">
        <f>M553*P553</f>
        <v>2000000</v>
      </c>
    </row>
    <row r="554" spans="2:31" ht="28.5" customHeight="1">
      <c r="B554" s="138"/>
      <c r="C554" s="120"/>
      <c r="D554" s="153"/>
      <c r="E554" s="156"/>
      <c r="F554" s="147"/>
      <c r="G554" s="152"/>
      <c r="H554" s="184"/>
      <c r="I554" s="123"/>
      <c r="J554" s="898" t="s">
        <v>629</v>
      </c>
      <c r="K554" s="899"/>
      <c r="L554" s="150"/>
      <c r="M554" s="150"/>
      <c r="N554" s="141"/>
      <c r="O554" s="141"/>
      <c r="P554" s="150"/>
      <c r="Q554" s="150"/>
      <c r="R554" s="141"/>
      <c r="S554" s="80"/>
      <c r="T554" s="142"/>
      <c r="U554" s="142"/>
      <c r="V554" s="142"/>
      <c r="W554" s="142"/>
      <c r="X554" s="142"/>
      <c r="Y554" s="142"/>
      <c r="Z554" s="142"/>
      <c r="AA554" s="142"/>
      <c r="AB554" s="142"/>
      <c r="AC554" s="142"/>
      <c r="AD554" s="122">
        <f>SUM(AD555:AD559)</f>
        <v>10500000</v>
      </c>
    </row>
    <row r="555" spans="2:31" ht="28.5" customHeight="1">
      <c r="B555" s="138"/>
      <c r="C555" s="120"/>
      <c r="D555" s="153"/>
      <c r="E555" s="156"/>
      <c r="F555" s="147"/>
      <c r="G555" s="152"/>
      <c r="H555" s="184"/>
      <c r="I555" s="123"/>
      <c r="J555" s="8" t="s">
        <v>8</v>
      </c>
      <c r="K555" s="77" t="s">
        <v>716</v>
      </c>
      <c r="L555" s="150"/>
      <c r="M555" s="150">
        <v>7600000</v>
      </c>
      <c r="N555" s="141" t="s">
        <v>22</v>
      </c>
      <c r="O555" s="141" t="s">
        <v>5</v>
      </c>
      <c r="P555" s="150">
        <v>1</v>
      </c>
      <c r="Q555" s="150" t="s">
        <v>251</v>
      </c>
      <c r="R555" s="141"/>
      <c r="S555" s="80"/>
      <c r="T555" s="142"/>
      <c r="U555" s="142"/>
      <c r="V555" s="142"/>
      <c r="W555" s="142"/>
      <c r="X555" s="142"/>
      <c r="Y555" s="142"/>
      <c r="Z555" s="142"/>
      <c r="AA555" s="142"/>
      <c r="AB555" s="142"/>
      <c r="AC555" s="142" t="s">
        <v>24</v>
      </c>
      <c r="AD555" s="122">
        <f t="shared" ref="AD555" si="47">M555*P555</f>
        <v>7600000</v>
      </c>
    </row>
    <row r="556" spans="2:31" ht="28.5" customHeight="1">
      <c r="B556" s="138"/>
      <c r="C556" s="120"/>
      <c r="D556" s="153"/>
      <c r="E556" s="156"/>
      <c r="F556" s="147"/>
      <c r="G556" s="152"/>
      <c r="H556" s="184"/>
      <c r="I556" s="123"/>
      <c r="J556" s="8" t="s">
        <v>8</v>
      </c>
      <c r="K556" s="77" t="s">
        <v>724</v>
      </c>
      <c r="L556" s="150"/>
      <c r="M556" s="150">
        <v>16900000</v>
      </c>
      <c r="N556" s="141" t="s">
        <v>22</v>
      </c>
      <c r="O556" s="141" t="s">
        <v>5</v>
      </c>
      <c r="P556" s="150">
        <v>1</v>
      </c>
      <c r="Q556" s="150" t="s">
        <v>251</v>
      </c>
      <c r="R556" s="141"/>
      <c r="S556" s="80"/>
      <c r="T556" s="142"/>
      <c r="U556" s="142"/>
      <c r="V556" s="142"/>
      <c r="W556" s="142"/>
      <c r="X556" s="142"/>
      <c r="Y556" s="142"/>
      <c r="Z556" s="142"/>
      <c r="AA556" s="142"/>
      <c r="AB556" s="142"/>
      <c r="AC556" s="142" t="s">
        <v>24</v>
      </c>
      <c r="AD556" s="122">
        <f t="shared" ref="AD556" si="48">M556*P556</f>
        <v>16900000</v>
      </c>
    </row>
    <row r="557" spans="2:31" ht="28.5" customHeight="1">
      <c r="B557" s="138"/>
      <c r="C557" s="120"/>
      <c r="D557" s="153"/>
      <c r="E557" s="156"/>
      <c r="F557" s="147"/>
      <c r="G557" s="152"/>
      <c r="H557" s="184"/>
      <c r="I557" s="123"/>
      <c r="J557" s="141" t="s">
        <v>8</v>
      </c>
      <c r="K557" s="77" t="s">
        <v>324</v>
      </c>
      <c r="L557" s="143" t="s">
        <v>630</v>
      </c>
      <c r="M557" s="137">
        <v>17000000</v>
      </c>
      <c r="N557" s="141" t="s">
        <v>22</v>
      </c>
      <c r="O557" s="141"/>
      <c r="P557" s="141" t="s">
        <v>631</v>
      </c>
      <c r="Q557" s="894" t="s">
        <v>632</v>
      </c>
      <c r="R557" s="894"/>
      <c r="S557" s="895">
        <v>32000000</v>
      </c>
      <c r="T557" s="895"/>
      <c r="U557" s="141" t="s">
        <v>22</v>
      </c>
      <c r="V557" s="141"/>
      <c r="W557" s="38"/>
      <c r="X557" s="38"/>
      <c r="Y557" s="38"/>
      <c r="Z557" s="38"/>
      <c r="AA557" s="141"/>
      <c r="AB557" s="141"/>
      <c r="AC557" s="141" t="s">
        <v>555</v>
      </c>
      <c r="AD557" s="136">
        <f t="shared" ref="AD557" si="49">M557-S557</f>
        <v>-15000000</v>
      </c>
    </row>
    <row r="558" spans="2:31" ht="28.5" customHeight="1">
      <c r="B558" s="138"/>
      <c r="C558" s="120"/>
      <c r="D558" s="153"/>
      <c r="E558" s="156"/>
      <c r="F558" s="147"/>
      <c r="G558" s="152"/>
      <c r="H558" s="184"/>
      <c r="I558" s="123"/>
      <c r="J558" s="141" t="s">
        <v>8</v>
      </c>
      <c r="K558" s="77" t="s">
        <v>605</v>
      </c>
      <c r="L558" s="143" t="s">
        <v>630</v>
      </c>
      <c r="M558" s="137">
        <v>8200000</v>
      </c>
      <c r="N558" s="141" t="s">
        <v>22</v>
      </c>
      <c r="O558" s="141"/>
      <c r="P558" s="141" t="s">
        <v>631</v>
      </c>
      <c r="Q558" s="894" t="s">
        <v>632</v>
      </c>
      <c r="R558" s="894"/>
      <c r="S558" s="895">
        <v>8400000</v>
      </c>
      <c r="T558" s="895"/>
      <c r="U558" s="141" t="s">
        <v>22</v>
      </c>
      <c r="V558" s="141"/>
      <c r="W558" s="38"/>
      <c r="X558" s="38"/>
      <c r="Y558" s="38"/>
      <c r="Z558" s="38"/>
      <c r="AA558" s="141"/>
      <c r="AB558" s="141"/>
      <c r="AC558" s="141" t="s">
        <v>555</v>
      </c>
      <c r="AD558" s="136">
        <f t="shared" ref="AD558" si="50">M558-S558</f>
        <v>-200000</v>
      </c>
    </row>
    <row r="559" spans="2:31" ht="28.5" customHeight="1">
      <c r="B559" s="138"/>
      <c r="C559" s="120"/>
      <c r="D559" s="146"/>
      <c r="E559" s="197"/>
      <c r="F559" s="198"/>
      <c r="G559" s="144"/>
      <c r="H559" s="168"/>
      <c r="I559" s="116"/>
      <c r="J559" s="13" t="s">
        <v>8</v>
      </c>
      <c r="K559" s="107" t="s">
        <v>723</v>
      </c>
      <c r="L559" s="118" t="s">
        <v>630</v>
      </c>
      <c r="M559" s="50">
        <v>168982000</v>
      </c>
      <c r="N559" s="131" t="s">
        <v>22</v>
      </c>
      <c r="O559" s="131"/>
      <c r="P559" s="131" t="s">
        <v>631</v>
      </c>
      <c r="Q559" s="900" t="s">
        <v>632</v>
      </c>
      <c r="R559" s="900"/>
      <c r="S559" s="901">
        <v>167782000</v>
      </c>
      <c r="T559" s="901"/>
      <c r="U559" s="131" t="s">
        <v>22</v>
      </c>
      <c r="V559" s="131"/>
      <c r="W559" s="208"/>
      <c r="X559" s="208"/>
      <c r="Y559" s="208"/>
      <c r="Z559" s="208"/>
      <c r="AA559" s="131"/>
      <c r="AB559" s="131"/>
      <c r="AC559" s="131" t="s">
        <v>555</v>
      </c>
      <c r="AD559" s="96">
        <f t="shared" ref="AD559" si="51">M559-S559</f>
        <v>1200000</v>
      </c>
    </row>
    <row r="560" spans="2:31" ht="27.95" customHeight="1">
      <c r="B560" s="138"/>
      <c r="C560" s="138"/>
      <c r="D560" s="902" t="s">
        <v>135</v>
      </c>
      <c r="E560" s="813"/>
      <c r="F560" s="827"/>
      <c r="G560" s="186">
        <f>G561</f>
        <v>3500</v>
      </c>
      <c r="H560" s="168">
        <f>H561</f>
        <v>3058</v>
      </c>
      <c r="I560" s="116">
        <f>G560-H560</f>
        <v>442</v>
      </c>
      <c r="J560" s="27"/>
      <c r="K560" s="107"/>
      <c r="L560" s="107"/>
      <c r="M560" s="108"/>
      <c r="N560" s="131"/>
      <c r="O560" s="131"/>
      <c r="P560" s="90"/>
      <c r="Q560" s="131"/>
      <c r="R560" s="131"/>
      <c r="S560" s="90"/>
      <c r="T560" s="86"/>
      <c r="U560" s="131"/>
      <c r="V560" s="131"/>
      <c r="W560" s="131"/>
      <c r="X560" s="131"/>
      <c r="Y560" s="131"/>
      <c r="Z560" s="131"/>
      <c r="AA560" s="131"/>
      <c r="AB560" s="131"/>
      <c r="AC560" s="131"/>
      <c r="AD560" s="109"/>
    </row>
    <row r="561" spans="2:31" ht="23.25" customHeight="1">
      <c r="B561" s="138"/>
      <c r="C561" s="138"/>
      <c r="D561" s="134"/>
      <c r="E561" s="902" t="s">
        <v>136</v>
      </c>
      <c r="F561" s="827"/>
      <c r="G561" s="186">
        <f>G562+G567</f>
        <v>3500</v>
      </c>
      <c r="H561" s="168">
        <f>H562+H567</f>
        <v>3058</v>
      </c>
      <c r="I561" s="116">
        <f>G561-H561</f>
        <v>442</v>
      </c>
      <c r="J561" s="903"/>
      <c r="K561" s="904"/>
      <c r="L561" s="179"/>
      <c r="M561" s="108"/>
      <c r="N561" s="131"/>
      <c r="O561" s="131"/>
      <c r="P561" s="90"/>
      <c r="Q561" s="131"/>
      <c r="R561" s="131"/>
      <c r="S561" s="90"/>
      <c r="T561" s="86"/>
      <c r="U561" s="131"/>
      <c r="V561" s="131"/>
      <c r="W561" s="131"/>
      <c r="X561" s="131"/>
      <c r="Y561" s="131"/>
      <c r="Z561" s="131"/>
      <c r="AA561" s="131"/>
      <c r="AB561" s="131"/>
      <c r="AC561" s="131"/>
      <c r="AD561" s="96"/>
    </row>
    <row r="562" spans="2:31" ht="26.1" customHeight="1">
      <c r="B562" s="138"/>
      <c r="C562" s="138"/>
      <c r="D562" s="120"/>
      <c r="E562" s="177"/>
      <c r="F562" s="17" t="s">
        <v>137</v>
      </c>
      <c r="G562" s="37">
        <v>3000</v>
      </c>
      <c r="H562" s="46">
        <v>2558</v>
      </c>
      <c r="I562" s="123">
        <f>G562-H562</f>
        <v>442</v>
      </c>
      <c r="J562" s="896" t="s">
        <v>137</v>
      </c>
      <c r="K562" s="897"/>
      <c r="L562" s="897"/>
      <c r="M562" s="897"/>
      <c r="N562" s="897"/>
      <c r="O562" s="141"/>
      <c r="P562" s="80"/>
      <c r="Q562" s="141"/>
      <c r="R562" s="141"/>
      <c r="S562" s="80"/>
      <c r="T562" s="142"/>
      <c r="U562" s="141"/>
      <c r="V562" s="141"/>
      <c r="W562" s="141"/>
      <c r="X562" s="141"/>
      <c r="Y562" s="141"/>
      <c r="Z562" s="141"/>
      <c r="AA562" s="141"/>
      <c r="AB562" s="141"/>
      <c r="AC562" s="141"/>
      <c r="AD562" s="136">
        <f>AD563+AD565</f>
        <v>3000000</v>
      </c>
    </row>
    <row r="563" spans="2:31" ht="21.75" customHeight="1">
      <c r="B563" s="138"/>
      <c r="C563" s="138"/>
      <c r="D563" s="120"/>
      <c r="E563" s="177"/>
      <c r="F563" s="17"/>
      <c r="G563" s="37"/>
      <c r="H563" s="46"/>
      <c r="I563" s="123"/>
      <c r="J563" s="898" t="s">
        <v>634</v>
      </c>
      <c r="K563" s="899"/>
      <c r="L563" s="178"/>
      <c r="M563" s="178"/>
      <c r="N563" s="178"/>
      <c r="O563" s="178"/>
      <c r="P563" s="178"/>
      <c r="Q563" s="141"/>
      <c r="R563" s="141"/>
      <c r="S563" s="80"/>
      <c r="T563" s="142"/>
      <c r="U563" s="141"/>
      <c r="V563" s="141"/>
      <c r="W563" s="141"/>
      <c r="X563" s="141"/>
      <c r="Y563" s="141"/>
      <c r="Z563" s="141"/>
      <c r="AA563" s="141"/>
      <c r="AB563" s="141"/>
      <c r="AC563" s="141"/>
      <c r="AD563" s="136">
        <f>AD564</f>
        <v>2557500</v>
      </c>
    </row>
    <row r="564" spans="2:31" ht="21.75" customHeight="1">
      <c r="B564" s="138"/>
      <c r="C564" s="138"/>
      <c r="D564" s="120"/>
      <c r="E564" s="177"/>
      <c r="F564" s="17"/>
      <c r="G564" s="37"/>
      <c r="H564" s="46"/>
      <c r="I564" s="135"/>
      <c r="J564" s="141" t="s">
        <v>8</v>
      </c>
      <c r="K564" s="143" t="s">
        <v>138</v>
      </c>
      <c r="L564" s="143"/>
      <c r="M564" s="137">
        <v>5500</v>
      </c>
      <c r="N564" s="141" t="s">
        <v>22</v>
      </c>
      <c r="O564" s="141" t="s">
        <v>5</v>
      </c>
      <c r="P564" s="80">
        <v>5</v>
      </c>
      <c r="Q564" s="141" t="s">
        <v>268</v>
      </c>
      <c r="R564" s="141" t="s">
        <v>5</v>
      </c>
      <c r="S564" s="80">
        <v>93</v>
      </c>
      <c r="T564" s="142" t="s">
        <v>37</v>
      </c>
      <c r="U564" s="141"/>
      <c r="V564" s="141"/>
      <c r="W564" s="141"/>
      <c r="X564" s="141"/>
      <c r="Y564" s="141"/>
      <c r="Z564" s="141"/>
      <c r="AA564" s="141"/>
      <c r="AB564" s="141"/>
      <c r="AC564" s="141" t="s">
        <v>24</v>
      </c>
      <c r="AD564" s="136">
        <f>M564*P564*S564</f>
        <v>2557500</v>
      </c>
    </row>
    <row r="565" spans="2:31" ht="21.75" customHeight="1">
      <c r="B565" s="138"/>
      <c r="C565" s="138"/>
      <c r="D565" s="120"/>
      <c r="E565" s="177"/>
      <c r="F565" s="17"/>
      <c r="G565" s="37"/>
      <c r="H565" s="46"/>
      <c r="I565" s="135"/>
      <c r="J565" s="898" t="s">
        <v>629</v>
      </c>
      <c r="K565" s="899"/>
      <c r="L565" s="143"/>
      <c r="M565" s="137"/>
      <c r="N565" s="141"/>
      <c r="O565" s="141"/>
      <c r="P565" s="82"/>
      <c r="Q565" s="141"/>
      <c r="R565" s="141"/>
      <c r="S565" s="80"/>
      <c r="T565" s="142"/>
      <c r="U565" s="141"/>
      <c r="V565" s="141"/>
      <c r="W565" s="141"/>
      <c r="X565" s="141"/>
      <c r="Y565" s="141"/>
      <c r="Z565" s="141"/>
      <c r="AA565" s="141"/>
      <c r="AB565" s="141"/>
      <c r="AC565" s="141"/>
      <c r="AD565" s="136">
        <f>AD566</f>
        <v>442500</v>
      </c>
    </row>
    <row r="566" spans="2:31" ht="21.75" customHeight="1">
      <c r="B566" s="138"/>
      <c r="C566" s="138"/>
      <c r="D566" s="120"/>
      <c r="E566" s="177"/>
      <c r="F566" s="17"/>
      <c r="G566" s="37"/>
      <c r="H566" s="46"/>
      <c r="I566" s="135"/>
      <c r="J566" s="141" t="s">
        <v>8</v>
      </c>
      <c r="K566" s="143" t="s">
        <v>138</v>
      </c>
      <c r="L566" s="118" t="s">
        <v>630</v>
      </c>
      <c r="M566" s="50">
        <v>3000000</v>
      </c>
      <c r="N566" s="131" t="s">
        <v>22</v>
      </c>
      <c r="O566" s="131"/>
      <c r="P566" s="131" t="s">
        <v>631</v>
      </c>
      <c r="Q566" s="900" t="s">
        <v>632</v>
      </c>
      <c r="R566" s="900"/>
      <c r="S566" s="901">
        <v>2557500</v>
      </c>
      <c r="T566" s="901"/>
      <c r="U566" s="131" t="s">
        <v>22</v>
      </c>
      <c r="V566" s="131"/>
      <c r="W566" s="208"/>
      <c r="X566" s="208"/>
      <c r="Y566" s="208"/>
      <c r="Z566" s="208"/>
      <c r="AA566" s="131"/>
      <c r="AB566" s="131"/>
      <c r="AC566" s="131" t="s">
        <v>555</v>
      </c>
      <c r="AD566" s="96">
        <f>M566-S566</f>
        <v>442500</v>
      </c>
      <c r="AE566" s="159" t="s">
        <v>749</v>
      </c>
    </row>
    <row r="567" spans="2:31" ht="26.1" customHeight="1">
      <c r="B567" s="138"/>
      <c r="C567" s="138"/>
      <c r="D567" s="120"/>
      <c r="E567" s="120"/>
      <c r="F567" s="70" t="s">
        <v>139</v>
      </c>
      <c r="G567" s="19">
        <v>500</v>
      </c>
      <c r="H567" s="58">
        <v>500</v>
      </c>
      <c r="I567" s="100">
        <f>G567-H567</f>
        <v>0</v>
      </c>
      <c r="J567" s="905" t="s">
        <v>139</v>
      </c>
      <c r="K567" s="906"/>
      <c r="L567" s="906"/>
      <c r="M567" s="906"/>
      <c r="N567" s="906"/>
      <c r="O567" s="3"/>
      <c r="P567" s="4"/>
      <c r="Q567" s="3"/>
      <c r="R567" s="3"/>
      <c r="S567" s="4"/>
      <c r="T567" s="2"/>
      <c r="U567" s="3"/>
      <c r="V567" s="3"/>
      <c r="W567" s="3"/>
      <c r="X567" s="3"/>
      <c r="Y567" s="3"/>
      <c r="Z567" s="3"/>
      <c r="AA567" s="3"/>
      <c r="AB567" s="3"/>
      <c r="AC567" s="3"/>
      <c r="AD567" s="12">
        <f>SUM(AD569:AD570)</f>
        <v>500000</v>
      </c>
    </row>
    <row r="568" spans="2:31" ht="24.95" hidden="1" customHeight="1">
      <c r="B568" s="138"/>
      <c r="C568" s="138"/>
      <c r="D568" s="120"/>
      <c r="E568" s="177"/>
      <c r="F568" s="17"/>
      <c r="G568" s="139"/>
      <c r="H568" s="46"/>
      <c r="I568" s="135"/>
      <c r="J568" s="141" t="s">
        <v>8</v>
      </c>
      <c r="K568" s="143" t="s">
        <v>140</v>
      </c>
      <c r="L568" s="143"/>
      <c r="M568" s="137">
        <v>25000</v>
      </c>
      <c r="N568" s="141" t="s">
        <v>22</v>
      </c>
      <c r="O568" s="141" t="s">
        <v>5</v>
      </c>
      <c r="P568" s="80">
        <v>1</v>
      </c>
      <c r="Q568" s="141" t="s">
        <v>23</v>
      </c>
      <c r="R568" s="141" t="s">
        <v>5</v>
      </c>
      <c r="S568" s="80">
        <v>12</v>
      </c>
      <c r="T568" s="142" t="s">
        <v>1</v>
      </c>
      <c r="U568" s="141"/>
      <c r="V568" s="141"/>
      <c r="W568" s="141"/>
      <c r="X568" s="141"/>
      <c r="Y568" s="141"/>
      <c r="Z568" s="141"/>
      <c r="AA568" s="141"/>
      <c r="AB568" s="141"/>
      <c r="AC568" s="141" t="s">
        <v>24</v>
      </c>
      <c r="AD568" s="136">
        <f>M568*P568*S568</f>
        <v>300000</v>
      </c>
    </row>
    <row r="569" spans="2:31" ht="28.5" customHeight="1">
      <c r="B569" s="138"/>
      <c r="C569" s="138"/>
      <c r="D569" s="120"/>
      <c r="E569" s="177"/>
      <c r="F569" s="17"/>
      <c r="G569" s="139"/>
      <c r="H569" s="46"/>
      <c r="I569" s="135"/>
      <c r="J569" s="141" t="s">
        <v>8</v>
      </c>
      <c r="K569" s="143" t="s">
        <v>692</v>
      </c>
      <c r="L569" s="143"/>
      <c r="M569" s="137">
        <v>25000</v>
      </c>
      <c r="N569" s="141" t="s">
        <v>22</v>
      </c>
      <c r="O569" s="141" t="s">
        <v>5</v>
      </c>
      <c r="P569" s="80">
        <v>1</v>
      </c>
      <c r="Q569" s="141" t="s">
        <v>268</v>
      </c>
      <c r="R569" s="141" t="s">
        <v>5</v>
      </c>
      <c r="S569" s="80">
        <v>12</v>
      </c>
      <c r="T569" s="142" t="s">
        <v>693</v>
      </c>
      <c r="U569" s="141"/>
      <c r="V569" s="141"/>
      <c r="W569" s="141"/>
      <c r="X569" s="141"/>
      <c r="Y569" s="141"/>
      <c r="Z569" s="141"/>
      <c r="AA569" s="141"/>
      <c r="AB569" s="141"/>
      <c r="AC569" s="141" t="s">
        <v>24</v>
      </c>
      <c r="AD569" s="136">
        <f>M569*P569*S569</f>
        <v>300000</v>
      </c>
    </row>
    <row r="570" spans="2:31" ht="28.5" customHeight="1">
      <c r="B570" s="140"/>
      <c r="C570" s="71"/>
      <c r="D570" s="164"/>
      <c r="E570" s="164"/>
      <c r="F570" s="219"/>
      <c r="G570" s="139"/>
      <c r="H570" s="46"/>
      <c r="I570" s="217"/>
      <c r="J570" s="141" t="s">
        <v>691</v>
      </c>
      <c r="K570" s="143" t="s">
        <v>309</v>
      </c>
      <c r="L570" s="143"/>
      <c r="M570" s="137">
        <v>100000</v>
      </c>
      <c r="N570" s="141" t="s">
        <v>693</v>
      </c>
      <c r="O570" s="141"/>
      <c r="P570" s="80">
        <v>2</v>
      </c>
      <c r="Q570" s="141" t="s">
        <v>694</v>
      </c>
      <c r="R570" s="141"/>
      <c r="S570" s="80"/>
      <c r="T570" s="142"/>
      <c r="U570" s="141"/>
      <c r="V570" s="141"/>
      <c r="W570" s="141"/>
      <c r="X570" s="141"/>
      <c r="Y570" s="141"/>
      <c r="Z570" s="141"/>
      <c r="AA570" s="141"/>
      <c r="AB570" s="141"/>
      <c r="AC570" s="141" t="s">
        <v>24</v>
      </c>
      <c r="AD570" s="136">
        <f>M570*P570</f>
        <v>200000</v>
      </c>
    </row>
    <row r="571" spans="2:31" ht="25.5" customHeight="1">
      <c r="B571" s="907" t="s">
        <v>141</v>
      </c>
      <c r="C571" s="815"/>
      <c r="D571" s="815"/>
      <c r="E571" s="815"/>
      <c r="F571" s="908"/>
      <c r="G571" s="215">
        <f>G572+G605+G610</f>
        <v>354004</v>
      </c>
      <c r="H571" s="215">
        <f>H572+H605+H610</f>
        <v>338619</v>
      </c>
      <c r="I571" s="99">
        <f>I572+I605+I610</f>
        <v>15385</v>
      </c>
      <c r="J571" s="26"/>
      <c r="K571" s="72"/>
      <c r="L571" s="72"/>
      <c r="M571" s="69"/>
      <c r="N571" s="15"/>
      <c r="O571" s="15"/>
      <c r="P571" s="16"/>
      <c r="Q571" s="15"/>
      <c r="R571" s="15"/>
      <c r="S571" s="16"/>
      <c r="T571" s="14"/>
      <c r="U571" s="15"/>
      <c r="V571" s="15"/>
      <c r="W571" s="15"/>
      <c r="X571" s="15"/>
      <c r="Y571" s="15"/>
      <c r="Z571" s="15"/>
      <c r="AA571" s="15"/>
      <c r="AB571" s="15"/>
      <c r="AC571" s="15"/>
      <c r="AD571" s="97"/>
    </row>
    <row r="572" spans="2:31" ht="25.5" customHeight="1">
      <c r="B572" s="88"/>
      <c r="C572" s="909" t="s">
        <v>142</v>
      </c>
      <c r="D572" s="803"/>
      <c r="E572" s="803"/>
      <c r="F572" s="825"/>
      <c r="G572" s="187">
        <f>G573+G578</f>
        <v>195659</v>
      </c>
      <c r="H572" s="187">
        <f>H573+H578</f>
        <v>207619</v>
      </c>
      <c r="I572" s="490">
        <f>I573+I578</f>
        <v>-11960</v>
      </c>
      <c r="J572" s="25"/>
      <c r="K572" s="68"/>
      <c r="L572" s="68"/>
      <c r="M572" s="20"/>
      <c r="N572" s="3"/>
      <c r="O572" s="3"/>
      <c r="P572" s="4"/>
      <c r="Q572" s="3"/>
      <c r="R572" s="3"/>
      <c r="S572" s="4"/>
      <c r="T572" s="2"/>
      <c r="U572" s="3"/>
      <c r="V572" s="3"/>
      <c r="W572" s="3"/>
      <c r="X572" s="3"/>
      <c r="Y572" s="3"/>
      <c r="Z572" s="3"/>
      <c r="AA572" s="3"/>
      <c r="AB572" s="3"/>
      <c r="AC572" s="3"/>
      <c r="AD572" s="12"/>
    </row>
    <row r="573" spans="2:31" ht="25.5" customHeight="1">
      <c r="B573" s="134"/>
      <c r="C573" s="88"/>
      <c r="D573" s="907" t="s">
        <v>143</v>
      </c>
      <c r="E573" s="815"/>
      <c r="F573" s="908"/>
      <c r="G573" s="215">
        <f>G574</f>
        <v>4345</v>
      </c>
      <c r="H573" s="215">
        <f t="shared" ref="H573:I574" si="52">H574</f>
        <v>0</v>
      </c>
      <c r="I573" s="99">
        <f t="shared" si="52"/>
        <v>4345</v>
      </c>
      <c r="J573" s="26"/>
      <c r="K573" s="72"/>
      <c r="L573" s="72"/>
      <c r="M573" s="69"/>
      <c r="N573" s="15"/>
      <c r="O573" s="15"/>
      <c r="P573" s="16"/>
      <c r="Q573" s="15"/>
      <c r="R573" s="15"/>
      <c r="S573" s="16"/>
      <c r="T573" s="14"/>
      <c r="U573" s="15"/>
      <c r="V573" s="15"/>
      <c r="W573" s="15"/>
      <c r="X573" s="15"/>
      <c r="Y573" s="15"/>
      <c r="Z573" s="15"/>
      <c r="AA573" s="15"/>
      <c r="AB573" s="15"/>
      <c r="AC573" s="15"/>
      <c r="AD573" s="97"/>
    </row>
    <row r="574" spans="2:31" ht="24" customHeight="1">
      <c r="B574" s="134"/>
      <c r="C574" s="174"/>
      <c r="D574" s="134"/>
      <c r="E574" s="910" t="s">
        <v>144</v>
      </c>
      <c r="F574" s="911"/>
      <c r="G574" s="185">
        <f>G575</f>
        <v>4345</v>
      </c>
      <c r="H574" s="185">
        <f t="shared" si="52"/>
        <v>0</v>
      </c>
      <c r="I574" s="497">
        <f t="shared" si="52"/>
        <v>4345</v>
      </c>
      <c r="J574" s="896"/>
      <c r="K574" s="897"/>
      <c r="L574" s="897"/>
      <c r="M574" s="897"/>
      <c r="N574" s="897"/>
      <c r="O574" s="897"/>
      <c r="P574" s="80"/>
      <c r="Q574" s="141"/>
      <c r="R574" s="141"/>
      <c r="S574" s="80"/>
      <c r="T574" s="142"/>
      <c r="U574" s="141"/>
      <c r="V574" s="141"/>
      <c r="W574" s="141"/>
      <c r="X574" s="141"/>
      <c r="Y574" s="141"/>
      <c r="Z574" s="141"/>
      <c r="AA574" s="141"/>
      <c r="AB574" s="141"/>
      <c r="AC574" s="141"/>
      <c r="AD574" s="136"/>
    </row>
    <row r="575" spans="2:31" ht="24" customHeight="1">
      <c r="B575" s="134"/>
      <c r="C575" s="134"/>
      <c r="D575" s="138"/>
      <c r="E575" s="84"/>
      <c r="F575" s="88" t="s">
        <v>145</v>
      </c>
      <c r="G575" s="19">
        <v>4345</v>
      </c>
      <c r="H575" s="58">
        <v>0</v>
      </c>
      <c r="I575" s="100">
        <f>G575-H575</f>
        <v>4345</v>
      </c>
      <c r="J575" s="905" t="s">
        <v>145</v>
      </c>
      <c r="K575" s="906"/>
      <c r="L575" s="906"/>
      <c r="M575" s="906"/>
      <c r="N575" s="906"/>
      <c r="O575" s="906"/>
      <c r="P575" s="4"/>
      <c r="Q575" s="3"/>
      <c r="R575" s="3"/>
      <c r="S575" s="4"/>
      <c r="T575" s="2"/>
      <c r="U575" s="3"/>
      <c r="V575" s="3"/>
      <c r="W575" s="3"/>
      <c r="X575" s="3"/>
      <c r="Y575" s="3"/>
      <c r="Z575" s="3"/>
      <c r="AA575" s="3"/>
      <c r="AB575" s="3"/>
      <c r="AC575" s="3"/>
      <c r="AD575" s="12">
        <f>AD576</f>
        <v>4345000</v>
      </c>
    </row>
    <row r="576" spans="2:31" ht="21.75" customHeight="1">
      <c r="B576" s="138"/>
      <c r="C576" s="138"/>
      <c r="D576" s="120"/>
      <c r="E576" s="120"/>
      <c r="F576" s="219"/>
      <c r="G576" s="37"/>
      <c r="H576" s="46"/>
      <c r="I576" s="135"/>
      <c r="J576" s="898" t="s">
        <v>629</v>
      </c>
      <c r="K576" s="899"/>
      <c r="L576" s="143"/>
      <c r="M576" s="137"/>
      <c r="N576" s="141"/>
      <c r="O576" s="141"/>
      <c r="P576" s="82"/>
      <c r="Q576" s="141"/>
      <c r="R576" s="141"/>
      <c r="S576" s="80"/>
      <c r="T576" s="142"/>
      <c r="U576" s="141"/>
      <c r="V576" s="141"/>
      <c r="W576" s="141"/>
      <c r="X576" s="141"/>
      <c r="Y576" s="141"/>
      <c r="Z576" s="141"/>
      <c r="AA576" s="141"/>
      <c r="AB576" s="141"/>
      <c r="AC576" s="141"/>
      <c r="AD576" s="136">
        <f>AD577</f>
        <v>4345000</v>
      </c>
    </row>
    <row r="577" spans="1:72" ht="24" customHeight="1">
      <c r="B577" s="134"/>
      <c r="C577" s="174"/>
      <c r="D577" s="207"/>
      <c r="E577" s="89"/>
      <c r="F577" s="483"/>
      <c r="G577" s="79"/>
      <c r="H577" s="106"/>
      <c r="I577" s="116"/>
      <c r="J577" s="13" t="s">
        <v>8</v>
      </c>
      <c r="K577" s="118" t="s">
        <v>677</v>
      </c>
      <c r="L577" s="11"/>
      <c r="M577" s="50">
        <v>4345000</v>
      </c>
      <c r="N577" s="131" t="s">
        <v>22</v>
      </c>
      <c r="O577" s="131" t="s">
        <v>5</v>
      </c>
      <c r="P577" s="90">
        <v>1</v>
      </c>
      <c r="Q577" s="131" t="s">
        <v>298</v>
      </c>
      <c r="R577" s="131"/>
      <c r="S577" s="90"/>
      <c r="T577" s="86"/>
      <c r="U577" s="131"/>
      <c r="V577" s="131"/>
      <c r="W577" s="131"/>
      <c r="X577" s="131"/>
      <c r="Y577" s="131"/>
      <c r="Z577" s="131"/>
      <c r="AA577" s="131"/>
      <c r="AB577" s="131"/>
      <c r="AC577" s="131" t="s">
        <v>24</v>
      </c>
      <c r="AD577" s="96">
        <f>M577*P577</f>
        <v>4345000</v>
      </c>
    </row>
    <row r="578" spans="1:72" ht="24" customHeight="1">
      <c r="B578" s="138"/>
      <c r="C578" s="138"/>
      <c r="D578" s="902" t="s">
        <v>146</v>
      </c>
      <c r="E578" s="813"/>
      <c r="F578" s="827"/>
      <c r="G578" s="186">
        <f t="shared" ref="G578:I579" si="53">G579</f>
        <v>191314</v>
      </c>
      <c r="H578" s="168">
        <f t="shared" si="53"/>
        <v>207619</v>
      </c>
      <c r="I578" s="116">
        <f t="shared" si="53"/>
        <v>-16305</v>
      </c>
      <c r="J578" s="27"/>
      <c r="K578" s="118"/>
      <c r="L578" s="118"/>
      <c r="M578" s="50"/>
      <c r="N578" s="131"/>
      <c r="O578" s="131"/>
      <c r="P578" s="90"/>
      <c r="Q578" s="131"/>
      <c r="R578" s="131"/>
      <c r="S578" s="90"/>
      <c r="T578" s="86"/>
      <c r="U578" s="131"/>
      <c r="V578" s="131"/>
      <c r="W578" s="131"/>
      <c r="X578" s="131"/>
      <c r="Y578" s="131"/>
      <c r="Z578" s="131"/>
      <c r="AA578" s="131"/>
      <c r="AB578" s="131"/>
      <c r="AC578" s="131"/>
      <c r="AD578" s="96"/>
    </row>
    <row r="579" spans="1:72" ht="24" customHeight="1">
      <c r="B579" s="71"/>
      <c r="C579" s="71"/>
      <c r="D579" s="89"/>
      <c r="E579" s="902" t="s">
        <v>147</v>
      </c>
      <c r="F579" s="827"/>
      <c r="G579" s="186">
        <f t="shared" si="53"/>
        <v>191314</v>
      </c>
      <c r="H579" s="168">
        <f t="shared" si="53"/>
        <v>207619</v>
      </c>
      <c r="I579" s="116">
        <f t="shared" si="53"/>
        <v>-16305</v>
      </c>
      <c r="J579" s="903"/>
      <c r="K579" s="904"/>
      <c r="L579" s="904"/>
      <c r="M579" s="904"/>
      <c r="N579" s="904"/>
      <c r="O579" s="904"/>
      <c r="P579" s="90"/>
      <c r="Q579" s="131"/>
      <c r="R579" s="131"/>
      <c r="S579" s="90"/>
      <c r="T579" s="86"/>
      <c r="U579" s="131"/>
      <c r="V579" s="131"/>
      <c r="W579" s="131"/>
      <c r="X579" s="131"/>
      <c r="Y579" s="131"/>
      <c r="Z579" s="131"/>
      <c r="AA579" s="131"/>
      <c r="AB579" s="131"/>
      <c r="AC579" s="131"/>
      <c r="AD579" s="96"/>
    </row>
    <row r="580" spans="1:72" ht="30.75" customHeight="1">
      <c r="B580" s="138"/>
      <c r="C580" s="138"/>
      <c r="D580" s="138"/>
      <c r="E580" s="140"/>
      <c r="F580" s="119" t="s">
        <v>148</v>
      </c>
      <c r="G580" s="37">
        <v>191314</v>
      </c>
      <c r="H580" s="46">
        <v>207619</v>
      </c>
      <c r="I580" s="123">
        <f>G580-H580</f>
        <v>-16305</v>
      </c>
      <c r="J580" s="896" t="s">
        <v>148</v>
      </c>
      <c r="K580" s="897"/>
      <c r="L580" s="897"/>
      <c r="M580" s="897"/>
      <c r="N580" s="897"/>
      <c r="O580" s="897"/>
      <c r="P580" s="80"/>
      <c r="Q580" s="141"/>
      <c r="R580" s="141"/>
      <c r="S580" s="80"/>
      <c r="T580" s="142"/>
      <c r="U580" s="141"/>
      <c r="V580" s="141"/>
      <c r="W580" s="141"/>
      <c r="X580" s="141"/>
      <c r="Y580" s="141"/>
      <c r="Z580" s="141"/>
      <c r="AA580" s="141"/>
      <c r="AB580" s="141"/>
      <c r="AC580" s="141"/>
      <c r="AD580" s="136">
        <f>AD581+AD596</f>
        <v>191314000</v>
      </c>
    </row>
    <row r="581" spans="1:72" ht="21.75" customHeight="1">
      <c r="B581" s="138"/>
      <c r="C581" s="138"/>
      <c r="D581" s="120"/>
      <c r="E581" s="177"/>
      <c r="F581" s="17"/>
      <c r="G581" s="37"/>
      <c r="H581" s="46"/>
      <c r="I581" s="123"/>
      <c r="J581" s="898" t="s">
        <v>634</v>
      </c>
      <c r="K581" s="899"/>
      <c r="L581" s="178"/>
      <c r="M581" s="178"/>
      <c r="N581" s="178"/>
      <c r="O581" s="178"/>
      <c r="P581" s="178"/>
      <c r="Q581" s="141"/>
      <c r="R581" s="141"/>
      <c r="S581" s="80"/>
      <c r="T581" s="142"/>
      <c r="U581" s="141"/>
      <c r="V581" s="141"/>
      <c r="W581" s="141"/>
      <c r="X581" s="141"/>
      <c r="Y581" s="141"/>
      <c r="Z581" s="141"/>
      <c r="AA581" s="141"/>
      <c r="AB581" s="141"/>
      <c r="AC581" s="141"/>
      <c r="AD581" s="136">
        <f>SUM(AD582:AD595)</f>
        <v>207619000</v>
      </c>
    </row>
    <row r="582" spans="1:72" ht="24" customHeight="1">
      <c r="B582" s="138"/>
      <c r="C582" s="138"/>
      <c r="D582" s="121"/>
      <c r="E582" s="140"/>
      <c r="F582" s="119"/>
      <c r="G582" s="139"/>
      <c r="H582" s="46"/>
      <c r="I582" s="123"/>
      <c r="J582" s="141" t="s">
        <v>8</v>
      </c>
      <c r="K582" s="143" t="s">
        <v>310</v>
      </c>
      <c r="L582" s="178"/>
      <c r="M582" s="137">
        <v>1500000</v>
      </c>
      <c r="N582" s="141" t="s">
        <v>22</v>
      </c>
      <c r="O582" s="141" t="s">
        <v>5</v>
      </c>
      <c r="P582" s="80">
        <v>1</v>
      </c>
      <c r="Q582" s="141" t="s">
        <v>298</v>
      </c>
      <c r="R582" s="141"/>
      <c r="S582" s="80"/>
      <c r="T582" s="142"/>
      <c r="U582" s="141"/>
      <c r="V582" s="141"/>
      <c r="W582" s="141"/>
      <c r="X582" s="141"/>
      <c r="Y582" s="141"/>
      <c r="Z582" s="141"/>
      <c r="AA582" s="141"/>
      <c r="AB582" s="141"/>
      <c r="AC582" s="141" t="s">
        <v>24</v>
      </c>
      <c r="AD582" s="136">
        <f t="shared" ref="AD582:AD587" si="54">M582*P582</f>
        <v>1500000</v>
      </c>
    </row>
    <row r="583" spans="1:72" ht="24" customHeight="1">
      <c r="B583" s="138"/>
      <c r="C583" s="138"/>
      <c r="D583" s="121"/>
      <c r="E583" s="140"/>
      <c r="F583" s="119"/>
      <c r="G583" s="139"/>
      <c r="H583" s="46"/>
      <c r="I583" s="123"/>
      <c r="J583" s="141" t="s">
        <v>8</v>
      </c>
      <c r="K583" s="143" t="s">
        <v>312</v>
      </c>
      <c r="L583" s="178"/>
      <c r="M583" s="137">
        <v>1000000</v>
      </c>
      <c r="N583" s="141" t="s">
        <v>22</v>
      </c>
      <c r="O583" s="141" t="s">
        <v>5</v>
      </c>
      <c r="P583" s="80">
        <v>1</v>
      </c>
      <c r="Q583" s="141" t="s">
        <v>298</v>
      </c>
      <c r="R583" s="141"/>
      <c r="S583" s="80"/>
      <c r="T583" s="142"/>
      <c r="U583" s="141"/>
      <c r="V583" s="141"/>
      <c r="W583" s="141"/>
      <c r="X583" s="141"/>
      <c r="Y583" s="141"/>
      <c r="Z583" s="141"/>
      <c r="AA583" s="141"/>
      <c r="AB583" s="141"/>
      <c r="AC583" s="141" t="s">
        <v>24</v>
      </c>
      <c r="AD583" s="136">
        <f>M583*P583</f>
        <v>1000000</v>
      </c>
    </row>
    <row r="584" spans="1:72" ht="25.5" customHeight="1">
      <c r="B584" s="138"/>
      <c r="C584" s="138"/>
      <c r="D584" s="121"/>
      <c r="E584" s="140"/>
      <c r="F584" s="119"/>
      <c r="G584" s="139"/>
      <c r="H584" s="46"/>
      <c r="I584" s="123"/>
      <c r="J584" s="141" t="s">
        <v>8</v>
      </c>
      <c r="K584" s="143" t="s">
        <v>311</v>
      </c>
      <c r="L584" s="178"/>
      <c r="M584" s="137">
        <v>600000</v>
      </c>
      <c r="N584" s="141" t="s">
        <v>22</v>
      </c>
      <c r="O584" s="141" t="s">
        <v>5</v>
      </c>
      <c r="P584" s="80">
        <v>5</v>
      </c>
      <c r="Q584" s="141" t="s">
        <v>301</v>
      </c>
      <c r="R584" s="141"/>
      <c r="S584" s="80"/>
      <c r="T584" s="142"/>
      <c r="U584" s="141"/>
      <c r="V584" s="141"/>
      <c r="W584" s="141"/>
      <c r="X584" s="141"/>
      <c r="Y584" s="141"/>
      <c r="Z584" s="141"/>
      <c r="AA584" s="141"/>
      <c r="AB584" s="141"/>
      <c r="AC584" s="141" t="s">
        <v>24</v>
      </c>
      <c r="AD584" s="136">
        <f t="shared" si="54"/>
        <v>3000000</v>
      </c>
    </row>
    <row r="585" spans="1:72" ht="25.5" customHeight="1">
      <c r="B585" s="138"/>
      <c r="C585" s="138"/>
      <c r="D585" s="121"/>
      <c r="E585" s="140"/>
      <c r="F585" s="119"/>
      <c r="G585" s="139"/>
      <c r="H585" s="46"/>
      <c r="I585" s="123"/>
      <c r="J585" s="141" t="s">
        <v>8</v>
      </c>
      <c r="K585" s="143" t="s">
        <v>606</v>
      </c>
      <c r="L585" s="178"/>
      <c r="M585" s="137">
        <v>529000</v>
      </c>
      <c r="N585" s="141" t="s">
        <v>22</v>
      </c>
      <c r="O585" s="141" t="s">
        <v>5</v>
      </c>
      <c r="P585" s="80">
        <v>2</v>
      </c>
      <c r="Q585" s="141" t="s">
        <v>541</v>
      </c>
      <c r="R585" s="141"/>
      <c r="S585" s="80"/>
      <c r="T585" s="142"/>
      <c r="U585" s="141"/>
      <c r="V585" s="141"/>
      <c r="W585" s="141"/>
      <c r="X585" s="141"/>
      <c r="Y585" s="141"/>
      <c r="Z585" s="141"/>
      <c r="AA585" s="141"/>
      <c r="AB585" s="141"/>
      <c r="AC585" s="141" t="s">
        <v>24</v>
      </c>
      <c r="AD585" s="136">
        <f>M585*P585</f>
        <v>1058000</v>
      </c>
    </row>
    <row r="586" spans="1:72" ht="25.5" customHeight="1">
      <c r="B586" s="138"/>
      <c r="C586" s="138"/>
      <c r="D586" s="121"/>
      <c r="E586" s="140"/>
      <c r="F586" s="119"/>
      <c r="G586" s="139"/>
      <c r="H586" s="46"/>
      <c r="I586" s="123"/>
      <c r="J586" s="141" t="s">
        <v>8</v>
      </c>
      <c r="K586" s="143" t="s">
        <v>607</v>
      </c>
      <c r="L586" s="178"/>
      <c r="M586" s="137">
        <v>396000</v>
      </c>
      <c r="N586" s="141" t="s">
        <v>22</v>
      </c>
      <c r="O586" s="141" t="s">
        <v>5</v>
      </c>
      <c r="P586" s="80">
        <v>1</v>
      </c>
      <c r="Q586" s="141" t="s">
        <v>541</v>
      </c>
      <c r="R586" s="141"/>
      <c r="S586" s="80"/>
      <c r="T586" s="142"/>
      <c r="U586" s="141"/>
      <c r="V586" s="141"/>
      <c r="W586" s="141"/>
      <c r="X586" s="141"/>
      <c r="Y586" s="141"/>
      <c r="Z586" s="141"/>
      <c r="AA586" s="141"/>
      <c r="AB586" s="141"/>
      <c r="AC586" s="141" t="s">
        <v>24</v>
      </c>
      <c r="AD586" s="136">
        <f>M586*P586</f>
        <v>396000</v>
      </c>
    </row>
    <row r="587" spans="1:72" ht="25.5" customHeight="1">
      <c r="B587" s="138"/>
      <c r="C587" s="138"/>
      <c r="D587" s="121"/>
      <c r="E587" s="140"/>
      <c r="F587" s="119"/>
      <c r="G587" s="139"/>
      <c r="H587" s="46"/>
      <c r="I587" s="123"/>
      <c r="J587" s="141" t="s">
        <v>8</v>
      </c>
      <c r="K587" s="143" t="s">
        <v>608</v>
      </c>
      <c r="L587" s="178"/>
      <c r="M587" s="137">
        <v>440000</v>
      </c>
      <c r="N587" s="141" t="s">
        <v>22</v>
      </c>
      <c r="O587" s="141" t="s">
        <v>5</v>
      </c>
      <c r="P587" s="80">
        <v>1</v>
      </c>
      <c r="Q587" s="141" t="s">
        <v>298</v>
      </c>
      <c r="R587" s="141"/>
      <c r="S587" s="80"/>
      <c r="T587" s="142"/>
      <c r="U587" s="141"/>
      <c r="V587" s="141"/>
      <c r="W587" s="141"/>
      <c r="X587" s="141"/>
      <c r="Y587" s="141"/>
      <c r="Z587" s="141"/>
      <c r="AA587" s="141"/>
      <c r="AB587" s="141"/>
      <c r="AC587" s="141" t="s">
        <v>24</v>
      </c>
      <c r="AD587" s="136">
        <f t="shared" si="54"/>
        <v>440000</v>
      </c>
    </row>
    <row r="588" spans="1:72" ht="25.5" customHeight="1">
      <c r="B588" s="138"/>
      <c r="C588" s="138"/>
      <c r="D588" s="121"/>
      <c r="E588" s="140"/>
      <c r="F588" s="119"/>
      <c r="G588" s="139"/>
      <c r="H588" s="46"/>
      <c r="I588" s="123"/>
      <c r="J588" s="141" t="s">
        <v>8</v>
      </c>
      <c r="K588" s="143" t="s">
        <v>609</v>
      </c>
      <c r="L588" s="178"/>
      <c r="M588" s="137">
        <v>760000</v>
      </c>
      <c r="N588" s="141" t="s">
        <v>22</v>
      </c>
      <c r="O588" s="141" t="s">
        <v>5</v>
      </c>
      <c r="P588" s="80">
        <v>2</v>
      </c>
      <c r="Q588" s="141" t="s">
        <v>541</v>
      </c>
      <c r="R588" s="141"/>
      <c r="S588" s="80"/>
      <c r="T588" s="142"/>
      <c r="U588" s="141"/>
      <c r="V588" s="141"/>
      <c r="W588" s="141"/>
      <c r="X588" s="141"/>
      <c r="Y588" s="141"/>
      <c r="Z588" s="141"/>
      <c r="AA588" s="141"/>
      <c r="AB588" s="141"/>
      <c r="AC588" s="141" t="s">
        <v>24</v>
      </c>
      <c r="AD588" s="136">
        <f>M588*P588</f>
        <v>1520000</v>
      </c>
    </row>
    <row r="589" spans="1:72" ht="25.5" customHeight="1">
      <c r="B589" s="138"/>
      <c r="C589" s="138"/>
      <c r="D589" s="121"/>
      <c r="E589" s="140"/>
      <c r="F589" s="119"/>
      <c r="G589" s="139"/>
      <c r="H589" s="46"/>
      <c r="I589" s="123"/>
      <c r="J589" s="141" t="s">
        <v>8</v>
      </c>
      <c r="K589" s="143" t="s">
        <v>610</v>
      </c>
      <c r="L589" s="178"/>
      <c r="M589" s="137">
        <v>205000</v>
      </c>
      <c r="N589" s="141" t="s">
        <v>22</v>
      </c>
      <c r="O589" s="141" t="s">
        <v>5</v>
      </c>
      <c r="P589" s="80">
        <v>1</v>
      </c>
      <c r="Q589" s="141" t="s">
        <v>541</v>
      </c>
      <c r="R589" s="141"/>
      <c r="S589" s="80"/>
      <c r="T589" s="142"/>
      <c r="U589" s="141"/>
      <c r="V589" s="141"/>
      <c r="W589" s="141"/>
      <c r="X589" s="141"/>
      <c r="Y589" s="141"/>
      <c r="Z589" s="141"/>
      <c r="AA589" s="141"/>
      <c r="AB589" s="141"/>
      <c r="AC589" s="141" t="s">
        <v>24</v>
      </c>
      <c r="AD589" s="136">
        <f>M589*P589</f>
        <v>205000</v>
      </c>
    </row>
    <row r="590" spans="1:72" ht="25.5" customHeight="1">
      <c r="B590" s="138"/>
      <c r="C590" s="138"/>
      <c r="D590" s="121"/>
      <c r="E590" s="140"/>
      <c r="F590" s="119"/>
      <c r="G590" s="139"/>
      <c r="H590" s="46"/>
      <c r="I590" s="123"/>
      <c r="J590" s="141" t="s">
        <v>402</v>
      </c>
      <c r="K590" s="143" t="s">
        <v>611</v>
      </c>
      <c r="L590" s="178"/>
      <c r="M590" s="137">
        <v>22000000</v>
      </c>
      <c r="N590" s="141" t="s">
        <v>22</v>
      </c>
      <c r="O590" s="141" t="s">
        <v>5</v>
      </c>
      <c r="P590" s="80">
        <v>1</v>
      </c>
      <c r="Q590" s="141" t="s">
        <v>298</v>
      </c>
      <c r="R590" s="141"/>
      <c r="S590" s="80"/>
      <c r="T590" s="142"/>
      <c r="U590" s="141"/>
      <c r="V590" s="141"/>
      <c r="W590" s="141"/>
      <c r="X590" s="141"/>
      <c r="Y590" s="141"/>
      <c r="Z590" s="141"/>
      <c r="AA590" s="141"/>
      <c r="AB590" s="141"/>
      <c r="AC590" s="141" t="s">
        <v>24</v>
      </c>
      <c r="AD590" s="136">
        <f>M590*P590</f>
        <v>22000000</v>
      </c>
    </row>
    <row r="591" spans="1:72" s="170" customFormat="1" ht="25.5" customHeight="1">
      <c r="A591"/>
      <c r="B591" s="138"/>
      <c r="C591" s="138"/>
      <c r="D591" s="121"/>
      <c r="E591" s="140"/>
      <c r="F591" s="119"/>
      <c r="G591" s="139"/>
      <c r="H591" s="46"/>
      <c r="I591" s="123"/>
      <c r="J591" s="141" t="s">
        <v>402</v>
      </c>
      <c r="K591" s="143" t="s">
        <v>612</v>
      </c>
      <c r="L591" s="178"/>
      <c r="M591" s="137">
        <v>150000000</v>
      </c>
      <c r="N591" s="141" t="s">
        <v>22</v>
      </c>
      <c r="O591" s="141" t="s">
        <v>5</v>
      </c>
      <c r="P591" s="80">
        <v>1</v>
      </c>
      <c r="Q591" s="141" t="s">
        <v>298</v>
      </c>
      <c r="R591" s="141"/>
      <c r="S591" s="80"/>
      <c r="T591" s="142"/>
      <c r="U591" s="141"/>
      <c r="V591" s="141"/>
      <c r="W591" s="141"/>
      <c r="X591" s="141"/>
      <c r="Y591" s="141"/>
      <c r="Z591" s="141"/>
      <c r="AA591" s="141"/>
      <c r="AB591" s="141"/>
      <c r="AC591" s="141" t="s">
        <v>24</v>
      </c>
      <c r="AD591" s="136">
        <f>M591*P591</f>
        <v>150000000</v>
      </c>
      <c r="AE591" s="159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</row>
    <row r="592" spans="1:72" s="173" customFormat="1" ht="25.5" customHeight="1">
      <c r="A592"/>
      <c r="B592" s="138"/>
      <c r="C592" s="138"/>
      <c r="D592" s="121"/>
      <c r="E592" s="140"/>
      <c r="F592" s="119"/>
      <c r="G592" s="139"/>
      <c r="H592" s="46"/>
      <c r="I592" s="123"/>
      <c r="J592" s="141" t="s">
        <v>402</v>
      </c>
      <c r="K592" s="143" t="s">
        <v>616</v>
      </c>
      <c r="L592" s="178"/>
      <c r="M592" s="137">
        <v>22000000</v>
      </c>
      <c r="N592" s="141" t="s">
        <v>22</v>
      </c>
      <c r="O592" s="141" t="s">
        <v>5</v>
      </c>
      <c r="P592" s="80">
        <v>1</v>
      </c>
      <c r="Q592" s="141" t="s">
        <v>298</v>
      </c>
      <c r="R592" s="141"/>
      <c r="S592" s="80"/>
      <c r="T592" s="142"/>
      <c r="U592" s="141"/>
      <c r="V592" s="141"/>
      <c r="W592" s="141"/>
      <c r="X592" s="141"/>
      <c r="Y592" s="141"/>
      <c r="Z592" s="141"/>
      <c r="AA592" s="141"/>
      <c r="AB592" s="141"/>
      <c r="AC592" s="141" t="s">
        <v>24</v>
      </c>
      <c r="AD592" s="136">
        <f>M592*P592</f>
        <v>22000000</v>
      </c>
      <c r="AE592" s="159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</row>
    <row r="593" spans="2:65" ht="25.5" customHeight="1">
      <c r="B593" s="138"/>
      <c r="C593" s="138"/>
      <c r="D593" s="121"/>
      <c r="E593" s="140"/>
      <c r="F593" s="119"/>
      <c r="G593" s="139"/>
      <c r="H593" s="46"/>
      <c r="I593" s="123"/>
      <c r="J593" s="141" t="s">
        <v>402</v>
      </c>
      <c r="K593" s="143" t="s">
        <v>613</v>
      </c>
      <c r="L593" s="178"/>
      <c r="M593" s="137">
        <v>500000</v>
      </c>
      <c r="N593" s="141" t="s">
        <v>22</v>
      </c>
      <c r="O593" s="141" t="s">
        <v>5</v>
      </c>
      <c r="P593" s="80">
        <v>6</v>
      </c>
      <c r="Q593" s="141" t="s">
        <v>301</v>
      </c>
      <c r="R593" s="141"/>
      <c r="S593" s="80"/>
      <c r="T593" s="142"/>
      <c r="U593" s="141"/>
      <c r="V593" s="141"/>
      <c r="W593" s="141"/>
      <c r="X593" s="141"/>
      <c r="Y593" s="141"/>
      <c r="Z593" s="141"/>
      <c r="AA593" s="141"/>
      <c r="AB593" s="141"/>
      <c r="AC593" s="141" t="s">
        <v>24</v>
      </c>
      <c r="AD593" s="136">
        <f t="shared" ref="AD593" si="55">M593*P593</f>
        <v>3000000</v>
      </c>
    </row>
    <row r="594" spans="2:65" ht="25.5" customHeight="1">
      <c r="B594" s="138"/>
      <c r="C594" s="138"/>
      <c r="D594" s="121"/>
      <c r="E594" s="140"/>
      <c r="F594" s="119"/>
      <c r="G594" s="139"/>
      <c r="H594" s="46"/>
      <c r="I594" s="123"/>
      <c r="J594" s="141" t="s">
        <v>402</v>
      </c>
      <c r="K594" s="143" t="s">
        <v>614</v>
      </c>
      <c r="L594" s="178"/>
      <c r="M594" s="137">
        <v>500000</v>
      </c>
      <c r="N594" s="141" t="s">
        <v>22</v>
      </c>
      <c r="O594" s="141" t="s">
        <v>5</v>
      </c>
      <c r="P594" s="80">
        <v>2</v>
      </c>
      <c r="Q594" s="141" t="s">
        <v>298</v>
      </c>
      <c r="R594" s="141"/>
      <c r="S594" s="80"/>
      <c r="T594" s="142"/>
      <c r="U594" s="141"/>
      <c r="V594" s="141"/>
      <c r="W594" s="141"/>
      <c r="X594" s="141"/>
      <c r="Y594" s="141"/>
      <c r="Z594" s="141"/>
      <c r="AA594" s="141"/>
      <c r="AB594" s="141"/>
      <c r="AC594" s="141" t="s">
        <v>24</v>
      </c>
      <c r="AD594" s="136">
        <f>M594*P594</f>
        <v>1000000</v>
      </c>
    </row>
    <row r="595" spans="2:65" ht="25.5" customHeight="1">
      <c r="B595" s="138"/>
      <c r="C595" s="138"/>
      <c r="D595" s="121"/>
      <c r="E595" s="140"/>
      <c r="F595" s="119"/>
      <c r="G595" s="139"/>
      <c r="H595" s="46"/>
      <c r="I595" s="123"/>
      <c r="J595" s="141" t="s">
        <v>8</v>
      </c>
      <c r="K595" s="143" t="s">
        <v>615</v>
      </c>
      <c r="L595" s="178"/>
      <c r="M595" s="137">
        <v>500000</v>
      </c>
      <c r="N595" s="141" t="s">
        <v>22</v>
      </c>
      <c r="O595" s="141" t="s">
        <v>5</v>
      </c>
      <c r="P595" s="80">
        <v>1</v>
      </c>
      <c r="Q595" s="141" t="s">
        <v>541</v>
      </c>
      <c r="R595" s="141"/>
      <c r="S595" s="80"/>
      <c r="T595" s="142"/>
      <c r="U595" s="141"/>
      <c r="V595" s="141"/>
      <c r="W595" s="141"/>
      <c r="X595" s="141"/>
      <c r="Y595" s="141"/>
      <c r="Z595" s="141"/>
      <c r="AA595" s="141"/>
      <c r="AB595" s="141"/>
      <c r="AC595" s="141" t="s">
        <v>24</v>
      </c>
      <c r="AD595" s="136">
        <f>M595*P595</f>
        <v>500000</v>
      </c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</row>
    <row r="596" spans="2:65" ht="21.75" customHeight="1">
      <c r="B596" s="138"/>
      <c r="C596" s="138"/>
      <c r="D596" s="120"/>
      <c r="E596" s="120"/>
      <c r="F596" s="219"/>
      <c r="G596" s="37"/>
      <c r="H596" s="46"/>
      <c r="I596" s="135"/>
      <c r="J596" s="898" t="s">
        <v>629</v>
      </c>
      <c r="K596" s="899"/>
      <c r="L596" s="143"/>
      <c r="M596" s="137"/>
      <c r="N596" s="141"/>
      <c r="O596" s="141"/>
      <c r="P596" s="82"/>
      <c r="Q596" s="141"/>
      <c r="R596" s="141"/>
      <c r="S596" s="80"/>
      <c r="T596" s="142"/>
      <c r="U596" s="141"/>
      <c r="V596" s="141"/>
      <c r="W596" s="141"/>
      <c r="X596" s="141"/>
      <c r="Y596" s="141"/>
      <c r="Z596" s="141"/>
      <c r="AA596" s="141"/>
      <c r="AB596" s="141"/>
      <c r="AC596" s="141"/>
      <c r="AD596" s="136">
        <f>SUM(AD597:AD604)</f>
        <v>-16305000</v>
      </c>
    </row>
    <row r="597" spans="2:65" ht="21.75" customHeight="1">
      <c r="B597" s="138"/>
      <c r="C597" s="140"/>
      <c r="D597" s="120"/>
      <c r="E597" s="120"/>
      <c r="F597" s="219"/>
      <c r="G597" s="37"/>
      <c r="H597" s="46"/>
      <c r="I597" s="135"/>
      <c r="J597" s="141" t="s">
        <v>402</v>
      </c>
      <c r="K597" s="143" t="s">
        <v>613</v>
      </c>
      <c r="L597" s="494" t="s">
        <v>630</v>
      </c>
      <c r="M597" s="137">
        <v>3699000</v>
      </c>
      <c r="N597" s="141" t="s">
        <v>22</v>
      </c>
      <c r="O597" s="141"/>
      <c r="P597" s="141" t="s">
        <v>631</v>
      </c>
      <c r="Q597" s="941" t="s">
        <v>632</v>
      </c>
      <c r="R597" s="941"/>
      <c r="S597" s="895">
        <v>3000000</v>
      </c>
      <c r="T597" s="895"/>
      <c r="U597" s="141" t="s">
        <v>22</v>
      </c>
      <c r="V597" s="141"/>
      <c r="W597" s="38"/>
      <c r="X597" s="38"/>
      <c r="Y597" s="38"/>
      <c r="Z597" s="38"/>
      <c r="AA597" s="141"/>
      <c r="AB597" s="141"/>
      <c r="AC597" s="141" t="s">
        <v>555</v>
      </c>
      <c r="AD597" s="136">
        <f>M597-S597</f>
        <v>699000</v>
      </c>
    </row>
    <row r="598" spans="2:65" ht="25.5" customHeight="1">
      <c r="B598" s="138"/>
      <c r="C598" s="138"/>
      <c r="D598" s="121"/>
      <c r="E598" s="140"/>
      <c r="F598" s="119"/>
      <c r="G598" s="139"/>
      <c r="H598" s="46"/>
      <c r="I598" s="123"/>
      <c r="J598" s="141" t="s">
        <v>8</v>
      </c>
      <c r="K598" s="143" t="s">
        <v>607</v>
      </c>
      <c r="L598" s="494" t="s">
        <v>630</v>
      </c>
      <c r="M598" s="137">
        <v>792000</v>
      </c>
      <c r="N598" s="141" t="s">
        <v>22</v>
      </c>
      <c r="O598" s="141"/>
      <c r="P598" s="141" t="s">
        <v>631</v>
      </c>
      <c r="Q598" s="941" t="s">
        <v>632</v>
      </c>
      <c r="R598" s="941"/>
      <c r="S598" s="895">
        <v>396000</v>
      </c>
      <c r="T598" s="895"/>
      <c r="U598" s="141" t="s">
        <v>22</v>
      </c>
      <c r="V598" s="141"/>
      <c r="W598" s="38"/>
      <c r="X598" s="38"/>
      <c r="Y598" s="38"/>
      <c r="Z598" s="38"/>
      <c r="AA598" s="141"/>
      <c r="AB598" s="141"/>
      <c r="AC598" s="141" t="s">
        <v>555</v>
      </c>
      <c r="AD598" s="136">
        <f>M598-S598</f>
        <v>396000</v>
      </c>
    </row>
    <row r="599" spans="2:65" ht="25.5" customHeight="1">
      <c r="B599" s="138"/>
      <c r="C599" s="140"/>
      <c r="D599" s="138"/>
      <c r="E599" s="138"/>
      <c r="F599" s="507"/>
      <c r="G599" s="139"/>
      <c r="H599" s="46"/>
      <c r="I599" s="123"/>
      <c r="J599" s="141" t="s">
        <v>8</v>
      </c>
      <c r="K599" s="143" t="s">
        <v>311</v>
      </c>
      <c r="L599" s="494" t="s">
        <v>630</v>
      </c>
      <c r="M599" s="137">
        <v>5000000</v>
      </c>
      <c r="N599" s="141" t="s">
        <v>22</v>
      </c>
      <c r="O599" s="141"/>
      <c r="P599" s="141" t="s">
        <v>631</v>
      </c>
      <c r="Q599" s="941" t="s">
        <v>632</v>
      </c>
      <c r="R599" s="941"/>
      <c r="S599" s="895">
        <v>3000000</v>
      </c>
      <c r="T599" s="895"/>
      <c r="U599" s="141" t="s">
        <v>22</v>
      </c>
      <c r="V599" s="141"/>
      <c r="W599" s="38"/>
      <c r="X599" s="38"/>
      <c r="Y599" s="38"/>
      <c r="Z599" s="38"/>
      <c r="AA599" s="141"/>
      <c r="AB599" s="141"/>
      <c r="AC599" s="141" t="s">
        <v>555</v>
      </c>
      <c r="AD599" s="136">
        <f>M599-S599</f>
        <v>2000000</v>
      </c>
      <c r="AE599" s="159" t="s">
        <v>773</v>
      </c>
    </row>
    <row r="600" spans="2:65" ht="29.25" customHeight="1">
      <c r="B600" s="138"/>
      <c r="C600" s="140"/>
      <c r="D600" s="120"/>
      <c r="E600" s="120"/>
      <c r="F600" s="219"/>
      <c r="G600" s="37"/>
      <c r="H600" s="46"/>
      <c r="I600" s="135"/>
      <c r="J600" s="141" t="s">
        <v>8</v>
      </c>
      <c r="K600" s="143" t="s">
        <v>614</v>
      </c>
      <c r="L600" s="494" t="s">
        <v>630</v>
      </c>
      <c r="M600" s="137">
        <v>0</v>
      </c>
      <c r="N600" s="141" t="s">
        <v>22</v>
      </c>
      <c r="O600" s="141"/>
      <c r="P600" s="141" t="s">
        <v>631</v>
      </c>
      <c r="Q600" s="941" t="s">
        <v>632</v>
      </c>
      <c r="R600" s="941"/>
      <c r="S600" s="895">
        <v>1000000</v>
      </c>
      <c r="T600" s="895"/>
      <c r="U600" s="141" t="s">
        <v>22</v>
      </c>
      <c r="V600" s="141"/>
      <c r="W600" s="38"/>
      <c r="X600" s="38"/>
      <c r="Y600" s="38"/>
      <c r="Z600" s="38"/>
      <c r="AA600" s="141"/>
      <c r="AB600" s="141"/>
      <c r="AC600" s="141" t="s">
        <v>555</v>
      </c>
      <c r="AD600" s="136">
        <f>M600-S600</f>
        <v>-1000000</v>
      </c>
    </row>
    <row r="601" spans="2:65" ht="29.25" customHeight="1">
      <c r="B601" s="138"/>
      <c r="C601" s="140"/>
      <c r="D601" s="120"/>
      <c r="E601" s="120"/>
      <c r="F601" s="219"/>
      <c r="G601" s="37"/>
      <c r="H601" s="46"/>
      <c r="I601" s="135"/>
      <c r="J601" s="141" t="s">
        <v>402</v>
      </c>
      <c r="K601" s="143" t="s">
        <v>616</v>
      </c>
      <c r="L601" s="494" t="s">
        <v>630</v>
      </c>
      <c r="M601" s="137">
        <v>0</v>
      </c>
      <c r="N601" s="141" t="s">
        <v>22</v>
      </c>
      <c r="O601" s="141"/>
      <c r="P601" s="141" t="s">
        <v>631</v>
      </c>
      <c r="Q601" s="941" t="s">
        <v>632</v>
      </c>
      <c r="R601" s="941"/>
      <c r="S601" s="895">
        <v>22000000</v>
      </c>
      <c r="T601" s="895"/>
      <c r="U601" s="141" t="s">
        <v>22</v>
      </c>
      <c r="V601" s="141"/>
      <c r="W601" s="38"/>
      <c r="X601" s="38"/>
      <c r="Y601" s="38"/>
      <c r="Z601" s="38"/>
      <c r="AA601" s="141"/>
      <c r="AB601" s="141"/>
      <c r="AC601" s="141" t="s">
        <v>555</v>
      </c>
      <c r="AD601" s="136">
        <f>M601-S601</f>
        <v>-22000000</v>
      </c>
    </row>
    <row r="602" spans="2:65" ht="29.25" customHeight="1">
      <c r="B602" s="138"/>
      <c r="C602" s="140"/>
      <c r="D602" s="120"/>
      <c r="E602" s="120"/>
      <c r="F602" s="219"/>
      <c r="G602" s="37"/>
      <c r="H602" s="46"/>
      <c r="I602" s="135"/>
      <c r="J602" s="141" t="s">
        <v>402</v>
      </c>
      <c r="K602" s="143" t="s">
        <v>770</v>
      </c>
      <c r="L602" s="494"/>
      <c r="M602" s="137">
        <v>1400000</v>
      </c>
      <c r="N602" s="141" t="s">
        <v>22</v>
      </c>
      <c r="O602" s="141" t="s">
        <v>5</v>
      </c>
      <c r="P602" s="80">
        <v>1</v>
      </c>
      <c r="Q602" s="141" t="s">
        <v>298</v>
      </c>
      <c r="R602" s="141"/>
      <c r="S602" s="80"/>
      <c r="T602" s="142"/>
      <c r="U602" s="141"/>
      <c r="V602" s="141"/>
      <c r="W602" s="141"/>
      <c r="X602" s="141"/>
      <c r="Y602" s="141"/>
      <c r="Z602" s="141"/>
      <c r="AA602" s="141"/>
      <c r="AB602" s="141"/>
      <c r="AC602" s="141" t="s">
        <v>24</v>
      </c>
      <c r="AD602" s="136">
        <f>M602*P602</f>
        <v>1400000</v>
      </c>
    </row>
    <row r="603" spans="2:65" ht="21.75" customHeight="1">
      <c r="B603" s="138"/>
      <c r="C603" s="140"/>
      <c r="D603" s="120"/>
      <c r="E603" s="120"/>
      <c r="F603" s="219"/>
      <c r="G603" s="37"/>
      <c r="H603" s="46"/>
      <c r="I603" s="135"/>
      <c r="J603" s="141" t="s">
        <v>8</v>
      </c>
      <c r="K603" s="143" t="s">
        <v>644</v>
      </c>
      <c r="L603" s="143"/>
      <c r="M603" s="137">
        <v>1000000</v>
      </c>
      <c r="N603" s="141" t="s">
        <v>22</v>
      </c>
      <c r="O603" s="141" t="s">
        <v>5</v>
      </c>
      <c r="P603" s="80">
        <v>1</v>
      </c>
      <c r="Q603" s="141" t="s">
        <v>298</v>
      </c>
      <c r="R603" s="141"/>
      <c r="S603" s="80"/>
      <c r="T603" s="142"/>
      <c r="U603" s="141"/>
      <c r="V603" s="141"/>
      <c r="W603" s="141"/>
      <c r="X603" s="141"/>
      <c r="Y603" s="141"/>
      <c r="Z603" s="141"/>
      <c r="AA603" s="141"/>
      <c r="AB603" s="141"/>
      <c r="AC603" s="141" t="s">
        <v>24</v>
      </c>
      <c r="AD603" s="136">
        <f>M603*P603</f>
        <v>1000000</v>
      </c>
    </row>
    <row r="604" spans="2:65" ht="21.75" customHeight="1">
      <c r="B604" s="138"/>
      <c r="C604" s="140"/>
      <c r="D604" s="120"/>
      <c r="E604" s="120"/>
      <c r="F604" s="219"/>
      <c r="G604" s="37"/>
      <c r="H604" s="46"/>
      <c r="I604" s="135"/>
      <c r="J604" s="141" t="s">
        <v>8</v>
      </c>
      <c r="K604" s="143" t="s">
        <v>678</v>
      </c>
      <c r="L604" s="143"/>
      <c r="M604" s="137">
        <v>1200000</v>
      </c>
      <c r="N604" s="141" t="s">
        <v>22</v>
      </c>
      <c r="O604" s="141" t="s">
        <v>5</v>
      </c>
      <c r="P604" s="80">
        <v>1</v>
      </c>
      <c r="Q604" s="141" t="s">
        <v>298</v>
      </c>
      <c r="R604" s="141"/>
      <c r="S604" s="80"/>
      <c r="T604" s="142"/>
      <c r="U604" s="141"/>
      <c r="V604" s="141"/>
      <c r="W604" s="141"/>
      <c r="X604" s="141"/>
      <c r="Y604" s="141"/>
      <c r="Z604" s="141"/>
      <c r="AA604" s="141"/>
      <c r="AB604" s="141"/>
      <c r="AC604" s="141" t="s">
        <v>24</v>
      </c>
      <c r="AD604" s="136">
        <f>M604*P604</f>
        <v>1200000</v>
      </c>
    </row>
    <row r="605" spans="2:65" ht="24.95" customHeight="1">
      <c r="B605" s="134"/>
      <c r="C605" s="909" t="s">
        <v>696</v>
      </c>
      <c r="D605" s="912"/>
      <c r="E605" s="912"/>
      <c r="F605" s="913"/>
      <c r="G605" s="484">
        <f t="shared" ref="G605:I607" si="56">G606</f>
        <v>4412</v>
      </c>
      <c r="H605" s="485">
        <f t="shared" si="56"/>
        <v>0</v>
      </c>
      <c r="I605" s="100">
        <f t="shared" si="56"/>
        <v>4412</v>
      </c>
      <c r="J605" s="25"/>
      <c r="K605" s="68"/>
      <c r="L605" s="68"/>
      <c r="M605" s="20"/>
      <c r="N605" s="3"/>
      <c r="O605" s="3"/>
      <c r="P605" s="4"/>
      <c r="Q605" s="3"/>
      <c r="R605" s="3"/>
      <c r="S605" s="4"/>
      <c r="T605" s="2"/>
      <c r="U605" s="3"/>
      <c r="V605" s="3"/>
      <c r="W605" s="3"/>
      <c r="X605" s="3"/>
      <c r="Y605" s="3"/>
      <c r="Z605" s="3"/>
      <c r="AA605" s="3"/>
      <c r="AB605" s="3"/>
      <c r="AC605" s="3"/>
      <c r="AD605" s="12"/>
    </row>
    <row r="606" spans="2:65" ht="24.95" customHeight="1">
      <c r="B606" s="134"/>
      <c r="C606" s="88"/>
      <c r="D606" s="907" t="s">
        <v>697</v>
      </c>
      <c r="E606" s="914"/>
      <c r="F606" s="915"/>
      <c r="G606" s="486">
        <f t="shared" si="56"/>
        <v>4412</v>
      </c>
      <c r="H606" s="487">
        <f t="shared" si="56"/>
        <v>0</v>
      </c>
      <c r="I606" s="199">
        <f t="shared" si="56"/>
        <v>4412</v>
      </c>
      <c r="J606" s="26"/>
      <c r="K606" s="72"/>
      <c r="L606" s="72"/>
      <c r="M606" s="69"/>
      <c r="N606" s="15"/>
      <c r="O606" s="15"/>
      <c r="P606" s="16"/>
      <c r="Q606" s="15"/>
      <c r="R606" s="15"/>
      <c r="S606" s="16"/>
      <c r="T606" s="14"/>
      <c r="U606" s="15"/>
      <c r="V606" s="15"/>
      <c r="W606" s="15"/>
      <c r="X606" s="15"/>
      <c r="Y606" s="15"/>
      <c r="Z606" s="15"/>
      <c r="AA606" s="15"/>
      <c r="AB606" s="15"/>
      <c r="AC606" s="15"/>
      <c r="AD606" s="97"/>
    </row>
    <row r="607" spans="2:65" ht="24.95" customHeight="1">
      <c r="B607" s="89"/>
      <c r="C607" s="89"/>
      <c r="D607" s="89"/>
      <c r="E607" s="902" t="s">
        <v>698</v>
      </c>
      <c r="F607" s="916"/>
      <c r="G607" s="488">
        <f t="shared" si="56"/>
        <v>4412</v>
      </c>
      <c r="H607" s="489">
        <f t="shared" si="56"/>
        <v>0</v>
      </c>
      <c r="I607" s="116">
        <f t="shared" si="56"/>
        <v>4412</v>
      </c>
      <c r="J607" s="903"/>
      <c r="K607" s="904"/>
      <c r="L607" s="904"/>
      <c r="M607" s="904"/>
      <c r="N607" s="904"/>
      <c r="O607" s="904"/>
      <c r="P607" s="90"/>
      <c r="Q607" s="131"/>
      <c r="R607" s="131"/>
      <c r="S607" s="90"/>
      <c r="T607" s="86"/>
      <c r="U607" s="131"/>
      <c r="V607" s="131"/>
      <c r="W607" s="131"/>
      <c r="X607" s="131"/>
      <c r="Y607" s="131"/>
      <c r="Z607" s="131"/>
      <c r="AA607" s="131"/>
      <c r="AB607" s="131"/>
      <c r="AC607" s="131"/>
      <c r="AD607" s="96"/>
    </row>
    <row r="608" spans="2:65" ht="30.75" customHeight="1">
      <c r="B608" s="134"/>
      <c r="C608" s="134"/>
      <c r="D608" s="138"/>
      <c r="E608" s="140"/>
      <c r="F608" s="134" t="s">
        <v>699</v>
      </c>
      <c r="G608" s="37">
        <v>4412</v>
      </c>
      <c r="H608" s="46">
        <v>0</v>
      </c>
      <c r="I608" s="123">
        <f>G608-H608</f>
        <v>4412</v>
      </c>
      <c r="J608" s="898" t="s">
        <v>629</v>
      </c>
      <c r="K608" s="899"/>
      <c r="L608" s="178"/>
      <c r="M608" s="137"/>
      <c r="N608" s="141"/>
      <c r="O608" s="141"/>
      <c r="P608" s="80"/>
      <c r="Q608" s="141"/>
      <c r="R608" s="141"/>
      <c r="S608" s="80"/>
      <c r="T608" s="142"/>
      <c r="U608" s="141"/>
      <c r="V608" s="141"/>
      <c r="W608" s="141"/>
      <c r="X608" s="141"/>
      <c r="Y608" s="141"/>
      <c r="Z608" s="141"/>
      <c r="AA608" s="141"/>
      <c r="AB608" s="141"/>
      <c r="AC608" s="141"/>
      <c r="AD608" s="136">
        <f>AD609</f>
        <v>4411420</v>
      </c>
    </row>
    <row r="609" spans="2:72" ht="30.75" customHeight="1">
      <c r="B609" s="134"/>
      <c r="C609" s="207"/>
      <c r="D609" s="71"/>
      <c r="E609" s="71"/>
      <c r="F609" s="481"/>
      <c r="G609" s="79"/>
      <c r="H609" s="106"/>
      <c r="I609" s="116"/>
      <c r="J609" s="13" t="s">
        <v>8</v>
      </c>
      <c r="K609" s="118" t="s">
        <v>700</v>
      </c>
      <c r="L609" s="179"/>
      <c r="M609" s="398">
        <v>44114280</v>
      </c>
      <c r="N609" s="399" t="s">
        <v>22</v>
      </c>
      <c r="O609" s="361" t="s">
        <v>5</v>
      </c>
      <c r="P609" s="503">
        <v>0.1</v>
      </c>
      <c r="Q609" s="400"/>
      <c r="R609" s="131"/>
      <c r="S609" s="90"/>
      <c r="T609" s="86"/>
      <c r="U609" s="131"/>
      <c r="V609" s="131"/>
      <c r="W609" s="131"/>
      <c r="X609" s="131"/>
      <c r="Y609" s="131"/>
      <c r="Z609" s="131"/>
      <c r="AA609" s="131"/>
      <c r="AB609" s="131"/>
      <c r="AC609" s="131" t="s">
        <v>24</v>
      </c>
      <c r="AD609" s="96">
        <f>ROUNDDOWN(M609*P609,-1)</f>
        <v>4411420</v>
      </c>
      <c r="AE609" s="159" t="s">
        <v>748</v>
      </c>
    </row>
    <row r="610" spans="2:72" ht="24.95" customHeight="1">
      <c r="B610" s="138"/>
      <c r="C610" s="902" t="s">
        <v>149</v>
      </c>
      <c r="D610" s="813"/>
      <c r="E610" s="813"/>
      <c r="F610" s="827"/>
      <c r="G610" s="186">
        <f>G611</f>
        <v>153933</v>
      </c>
      <c r="H610" s="168">
        <f>H611</f>
        <v>131000</v>
      </c>
      <c r="I610" s="116">
        <f>I611</f>
        <v>22933</v>
      </c>
      <c r="J610" s="27"/>
      <c r="K610" s="118"/>
      <c r="L610" s="118"/>
      <c r="M610" s="50"/>
      <c r="N610" s="131"/>
      <c r="O610" s="131"/>
      <c r="P610" s="90"/>
      <c r="Q610" s="131"/>
      <c r="R610" s="131"/>
      <c r="S610" s="90"/>
      <c r="T610" s="86"/>
      <c r="U610" s="131"/>
      <c r="V610" s="131"/>
      <c r="W610" s="131"/>
      <c r="X610" s="131"/>
      <c r="Y610" s="131"/>
      <c r="Z610" s="131"/>
      <c r="AA610" s="131"/>
      <c r="AB610" s="131"/>
      <c r="AC610" s="131"/>
      <c r="AD610" s="96"/>
      <c r="AF610" s="1"/>
      <c r="BJ610" s="1"/>
      <c r="BK610" s="1"/>
      <c r="BL610" s="1"/>
      <c r="BM610" s="1"/>
    </row>
    <row r="611" spans="2:72" ht="24.95" customHeight="1">
      <c r="B611" s="120"/>
      <c r="C611" s="17"/>
      <c r="D611" s="902" t="s">
        <v>150</v>
      </c>
      <c r="E611" s="813"/>
      <c r="F611" s="827"/>
      <c r="G611" s="186">
        <f>G612+G619+G627</f>
        <v>153933</v>
      </c>
      <c r="H611" s="168">
        <f>H612+H619+H627</f>
        <v>131000</v>
      </c>
      <c r="I611" s="116">
        <f>I612+I619+I627</f>
        <v>22933</v>
      </c>
      <c r="J611" s="27"/>
      <c r="K611" s="118"/>
      <c r="L611" s="118"/>
      <c r="M611" s="50"/>
      <c r="N611" s="131"/>
      <c r="O611" s="131"/>
      <c r="P611" s="90"/>
      <c r="Q611" s="131"/>
      <c r="R611" s="131"/>
      <c r="S611" s="90"/>
      <c r="T611" s="86"/>
      <c r="U611" s="131"/>
      <c r="V611" s="131"/>
      <c r="W611" s="131"/>
      <c r="X611" s="131"/>
      <c r="Y611" s="131"/>
      <c r="Z611" s="131"/>
      <c r="AA611" s="131"/>
      <c r="AB611" s="131"/>
      <c r="AC611" s="131"/>
      <c r="AD611" s="96"/>
    </row>
    <row r="612" spans="2:72" ht="24.95" customHeight="1">
      <c r="B612" s="120"/>
      <c r="C612" s="17"/>
      <c r="D612" s="85"/>
      <c r="E612" s="902" t="s">
        <v>151</v>
      </c>
      <c r="F612" s="827"/>
      <c r="G612" s="186">
        <f>G613</f>
        <v>28829</v>
      </c>
      <c r="H612" s="168">
        <f>H613</f>
        <v>11000</v>
      </c>
      <c r="I612" s="116">
        <f>G612-H612</f>
        <v>17829</v>
      </c>
      <c r="J612" s="117"/>
      <c r="K612" s="510"/>
      <c r="L612" s="113"/>
      <c r="M612" s="113"/>
      <c r="N612" s="113"/>
      <c r="O612" s="131"/>
      <c r="P612" s="90"/>
      <c r="Q612" s="131"/>
      <c r="R612" s="131"/>
      <c r="S612" s="90"/>
      <c r="T612" s="86"/>
      <c r="U612" s="131"/>
      <c r="V612" s="131"/>
      <c r="W612" s="131"/>
      <c r="X612" s="131"/>
      <c r="Y612" s="131"/>
      <c r="Z612" s="131"/>
      <c r="AA612" s="131"/>
      <c r="AB612" s="131"/>
      <c r="AC612" s="131"/>
      <c r="AD612" s="96"/>
      <c r="AF612" s="1"/>
      <c r="BJ612" s="1"/>
      <c r="BK612" s="1"/>
      <c r="BL612" s="1"/>
      <c r="BM612" s="1"/>
    </row>
    <row r="613" spans="2:72" s="124" customFormat="1" ht="24.95" customHeight="1">
      <c r="B613" s="120"/>
      <c r="C613" s="17"/>
      <c r="D613" s="85"/>
      <c r="E613" s="174"/>
      <c r="F613" s="134" t="s">
        <v>152</v>
      </c>
      <c r="G613" s="37">
        <v>28829</v>
      </c>
      <c r="H613" s="46">
        <v>11000</v>
      </c>
      <c r="I613" s="123">
        <f>G613-H613</f>
        <v>17829</v>
      </c>
      <c r="J613" s="896" t="s">
        <v>152</v>
      </c>
      <c r="K613" s="919"/>
      <c r="L613" s="919"/>
      <c r="M613" s="919"/>
      <c r="N613" s="919"/>
      <c r="O613" s="141"/>
      <c r="P613" s="80"/>
      <c r="Q613" s="141"/>
      <c r="R613" s="141"/>
      <c r="S613" s="80"/>
      <c r="T613" s="142"/>
      <c r="U613" s="141"/>
      <c r="V613" s="141"/>
      <c r="W613" s="141"/>
      <c r="X613" s="141"/>
      <c r="Y613" s="141"/>
      <c r="Z613" s="141"/>
      <c r="AA613" s="141"/>
      <c r="AB613" s="141"/>
      <c r="AC613" s="141"/>
      <c r="AD613" s="136">
        <f>AD614+AD616</f>
        <v>28829000</v>
      </c>
      <c r="AE613" s="159"/>
      <c r="AF613"/>
      <c r="BJ613"/>
      <c r="BK613"/>
      <c r="BL613"/>
      <c r="BM613"/>
      <c r="BN613"/>
      <c r="BO613"/>
      <c r="BP613"/>
      <c r="BQ613"/>
      <c r="BR613"/>
      <c r="BS613"/>
      <c r="BT613"/>
    </row>
    <row r="614" spans="2:72" s="124" customFormat="1" ht="24.95" customHeight="1">
      <c r="B614" s="120"/>
      <c r="C614" s="17"/>
      <c r="D614" s="85"/>
      <c r="E614" s="174"/>
      <c r="F614" s="134"/>
      <c r="G614" s="139"/>
      <c r="H614" s="46"/>
      <c r="I614" s="123"/>
      <c r="J614" s="898" t="s">
        <v>634</v>
      </c>
      <c r="K614" s="899"/>
      <c r="L614" s="178"/>
      <c r="M614" s="178"/>
      <c r="N614" s="178"/>
      <c r="O614" s="178"/>
      <c r="P614" s="178"/>
      <c r="Q614" s="141"/>
      <c r="R614" s="141"/>
      <c r="S614" s="80"/>
      <c r="T614" s="142"/>
      <c r="U614" s="141"/>
      <c r="V614" s="141"/>
      <c r="W614" s="141"/>
      <c r="X614" s="141"/>
      <c r="Y614" s="141"/>
      <c r="Z614" s="141"/>
      <c r="AA614" s="141"/>
      <c r="AB614" s="141"/>
      <c r="AC614" s="141"/>
      <c r="AD614" s="136">
        <f>AD615</f>
        <v>11000000</v>
      </c>
      <c r="AE614" s="159"/>
      <c r="AF614"/>
      <c r="BJ614"/>
      <c r="BK614"/>
      <c r="BL614"/>
      <c r="BM614"/>
      <c r="BN614"/>
      <c r="BO614"/>
      <c r="BP614"/>
      <c r="BQ614"/>
      <c r="BR614"/>
      <c r="BS614"/>
      <c r="BT614"/>
    </row>
    <row r="615" spans="2:72" s="124" customFormat="1" ht="24.95" customHeight="1">
      <c r="B615" s="120"/>
      <c r="C615" s="120"/>
      <c r="D615" s="120"/>
      <c r="E615" s="177"/>
      <c r="F615" s="17"/>
      <c r="G615" s="139"/>
      <c r="H615" s="46"/>
      <c r="I615" s="135"/>
      <c r="J615" s="8" t="s">
        <v>8</v>
      </c>
      <c r="K615" s="476" t="s">
        <v>153</v>
      </c>
      <c r="L615" s="479"/>
      <c r="M615" s="137">
        <v>20000</v>
      </c>
      <c r="N615" s="141" t="s">
        <v>22</v>
      </c>
      <c r="O615" s="141" t="s">
        <v>5</v>
      </c>
      <c r="P615" s="80">
        <v>550</v>
      </c>
      <c r="Q615" s="141" t="s">
        <v>81</v>
      </c>
      <c r="R615" s="141" t="s">
        <v>5</v>
      </c>
      <c r="S615" s="80">
        <v>1</v>
      </c>
      <c r="T615" s="142" t="s">
        <v>42</v>
      </c>
      <c r="U615" s="112"/>
      <c r="V615" s="141"/>
      <c r="W615" s="141"/>
      <c r="X615" s="141"/>
      <c r="Y615" s="141"/>
      <c r="Z615" s="141"/>
      <c r="AA615" s="141"/>
      <c r="AB615" s="141"/>
      <c r="AC615" s="141" t="s">
        <v>24</v>
      </c>
      <c r="AD615" s="136">
        <f>M615*P615*S615</f>
        <v>11000000</v>
      </c>
      <c r="AE615" s="159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</row>
    <row r="616" spans="2:72" s="124" customFormat="1" ht="24.95" customHeight="1">
      <c r="B616" s="120"/>
      <c r="C616" s="120"/>
      <c r="D616" s="120"/>
      <c r="E616" s="177"/>
      <c r="F616" s="17"/>
      <c r="G616" s="139"/>
      <c r="H616" s="46"/>
      <c r="I616" s="135"/>
      <c r="J616" s="898" t="s">
        <v>629</v>
      </c>
      <c r="K616" s="899"/>
      <c r="L616" s="143"/>
      <c r="M616" s="137"/>
      <c r="N616" s="141"/>
      <c r="O616" s="141"/>
      <c r="P616" s="82"/>
      <c r="Q616" s="141"/>
      <c r="R616" s="141"/>
      <c r="S616" s="80"/>
      <c r="T616" s="142"/>
      <c r="U616" s="141"/>
      <c r="V616" s="141"/>
      <c r="W616" s="141"/>
      <c r="X616" s="141"/>
      <c r="Y616" s="141"/>
      <c r="Z616" s="141"/>
      <c r="AA616" s="141"/>
      <c r="AB616" s="141"/>
      <c r="AC616" s="141"/>
      <c r="AD616" s="136">
        <f>SUM(AD617:AD618)</f>
        <v>17829000</v>
      </c>
      <c r="AE616" s="159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</row>
    <row r="617" spans="2:72" s="124" customFormat="1" ht="24.95" customHeight="1">
      <c r="B617" s="120"/>
      <c r="C617" s="120"/>
      <c r="D617" s="120"/>
      <c r="E617" s="177"/>
      <c r="F617" s="17"/>
      <c r="G617" s="139"/>
      <c r="H617" s="46"/>
      <c r="I617" s="217"/>
      <c r="J617" s="8" t="s">
        <v>8</v>
      </c>
      <c r="K617" s="476" t="s">
        <v>701</v>
      </c>
      <c r="L617" s="479"/>
      <c r="M617" s="137">
        <v>16520000</v>
      </c>
      <c r="N617" s="141" t="s">
        <v>22</v>
      </c>
      <c r="O617" s="141" t="s">
        <v>5</v>
      </c>
      <c r="P617" s="80">
        <v>1</v>
      </c>
      <c r="Q617" s="142" t="s">
        <v>42</v>
      </c>
      <c r="R617" s="141"/>
      <c r="S617" s="80"/>
      <c r="T617" s="142"/>
      <c r="U617" s="112"/>
      <c r="V617" s="141"/>
      <c r="W617" s="141"/>
      <c r="X617" s="141"/>
      <c r="Y617" s="141"/>
      <c r="Z617" s="141"/>
      <c r="AA617" s="141"/>
      <c r="AB617" s="141"/>
      <c r="AC617" s="141" t="s">
        <v>24</v>
      </c>
      <c r="AD617" s="136">
        <f>M617*P617</f>
        <v>16520000</v>
      </c>
      <c r="AE617" s="280" t="s">
        <v>747</v>
      </c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</row>
    <row r="618" spans="2:72" s="124" customFormat="1" ht="24.95" customHeight="1">
      <c r="B618" s="120"/>
      <c r="C618" s="120"/>
      <c r="D618" s="120"/>
      <c r="E618" s="475"/>
      <c r="F618" s="104"/>
      <c r="G618" s="67"/>
      <c r="H618" s="106"/>
      <c r="I618" s="101"/>
      <c r="J618" s="13" t="s">
        <v>8</v>
      </c>
      <c r="K618" s="510" t="s">
        <v>702</v>
      </c>
      <c r="L618" s="113"/>
      <c r="M618" s="50">
        <v>1309000</v>
      </c>
      <c r="N618" s="131" t="s">
        <v>22</v>
      </c>
      <c r="O618" s="131" t="s">
        <v>5</v>
      </c>
      <c r="P618" s="90">
        <v>1</v>
      </c>
      <c r="Q618" s="86" t="s">
        <v>42</v>
      </c>
      <c r="R618" s="131"/>
      <c r="S618" s="90"/>
      <c r="T618" s="86"/>
      <c r="U618" s="92"/>
      <c r="V618" s="131"/>
      <c r="W618" s="131"/>
      <c r="X618" s="131"/>
      <c r="Y618" s="131"/>
      <c r="Z618" s="131"/>
      <c r="AA618" s="131"/>
      <c r="AB618" s="131"/>
      <c r="AC618" s="131" t="s">
        <v>24</v>
      </c>
      <c r="AD618" s="96">
        <f>M618*P618</f>
        <v>1309000</v>
      </c>
      <c r="AE618" s="280" t="s">
        <v>745</v>
      </c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</row>
    <row r="619" spans="2:72" s="124" customFormat="1" ht="24.95" customHeight="1">
      <c r="B619" s="138"/>
      <c r="C619" s="138"/>
      <c r="D619" s="138"/>
      <c r="E619" s="902" t="s">
        <v>154</v>
      </c>
      <c r="F619" s="827"/>
      <c r="G619" s="186">
        <f>G620</f>
        <v>124814</v>
      </c>
      <c r="H619" s="168">
        <f>H620</f>
        <v>119710</v>
      </c>
      <c r="I619" s="116">
        <f>G619-H619</f>
        <v>5104</v>
      </c>
      <c r="J619" s="903"/>
      <c r="K619" s="904"/>
      <c r="L619" s="904"/>
      <c r="M619" s="904"/>
      <c r="N619" s="904"/>
      <c r="O619" s="131"/>
      <c r="P619" s="90"/>
      <c r="Q619" s="131"/>
      <c r="R619" s="131"/>
      <c r="S619" s="90"/>
      <c r="T619" s="86"/>
      <c r="U619" s="131"/>
      <c r="V619" s="131"/>
      <c r="W619" s="131"/>
      <c r="X619" s="131"/>
      <c r="Y619" s="131"/>
      <c r="Z619" s="131"/>
      <c r="AA619" s="131"/>
      <c r="AB619" s="131"/>
      <c r="AC619" s="131"/>
      <c r="AD619" s="96"/>
      <c r="AE619" s="15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</row>
    <row r="620" spans="2:72" s="124" customFormat="1" ht="24.95" customHeight="1">
      <c r="B620" s="138"/>
      <c r="C620" s="138"/>
      <c r="D620" s="138"/>
      <c r="E620" s="134"/>
      <c r="F620" s="134" t="s">
        <v>155</v>
      </c>
      <c r="G620" s="37">
        <v>124814</v>
      </c>
      <c r="H620" s="46">
        <v>119710</v>
      </c>
      <c r="I620" s="123">
        <f>G620-H620</f>
        <v>5104</v>
      </c>
      <c r="J620" s="896" t="s">
        <v>156</v>
      </c>
      <c r="K620" s="919"/>
      <c r="L620" s="160"/>
      <c r="M620" s="178"/>
      <c r="N620" s="178"/>
      <c r="O620" s="141"/>
      <c r="P620" s="80"/>
      <c r="Q620" s="141"/>
      <c r="R620" s="141"/>
      <c r="S620" s="80"/>
      <c r="T620" s="142"/>
      <c r="U620" s="141"/>
      <c r="V620" s="141"/>
      <c r="W620" s="141"/>
      <c r="X620" s="141"/>
      <c r="Y620" s="141"/>
      <c r="Z620" s="141"/>
      <c r="AA620" s="141"/>
      <c r="AB620" s="141"/>
      <c r="AC620" s="141"/>
      <c r="AD620" s="136">
        <f>AD621+AD623+AD625</f>
        <v>124814040</v>
      </c>
      <c r="AE620" s="159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</row>
    <row r="621" spans="2:72" ht="24.95" customHeight="1">
      <c r="B621" s="138"/>
      <c r="C621" s="138"/>
      <c r="D621" s="120"/>
      <c r="E621" s="177"/>
      <c r="F621" s="17"/>
      <c r="G621" s="37"/>
      <c r="H621" s="46"/>
      <c r="I621" s="123"/>
      <c r="J621" s="898" t="s">
        <v>634</v>
      </c>
      <c r="K621" s="899"/>
      <c r="L621" s="178"/>
      <c r="M621" s="178"/>
      <c r="N621" s="178"/>
      <c r="O621" s="178"/>
      <c r="P621" s="178"/>
      <c r="Q621" s="141"/>
      <c r="R621" s="141"/>
      <c r="S621" s="80"/>
      <c r="T621" s="142"/>
      <c r="U621" s="141"/>
      <c r="V621" s="141"/>
      <c r="W621" s="141"/>
      <c r="X621" s="141"/>
      <c r="Y621" s="141"/>
      <c r="Z621" s="141"/>
      <c r="AA621" s="141"/>
      <c r="AB621" s="141"/>
      <c r="AC621" s="141"/>
      <c r="AD621" s="136">
        <f>AD622</f>
        <v>120000000</v>
      </c>
    </row>
    <row r="622" spans="2:72" s="124" customFormat="1" ht="24.95" customHeight="1">
      <c r="B622" s="138"/>
      <c r="C622" s="138"/>
      <c r="D622" s="138"/>
      <c r="E622" s="134"/>
      <c r="F622" s="85"/>
      <c r="G622" s="139"/>
      <c r="H622" s="46"/>
      <c r="I622" s="135"/>
      <c r="J622" s="8" t="s">
        <v>8</v>
      </c>
      <c r="K622" s="476" t="s">
        <v>157</v>
      </c>
      <c r="L622" s="476"/>
      <c r="M622" s="137">
        <v>30000000</v>
      </c>
      <c r="N622" s="141" t="s">
        <v>22</v>
      </c>
      <c r="O622" s="141" t="s">
        <v>5</v>
      </c>
      <c r="P622" s="80">
        <v>4</v>
      </c>
      <c r="Q622" s="141" t="s">
        <v>42</v>
      </c>
      <c r="R622" s="141"/>
      <c r="S622" s="80"/>
      <c r="T622" s="142"/>
      <c r="U622" s="141"/>
      <c r="V622" s="141"/>
      <c r="W622" s="141"/>
      <c r="X622" s="141"/>
      <c r="Y622" s="141"/>
      <c r="Z622" s="141"/>
      <c r="AA622" s="141"/>
      <c r="AB622" s="141"/>
      <c r="AC622" s="141" t="s">
        <v>24</v>
      </c>
      <c r="AD622" s="136">
        <f>M622*P622</f>
        <v>120000000</v>
      </c>
      <c r="AE622" s="159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</row>
    <row r="623" spans="2:72" ht="24.95" customHeight="1">
      <c r="B623" s="49"/>
      <c r="C623" s="138"/>
      <c r="D623" s="138"/>
      <c r="E623" s="138"/>
      <c r="F623" s="134"/>
      <c r="G623" s="37"/>
      <c r="H623" s="46"/>
      <c r="I623" s="135"/>
      <c r="J623" s="920" t="s">
        <v>636</v>
      </c>
      <c r="K623" s="921"/>
      <c r="L623" s="143"/>
      <c r="M623" s="137"/>
      <c r="N623" s="141"/>
      <c r="O623" s="141"/>
      <c r="P623" s="82"/>
      <c r="Q623" s="141"/>
      <c r="R623" s="141"/>
      <c r="S623" s="80"/>
      <c r="T623" s="142"/>
      <c r="U623" s="141"/>
      <c r="V623" s="141"/>
      <c r="W623" s="141"/>
      <c r="X623" s="141"/>
      <c r="Y623" s="141"/>
      <c r="Z623" s="141"/>
      <c r="AA623" s="141"/>
      <c r="AB623" s="141"/>
      <c r="AC623" s="141"/>
      <c r="AD623" s="136">
        <f>AD624</f>
        <v>-290000</v>
      </c>
    </row>
    <row r="624" spans="2:72" ht="24.95" customHeight="1">
      <c r="B624" s="138"/>
      <c r="C624" s="138"/>
      <c r="D624" s="138"/>
      <c r="E624" s="140"/>
      <c r="F624" s="134"/>
      <c r="G624" s="37"/>
      <c r="H624" s="46"/>
      <c r="I624" s="135"/>
      <c r="J624" s="141" t="s">
        <v>8</v>
      </c>
      <c r="K624" s="143" t="s">
        <v>683</v>
      </c>
      <c r="L624" s="143" t="s">
        <v>630</v>
      </c>
      <c r="M624" s="137">
        <v>119710000</v>
      </c>
      <c r="N624" s="141" t="s">
        <v>22</v>
      </c>
      <c r="O624" s="141"/>
      <c r="P624" s="141" t="s">
        <v>631</v>
      </c>
      <c r="Q624" s="894" t="s">
        <v>632</v>
      </c>
      <c r="R624" s="894"/>
      <c r="S624" s="895">
        <v>120000000</v>
      </c>
      <c r="T624" s="895"/>
      <c r="U624" s="141" t="s">
        <v>22</v>
      </c>
      <c r="V624" s="141"/>
      <c r="W624" s="38"/>
      <c r="X624" s="38"/>
      <c r="Y624" s="38"/>
      <c r="Z624" s="38"/>
      <c r="AA624" s="141"/>
      <c r="AB624" s="141"/>
      <c r="AC624" s="141" t="s">
        <v>555</v>
      </c>
      <c r="AD624" s="136">
        <f t="shared" ref="AD624" si="57">M624-S624</f>
        <v>-290000</v>
      </c>
    </row>
    <row r="625" spans="2:72" ht="24.95" customHeight="1">
      <c r="B625" s="49"/>
      <c r="C625" s="138"/>
      <c r="D625" s="138"/>
      <c r="E625" s="138"/>
      <c r="F625" s="134"/>
      <c r="G625" s="37"/>
      <c r="H625" s="46"/>
      <c r="I625" s="135"/>
      <c r="J625" s="898" t="s">
        <v>629</v>
      </c>
      <c r="K625" s="899"/>
      <c r="L625" s="143"/>
      <c r="M625" s="137"/>
      <c r="N625" s="141"/>
      <c r="O625" s="141"/>
      <c r="P625" s="82"/>
      <c r="Q625" s="141"/>
      <c r="R625" s="141"/>
      <c r="S625" s="80"/>
      <c r="T625" s="142"/>
      <c r="U625" s="141"/>
      <c r="V625" s="141"/>
      <c r="W625" s="141"/>
      <c r="X625" s="141"/>
      <c r="Y625" s="141"/>
      <c r="Z625" s="141"/>
      <c r="AA625" s="141"/>
      <c r="AB625" s="141"/>
      <c r="AC625" s="141"/>
      <c r="AD625" s="136">
        <f>AD626</f>
        <v>5104040</v>
      </c>
    </row>
    <row r="626" spans="2:72" ht="24.95" customHeight="1">
      <c r="B626" s="138"/>
      <c r="C626" s="138"/>
      <c r="D626" s="138"/>
      <c r="E626" s="140"/>
      <c r="F626" s="134"/>
      <c r="G626" s="139"/>
      <c r="H626" s="46"/>
      <c r="I626" s="217"/>
      <c r="J626" s="8" t="s">
        <v>8</v>
      </c>
      <c r="K626" s="143" t="s">
        <v>684</v>
      </c>
      <c r="L626" s="143" t="s">
        <v>630</v>
      </c>
      <c r="M626" s="137">
        <v>124814040</v>
      </c>
      <c r="N626" s="141" t="s">
        <v>22</v>
      </c>
      <c r="O626" s="141"/>
      <c r="P626" s="141" t="s">
        <v>631</v>
      </c>
      <c r="Q626" s="894" t="s">
        <v>632</v>
      </c>
      <c r="R626" s="894"/>
      <c r="S626" s="895">
        <v>119710000</v>
      </c>
      <c r="T626" s="895"/>
      <c r="U626" s="141" t="s">
        <v>22</v>
      </c>
      <c r="V626" s="141"/>
      <c r="W626" s="38"/>
      <c r="X626" s="38"/>
      <c r="Y626" s="38"/>
      <c r="Z626" s="38"/>
      <c r="AA626" s="141"/>
      <c r="AB626" s="141"/>
      <c r="AC626" s="141" t="s">
        <v>555</v>
      </c>
      <c r="AD626" s="136">
        <f t="shared" ref="AD626" si="58">M626-S626</f>
        <v>5104040</v>
      </c>
      <c r="AE626" s="159" t="s">
        <v>736</v>
      </c>
    </row>
    <row r="627" spans="2:72" s="124" customFormat="1" ht="24.95" customHeight="1">
      <c r="B627" s="138"/>
      <c r="C627" s="138"/>
      <c r="D627" s="138"/>
      <c r="E627" s="907" t="s">
        <v>313</v>
      </c>
      <c r="F627" s="908"/>
      <c r="G627" s="215">
        <f>G628</f>
        <v>290</v>
      </c>
      <c r="H627" s="166">
        <f>H628</f>
        <v>290</v>
      </c>
      <c r="I627" s="199">
        <f>G627-H627</f>
        <v>0</v>
      </c>
      <c r="J627" s="917"/>
      <c r="K627" s="918"/>
      <c r="L627" s="918"/>
      <c r="M627" s="918"/>
      <c r="N627" s="918"/>
      <c r="O627" s="15"/>
      <c r="P627" s="16"/>
      <c r="Q627" s="15"/>
      <c r="R627" s="15"/>
      <c r="S627" s="16"/>
      <c r="T627" s="14"/>
      <c r="U627" s="15"/>
      <c r="V627" s="15"/>
      <c r="W627" s="15"/>
      <c r="X627" s="15"/>
      <c r="Y627" s="15"/>
      <c r="Z627" s="15"/>
      <c r="AA627" s="15"/>
      <c r="AB627" s="15"/>
      <c r="AC627" s="15"/>
      <c r="AD627" s="97"/>
      <c r="AE627" s="159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</row>
    <row r="628" spans="2:72" ht="24.95" customHeight="1">
      <c r="B628" s="138"/>
      <c r="C628" s="138"/>
      <c r="D628" s="138"/>
      <c r="E628" s="134"/>
      <c r="F628" s="477" t="s">
        <v>314</v>
      </c>
      <c r="G628" s="37">
        <v>290</v>
      </c>
      <c r="H628" s="46">
        <v>290</v>
      </c>
      <c r="I628" s="123">
        <f>G628-H628</f>
        <v>0</v>
      </c>
      <c r="J628" s="896" t="s">
        <v>314</v>
      </c>
      <c r="K628" s="919"/>
      <c r="M628" s="178"/>
      <c r="N628" s="178"/>
      <c r="O628" s="141"/>
      <c r="P628" s="80"/>
      <c r="Q628" s="141"/>
      <c r="R628" s="141"/>
      <c r="S628" s="80"/>
      <c r="T628" s="142"/>
      <c r="U628" s="141"/>
      <c r="V628" s="141"/>
      <c r="W628" s="141"/>
      <c r="X628" s="141"/>
      <c r="Y628" s="141"/>
      <c r="Z628" s="141"/>
      <c r="AA628" s="141"/>
      <c r="AB628" s="141"/>
      <c r="AC628" s="141"/>
      <c r="AD628" s="136">
        <f>AD629</f>
        <v>290000</v>
      </c>
    </row>
    <row r="629" spans="2:72" ht="24.95" customHeight="1">
      <c r="B629" s="49"/>
      <c r="C629" s="138"/>
      <c r="D629" s="138"/>
      <c r="E629" s="138"/>
      <c r="F629" s="134"/>
      <c r="G629" s="37"/>
      <c r="H629" s="46"/>
      <c r="I629" s="135"/>
      <c r="J629" s="920" t="s">
        <v>636</v>
      </c>
      <c r="K629" s="921"/>
      <c r="L629" s="143"/>
      <c r="M629" s="137"/>
      <c r="N629" s="141"/>
      <c r="O629" s="141"/>
      <c r="P629" s="82"/>
      <c r="Q629" s="141"/>
      <c r="R629" s="141"/>
      <c r="S629" s="80"/>
      <c r="T629" s="142"/>
      <c r="U629" s="141"/>
      <c r="V629" s="141"/>
      <c r="W629" s="141"/>
      <c r="X629" s="141"/>
      <c r="Y629" s="141"/>
      <c r="Z629" s="141"/>
      <c r="AA629" s="141"/>
      <c r="AB629" s="141"/>
      <c r="AC629" s="141"/>
      <c r="AD629" s="136">
        <f>AD630</f>
        <v>290000</v>
      </c>
    </row>
    <row r="630" spans="2:72" ht="24.95" customHeight="1">
      <c r="B630" s="71"/>
      <c r="C630" s="71"/>
      <c r="D630" s="71"/>
      <c r="E630" s="78"/>
      <c r="F630" s="89"/>
      <c r="G630" s="79"/>
      <c r="H630" s="106"/>
      <c r="I630" s="102"/>
      <c r="J630" s="131" t="s">
        <v>8</v>
      </c>
      <c r="K630" s="118" t="s">
        <v>685</v>
      </c>
      <c r="L630" s="118" t="s">
        <v>630</v>
      </c>
      <c r="M630" s="50">
        <v>290000</v>
      </c>
      <c r="N630" s="131" t="s">
        <v>22</v>
      </c>
      <c r="O630" s="131"/>
      <c r="P630" s="131" t="s">
        <v>631</v>
      </c>
      <c r="Q630" s="900" t="s">
        <v>632</v>
      </c>
      <c r="R630" s="900"/>
      <c r="S630" s="901">
        <v>0</v>
      </c>
      <c r="T630" s="901"/>
      <c r="U630" s="131" t="s">
        <v>22</v>
      </c>
      <c r="V630" s="131"/>
      <c r="W630" s="208"/>
      <c r="X630" s="208"/>
      <c r="Y630" s="208"/>
      <c r="Z630" s="208"/>
      <c r="AA630" s="131"/>
      <c r="AB630" s="131"/>
      <c r="AC630" s="131" t="s">
        <v>555</v>
      </c>
      <c r="AD630" s="96">
        <f t="shared" ref="AD630" si="59">M630-S630</f>
        <v>290000</v>
      </c>
    </row>
    <row r="631" spans="2:72" ht="14.25">
      <c r="B631" s="1"/>
      <c r="C631" s="1"/>
      <c r="D631" s="1"/>
      <c r="E631" s="1"/>
      <c r="F631" s="1"/>
      <c r="G631" s="1"/>
      <c r="H631" s="1"/>
      <c r="I631" s="103"/>
      <c r="J631" s="1"/>
      <c r="K631" s="511"/>
      <c r="L631" s="112"/>
      <c r="M631" s="112"/>
      <c r="P631" s="112"/>
      <c r="S631" s="112"/>
      <c r="AD631" s="98"/>
    </row>
    <row r="632" spans="2:72" ht="14.25">
      <c r="B632" s="1"/>
      <c r="C632" s="1"/>
      <c r="D632" s="1"/>
      <c r="E632" s="1"/>
      <c r="F632" s="1"/>
      <c r="G632" s="1"/>
      <c r="H632" s="1"/>
      <c r="I632" s="103"/>
      <c r="J632" s="1"/>
      <c r="K632" s="511"/>
      <c r="L632" s="112"/>
      <c r="M632" s="112"/>
      <c r="P632" s="112"/>
      <c r="S632" s="112"/>
      <c r="AD632" s="98"/>
    </row>
    <row r="633" spans="2:72" ht="14.25">
      <c r="B633" s="1"/>
      <c r="C633" s="1"/>
      <c r="D633" s="1"/>
      <c r="E633" s="1"/>
      <c r="F633" s="1"/>
      <c r="G633" s="1"/>
      <c r="H633" s="1"/>
      <c r="I633" s="103"/>
      <c r="J633" s="1"/>
      <c r="K633" s="511"/>
      <c r="L633" s="112"/>
      <c r="M633" s="112"/>
      <c r="P633" s="112"/>
      <c r="S633" s="112"/>
      <c r="AD633" s="98"/>
    </row>
    <row r="634" spans="2:72" ht="14.25">
      <c r="B634" s="1"/>
      <c r="C634" s="1"/>
      <c r="D634" s="1"/>
      <c r="E634" s="1"/>
      <c r="F634" s="1"/>
      <c r="G634" s="1"/>
      <c r="H634" s="1"/>
      <c r="I634" s="103"/>
      <c r="J634" s="1"/>
      <c r="K634" s="511"/>
      <c r="L634" s="112"/>
      <c r="M634" s="112"/>
      <c r="P634" s="112"/>
      <c r="S634" s="112"/>
      <c r="AD634" s="98"/>
    </row>
    <row r="635" spans="2:72" ht="14.25">
      <c r="B635" s="1"/>
      <c r="C635" s="1"/>
      <c r="D635" s="1"/>
      <c r="E635" s="1"/>
      <c r="F635" s="1"/>
      <c r="G635" s="1"/>
      <c r="H635" s="1"/>
      <c r="I635" s="103"/>
      <c r="J635" s="1"/>
      <c r="K635" s="511"/>
      <c r="L635" s="112"/>
      <c r="M635" s="112"/>
      <c r="P635" s="112"/>
      <c r="S635" s="112"/>
      <c r="AD635" s="98"/>
    </row>
    <row r="636" spans="2:72" ht="14.25">
      <c r="B636" s="1"/>
      <c r="C636" s="1"/>
      <c r="D636" s="1"/>
      <c r="E636" s="1"/>
      <c r="F636" s="1"/>
      <c r="G636" s="1"/>
      <c r="H636" s="1"/>
      <c r="I636" s="103"/>
      <c r="J636" s="1"/>
      <c r="K636" s="511"/>
      <c r="L636" s="112"/>
      <c r="M636" s="112"/>
      <c r="P636" s="112"/>
      <c r="S636" s="112"/>
      <c r="AD636" s="98"/>
    </row>
  </sheetData>
  <mergeCells count="346">
    <mergeCell ref="J608:K608"/>
    <mergeCell ref="J629:K629"/>
    <mergeCell ref="Q630:R630"/>
    <mergeCell ref="S630:T630"/>
    <mergeCell ref="Q412:R412"/>
    <mergeCell ref="S412:T412"/>
    <mergeCell ref="Q413:R413"/>
    <mergeCell ref="S413:T413"/>
    <mergeCell ref="Q470:R470"/>
    <mergeCell ref="S470:T470"/>
    <mergeCell ref="Q532:R532"/>
    <mergeCell ref="Q624:R624"/>
    <mergeCell ref="S624:T624"/>
    <mergeCell ref="Q626:R626"/>
    <mergeCell ref="S626:T626"/>
    <mergeCell ref="J621:K621"/>
    <mergeCell ref="Q415:R415"/>
    <mergeCell ref="S415:T415"/>
    <mergeCell ref="S535:T535"/>
    <mergeCell ref="Q536:R536"/>
    <mergeCell ref="S536:T536"/>
    <mergeCell ref="Q541:R541"/>
    <mergeCell ref="S600:T600"/>
    <mergeCell ref="Q481:R481"/>
    <mergeCell ref="S312:T312"/>
    <mergeCell ref="J262:K262"/>
    <mergeCell ref="S311:T311"/>
    <mergeCell ref="J282:K282"/>
    <mergeCell ref="Q341:R341"/>
    <mergeCell ref="S341:T341"/>
    <mergeCell ref="Q337:R337"/>
    <mergeCell ref="S337:T337"/>
    <mergeCell ref="Q339:R339"/>
    <mergeCell ref="S339:T339"/>
    <mergeCell ref="S278:T278"/>
    <mergeCell ref="J265:K265"/>
    <mergeCell ref="J266:K266"/>
    <mergeCell ref="J274:O274"/>
    <mergeCell ref="J334:K334"/>
    <mergeCell ref="S298:T298"/>
    <mergeCell ref="Q298:R298"/>
    <mergeCell ref="J263:K263"/>
    <mergeCell ref="J267:K267"/>
    <mergeCell ref="Q338:R338"/>
    <mergeCell ref="S338:T338"/>
    <mergeCell ref="Q598:R598"/>
    <mergeCell ref="S598:T598"/>
    <mergeCell ref="Q468:R468"/>
    <mergeCell ref="S541:T541"/>
    <mergeCell ref="Q537:R537"/>
    <mergeCell ref="Q535:R535"/>
    <mergeCell ref="S559:T559"/>
    <mergeCell ref="Q600:R600"/>
    <mergeCell ref="Q538:R538"/>
    <mergeCell ref="S538:T538"/>
    <mergeCell ref="Q599:R599"/>
    <mergeCell ref="S599:T599"/>
    <mergeCell ref="S539:T539"/>
    <mergeCell ref="Q540:R540"/>
    <mergeCell ref="S540:T540"/>
    <mergeCell ref="Q534:R534"/>
    <mergeCell ref="S534:T534"/>
    <mergeCell ref="S537:T537"/>
    <mergeCell ref="S430:T430"/>
    <mergeCell ref="Q431:R431"/>
    <mergeCell ref="S431:T431"/>
    <mergeCell ref="S481:T481"/>
    <mergeCell ref="Q601:R601"/>
    <mergeCell ref="Q342:R342"/>
    <mergeCell ref="S342:T342"/>
    <mergeCell ref="Q340:R340"/>
    <mergeCell ref="S340:T340"/>
    <mergeCell ref="Q430:R430"/>
    <mergeCell ref="S376:T376"/>
    <mergeCell ref="Q377:R377"/>
    <mergeCell ref="S377:T377"/>
    <mergeCell ref="S418:T418"/>
    <mergeCell ref="Q419:R419"/>
    <mergeCell ref="S419:T419"/>
    <mergeCell ref="Q414:R414"/>
    <mergeCell ref="S414:T414"/>
    <mergeCell ref="Q416:R416"/>
    <mergeCell ref="S416:T416"/>
    <mergeCell ref="Q417:R417"/>
    <mergeCell ref="S417:T417"/>
    <mergeCell ref="Q597:R597"/>
    <mergeCell ref="S601:T601"/>
    <mergeCell ref="Q379:R379"/>
    <mergeCell ref="J231:K231"/>
    <mergeCell ref="Q232:R232"/>
    <mergeCell ref="Q235:R235"/>
    <mergeCell ref="S235:T235"/>
    <mergeCell ref="Q236:R236"/>
    <mergeCell ref="J256:K256"/>
    <mergeCell ref="Q242:R242"/>
    <mergeCell ref="S232:T232"/>
    <mergeCell ref="S242:T242"/>
    <mergeCell ref="Q237:R237"/>
    <mergeCell ref="S237:T237"/>
    <mergeCell ref="Q238:R238"/>
    <mergeCell ref="S238:T238"/>
    <mergeCell ref="S240:T240"/>
    <mergeCell ref="Q240:R240"/>
    <mergeCell ref="Q247:R247"/>
    <mergeCell ref="S247:T247"/>
    <mergeCell ref="S261:T261"/>
    <mergeCell ref="Q250:R250"/>
    <mergeCell ref="S250:T250"/>
    <mergeCell ref="Q251:R251"/>
    <mergeCell ref="S251:T251"/>
    <mergeCell ref="J258:K258"/>
    <mergeCell ref="Q248:R248"/>
    <mergeCell ref="S248:T248"/>
    <mergeCell ref="Q259:R259"/>
    <mergeCell ref="S259:T259"/>
    <mergeCell ref="Q252:R252"/>
    <mergeCell ref="S252:T252"/>
    <mergeCell ref="J255:K255"/>
    <mergeCell ref="Q261:R261"/>
    <mergeCell ref="Q168:R168"/>
    <mergeCell ref="S168:T168"/>
    <mergeCell ref="Q170:R170"/>
    <mergeCell ref="S170:T170"/>
    <mergeCell ref="Q171:R171"/>
    <mergeCell ref="J133:K133"/>
    <mergeCell ref="J136:K136"/>
    <mergeCell ref="Q137:R137"/>
    <mergeCell ref="S137:T137"/>
    <mergeCell ref="Q159:R159"/>
    <mergeCell ref="S159:T159"/>
    <mergeCell ref="Q160:R160"/>
    <mergeCell ref="S160:T160"/>
    <mergeCell ref="Q161:R161"/>
    <mergeCell ref="S161:T161"/>
    <mergeCell ref="J138:K138"/>
    <mergeCell ref="K148:AD148"/>
    <mergeCell ref="J128:K128"/>
    <mergeCell ref="J132:K132"/>
    <mergeCell ref="Q167:R167"/>
    <mergeCell ref="S167:T167"/>
    <mergeCell ref="J11:K11"/>
    <mergeCell ref="Q103:R103"/>
    <mergeCell ref="S103:T103"/>
    <mergeCell ref="J102:K102"/>
    <mergeCell ref="J100:K100"/>
    <mergeCell ref="J105:K105"/>
    <mergeCell ref="K42:AD42"/>
    <mergeCell ref="J46:K46"/>
    <mergeCell ref="J56:K56"/>
    <mergeCell ref="K88:AD88"/>
    <mergeCell ref="J92:K92"/>
    <mergeCell ref="J99:K99"/>
    <mergeCell ref="J104:K104"/>
    <mergeCell ref="J43:K43"/>
    <mergeCell ref="Q45:R45"/>
    <mergeCell ref="S45:T45"/>
    <mergeCell ref="J93:K93"/>
    <mergeCell ref="J97:K97"/>
    <mergeCell ref="Q98:R98"/>
    <mergeCell ref="S98:T98"/>
    <mergeCell ref="J89:K89"/>
    <mergeCell ref="Q91:R91"/>
    <mergeCell ref="S91:T91"/>
    <mergeCell ref="J47:K47"/>
    <mergeCell ref="J10:K10"/>
    <mergeCell ref="B1:AD1"/>
    <mergeCell ref="B2:F2"/>
    <mergeCell ref="B3:F3"/>
    <mergeCell ref="G3:G4"/>
    <mergeCell ref="I3:I4"/>
    <mergeCell ref="J3:AD4"/>
    <mergeCell ref="B5:F5"/>
    <mergeCell ref="B6:F6"/>
    <mergeCell ref="C7:F7"/>
    <mergeCell ref="D8:F8"/>
    <mergeCell ref="E9:F9"/>
    <mergeCell ref="H3:H4"/>
    <mergeCell ref="J53:K53"/>
    <mergeCell ref="Q55:R55"/>
    <mergeCell ref="S55:T55"/>
    <mergeCell ref="J57:K57"/>
    <mergeCell ref="AT148:AV148"/>
    <mergeCell ref="K152:AD152"/>
    <mergeCell ref="K156:AD156"/>
    <mergeCell ref="J172:K172"/>
    <mergeCell ref="K174:M174"/>
    <mergeCell ref="K185:AD185"/>
    <mergeCell ref="K197:AD197"/>
    <mergeCell ref="K203:AD203"/>
    <mergeCell ref="J253:K253"/>
    <mergeCell ref="Q162:R162"/>
    <mergeCell ref="S162:T162"/>
    <mergeCell ref="Q163:R163"/>
    <mergeCell ref="S163:T163"/>
    <mergeCell ref="Q164:R164"/>
    <mergeCell ref="S164:T164"/>
    <mergeCell ref="Q165:R165"/>
    <mergeCell ref="S165:T165"/>
    <mergeCell ref="S171:T171"/>
    <mergeCell ref="J173:K173"/>
    <mergeCell ref="Q244:R244"/>
    <mergeCell ref="S244:T244"/>
    <mergeCell ref="Q246:R246"/>
    <mergeCell ref="S246:T246"/>
    <mergeCell ref="S236:T236"/>
    <mergeCell ref="J111:K111"/>
    <mergeCell ref="Q112:R112"/>
    <mergeCell ref="S112:T112"/>
    <mergeCell ref="J114:K114"/>
    <mergeCell ref="J120:K120"/>
    <mergeCell ref="Q121:R121"/>
    <mergeCell ref="S121:T121"/>
    <mergeCell ref="J123:K123"/>
    <mergeCell ref="J126:K126"/>
    <mergeCell ref="J113:K113"/>
    <mergeCell ref="J122:K122"/>
    <mergeCell ref="Q127:R127"/>
    <mergeCell ref="S127:T127"/>
    <mergeCell ref="J139:K139"/>
    <mergeCell ref="J157:K157"/>
    <mergeCell ref="Q278:R278"/>
    <mergeCell ref="J233:K233"/>
    <mergeCell ref="K234:M234"/>
    <mergeCell ref="E482:F482"/>
    <mergeCell ref="J344:N344"/>
    <mergeCell ref="J380:O380"/>
    <mergeCell ref="J385:K385"/>
    <mergeCell ref="J392:P392"/>
    <mergeCell ref="J420:K420"/>
    <mergeCell ref="J432:K432"/>
    <mergeCell ref="J440:P440"/>
    <mergeCell ref="J471:K471"/>
    <mergeCell ref="E476:F476"/>
    <mergeCell ref="J477:K477"/>
    <mergeCell ref="J345:K345"/>
    <mergeCell ref="J374:K374"/>
    <mergeCell ref="J441:K441"/>
    <mergeCell ref="J474:K474"/>
    <mergeCell ref="J437:K437"/>
    <mergeCell ref="J260:K260"/>
    <mergeCell ref="E265:F265"/>
    <mergeCell ref="C493:F493"/>
    <mergeCell ref="D494:F494"/>
    <mergeCell ref="E495:F495"/>
    <mergeCell ref="J495:K495"/>
    <mergeCell ref="J496:N496"/>
    <mergeCell ref="J542:M542"/>
    <mergeCell ref="D560:F560"/>
    <mergeCell ref="J497:K497"/>
    <mergeCell ref="J530:K530"/>
    <mergeCell ref="J554:K554"/>
    <mergeCell ref="J543:K543"/>
    <mergeCell ref="J457:K457"/>
    <mergeCell ref="D279:F279"/>
    <mergeCell ref="E280:F280"/>
    <mergeCell ref="J281:K281"/>
    <mergeCell ref="J275:K275"/>
    <mergeCell ref="J277:K277"/>
    <mergeCell ref="J480:K480"/>
    <mergeCell ref="J409:K409"/>
    <mergeCell ref="J393:K393"/>
    <mergeCell ref="E627:F627"/>
    <mergeCell ref="J627:N627"/>
    <mergeCell ref="J628:K628"/>
    <mergeCell ref="D611:F611"/>
    <mergeCell ref="E612:F612"/>
    <mergeCell ref="J613:N613"/>
    <mergeCell ref="E619:F619"/>
    <mergeCell ref="J619:N619"/>
    <mergeCell ref="J620:K620"/>
    <mergeCell ref="J614:K614"/>
    <mergeCell ref="J616:K616"/>
    <mergeCell ref="J625:K625"/>
    <mergeCell ref="J623:K623"/>
    <mergeCell ref="Q376:R376"/>
    <mergeCell ref="S558:T558"/>
    <mergeCell ref="C610:F610"/>
    <mergeCell ref="J562:N562"/>
    <mergeCell ref="J567:N567"/>
    <mergeCell ref="B571:F571"/>
    <mergeCell ref="C572:F572"/>
    <mergeCell ref="D573:F573"/>
    <mergeCell ref="E574:F574"/>
    <mergeCell ref="J574:O574"/>
    <mergeCell ref="J575:O575"/>
    <mergeCell ref="D578:F578"/>
    <mergeCell ref="E579:F579"/>
    <mergeCell ref="J579:O579"/>
    <mergeCell ref="C605:F605"/>
    <mergeCell ref="D606:F606"/>
    <mergeCell ref="E607:F607"/>
    <mergeCell ref="J607:O607"/>
    <mergeCell ref="J565:K565"/>
    <mergeCell ref="J576:K576"/>
    <mergeCell ref="J483:O483"/>
    <mergeCell ref="J485:N485"/>
    <mergeCell ref="E487:F487"/>
    <mergeCell ref="J488:K488"/>
    <mergeCell ref="E561:F561"/>
    <mergeCell ref="J561:K561"/>
    <mergeCell ref="Q343:R343"/>
    <mergeCell ref="S343:T343"/>
    <mergeCell ref="J386:K386"/>
    <mergeCell ref="J390:K390"/>
    <mergeCell ref="Q391:R391"/>
    <mergeCell ref="S391:T391"/>
    <mergeCell ref="Q439:R439"/>
    <mergeCell ref="S439:T439"/>
    <mergeCell ref="J381:K381"/>
    <mergeCell ref="J383:K383"/>
    <mergeCell ref="Q384:R384"/>
    <mergeCell ref="S384:T384"/>
    <mergeCell ref="Q418:R418"/>
    <mergeCell ref="J421:K421"/>
    <mergeCell ref="J428:K428"/>
    <mergeCell ref="Q429:R429"/>
    <mergeCell ref="S429:T429"/>
    <mergeCell ref="J433:K433"/>
    <mergeCell ref="Q375:R375"/>
    <mergeCell ref="S375:T375"/>
    <mergeCell ref="Q557:R557"/>
    <mergeCell ref="S557:T557"/>
    <mergeCell ref="Q378:R378"/>
    <mergeCell ref="S378:T378"/>
    <mergeCell ref="J580:O580"/>
    <mergeCell ref="J581:K581"/>
    <mergeCell ref="J596:K596"/>
    <mergeCell ref="J563:K563"/>
    <mergeCell ref="S597:T597"/>
    <mergeCell ref="S468:T468"/>
    <mergeCell ref="Q469:R469"/>
    <mergeCell ref="S469:T469"/>
    <mergeCell ref="Q475:R475"/>
    <mergeCell ref="S475:T475"/>
    <mergeCell ref="Q566:R566"/>
    <mergeCell ref="S566:T566"/>
    <mergeCell ref="J472:K472"/>
    <mergeCell ref="J489:K489"/>
    <mergeCell ref="J478:K478"/>
    <mergeCell ref="Q559:R559"/>
    <mergeCell ref="Q558:R558"/>
    <mergeCell ref="S379:T379"/>
    <mergeCell ref="S532:T532"/>
    <mergeCell ref="Q533:R533"/>
    <mergeCell ref="S533:T533"/>
    <mergeCell ref="Q539:R539"/>
  </mergeCells>
  <phoneticPr fontId="9" type="noConversion"/>
  <pageMargins left="0.23622047244094491" right="0.19685039370078741" top="0.47244094488188981" bottom="0.59055118110236227" header="0.31496062992125984" footer="0.31496062992125984"/>
  <pageSetup paperSize="9" scale="65" firstPageNumber="25" orientation="landscape" useFirstPageNumber="1" r:id="rId1"/>
  <headerFooter>
    <oddFooter xml:space="preserve">&amp;C-&amp;P--
</oddFooter>
  </headerFooter>
  <rowBreaks count="5" manualBreakCount="5">
    <brk id="27" max="16383" man="1"/>
    <brk id="337" min="1" max="29" man="1"/>
    <brk id="363" max="16383" man="1"/>
    <brk id="388" min="1" max="29" man="1"/>
    <brk id="414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명시이월사업조서표지</vt:lpstr>
      <vt:lpstr>예산총칙</vt:lpstr>
      <vt:lpstr>예산총괄표</vt:lpstr>
      <vt:lpstr>세입총괄표</vt:lpstr>
      <vt:lpstr>세출총괄표</vt:lpstr>
      <vt:lpstr>세입</vt:lpstr>
      <vt:lpstr>세출</vt:lpstr>
      <vt:lpstr>명시이월사업조서표지!Print_Area</vt:lpstr>
      <vt:lpstr>세입!Print_Area</vt:lpstr>
      <vt:lpstr>세입총괄표!Print_Area</vt:lpstr>
      <vt:lpstr>세출!Print_Area</vt:lpstr>
      <vt:lpstr>세출총괄표!Print_Area</vt:lpstr>
      <vt:lpstr>예산총괄표!Print_Area</vt:lpstr>
      <vt:lpstr>예산총칙!Print_Area</vt:lpstr>
      <vt:lpstr>세입!Print_Titles</vt:lpstr>
      <vt:lpstr>세출!Print_Titles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NICE</cp:lastModifiedBy>
  <cp:lastPrinted>2019-03-26T05:45:00Z</cp:lastPrinted>
  <dcterms:created xsi:type="dcterms:W3CDTF">2009-10-23T01:00:52Z</dcterms:created>
  <dcterms:modified xsi:type="dcterms:W3CDTF">2019-03-26T05:45:06Z</dcterms:modified>
</cp:coreProperties>
</file>